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NA\OVZ\Mottlová Lenka\VZ 2021\06_KOH_A1443+A1444_reko areálu KOH II.+III.etapa\3_VZD\VZD č. 1\"/>
    </mc:Choice>
  </mc:AlternateContent>
  <bookViews>
    <workbookView xWindow="0" yWindow="0" windowWidth="28800" windowHeight="12300"/>
  </bookViews>
  <sheets>
    <sheet name="Rekapitulace" sheetId="3" r:id="rId1"/>
    <sheet name="Výkaz výměr" sheetId="2" r:id="rId2"/>
    <sheet name="Parametry" sheetId="1" r:id="rId3"/>
  </sheets>
  <definedNames>
    <definedName name="_xlnm.Print_Area" localSheetId="1">'Výkaz výměr'!$A$1:$K$148</definedName>
  </definedNames>
  <calcPr calcId="162913"/>
</workbook>
</file>

<file path=xl/calcChain.xml><?xml version="1.0" encoding="utf-8"?>
<calcChain xmlns="http://schemas.openxmlformats.org/spreadsheetml/2006/main">
  <c r="H95" i="2" l="1"/>
  <c r="I95" i="2"/>
  <c r="E95" i="2"/>
  <c r="J95" i="2" s="1"/>
  <c r="C9" i="3" l="1"/>
  <c r="J144" i="2"/>
  <c r="I144" i="2"/>
  <c r="I142" i="2"/>
  <c r="H142" i="2"/>
  <c r="E142" i="2"/>
  <c r="J142" i="2" s="1"/>
  <c r="I140" i="2"/>
  <c r="H140" i="2"/>
  <c r="E140" i="2"/>
  <c r="J140" i="2" s="1"/>
  <c r="I138" i="2"/>
  <c r="H138" i="2"/>
  <c r="E138" i="2"/>
  <c r="I136" i="2"/>
  <c r="H136" i="2"/>
  <c r="E136" i="2"/>
  <c r="J136" i="2" s="1"/>
  <c r="I134" i="2"/>
  <c r="H134" i="2"/>
  <c r="E134" i="2"/>
  <c r="J134" i="2" s="1"/>
  <c r="J132" i="2"/>
  <c r="I132" i="2"/>
  <c r="J130" i="2"/>
  <c r="I130" i="2"/>
  <c r="I128" i="2"/>
  <c r="H128" i="2"/>
  <c r="E128" i="2"/>
  <c r="I127" i="2"/>
  <c r="H127" i="2"/>
  <c r="E127" i="2"/>
  <c r="J127" i="2" s="1"/>
  <c r="I126" i="2"/>
  <c r="H126" i="2"/>
  <c r="E126" i="2"/>
  <c r="J126" i="2" s="1"/>
  <c r="I125" i="2"/>
  <c r="H125" i="2"/>
  <c r="E125" i="2"/>
  <c r="I124" i="2"/>
  <c r="H124" i="2"/>
  <c r="E124" i="2"/>
  <c r="J124" i="2" s="1"/>
  <c r="I123" i="2"/>
  <c r="H123" i="2"/>
  <c r="E123" i="2"/>
  <c r="J123" i="2" s="1"/>
  <c r="I122" i="2"/>
  <c r="H122" i="2"/>
  <c r="J122" i="2" s="1"/>
  <c r="E122" i="2"/>
  <c r="I121" i="2"/>
  <c r="H121" i="2"/>
  <c r="E121" i="2"/>
  <c r="J121" i="2" s="1"/>
  <c r="J120" i="2"/>
  <c r="I120" i="2"/>
  <c r="H120" i="2"/>
  <c r="E120" i="2"/>
  <c r="I119" i="2"/>
  <c r="H119" i="2"/>
  <c r="E119" i="2"/>
  <c r="I118" i="2"/>
  <c r="H118" i="2"/>
  <c r="E118" i="2"/>
  <c r="J118" i="2" s="1"/>
  <c r="I117" i="2"/>
  <c r="H117" i="2"/>
  <c r="E117" i="2"/>
  <c r="J117" i="2" s="1"/>
  <c r="I116" i="2"/>
  <c r="H116" i="2"/>
  <c r="E116" i="2"/>
  <c r="I115" i="2"/>
  <c r="H115" i="2"/>
  <c r="E115" i="2"/>
  <c r="J115" i="2" s="1"/>
  <c r="J114" i="2"/>
  <c r="I114" i="2"/>
  <c r="H114" i="2"/>
  <c r="H129" i="2" s="1"/>
  <c r="E114" i="2"/>
  <c r="J112" i="2"/>
  <c r="I112" i="2"/>
  <c r="J110" i="2"/>
  <c r="I110" i="2"/>
  <c r="I109" i="2"/>
  <c r="H109" i="2"/>
  <c r="J109" i="2" s="1"/>
  <c r="E109" i="2"/>
  <c r="J107" i="2"/>
  <c r="I107" i="2"/>
  <c r="I106" i="2"/>
  <c r="H106" i="2"/>
  <c r="E106" i="2"/>
  <c r="J106" i="2" s="1"/>
  <c r="I105" i="2"/>
  <c r="H105" i="2"/>
  <c r="E105" i="2"/>
  <c r="J105" i="2" s="1"/>
  <c r="I104" i="2"/>
  <c r="H104" i="2"/>
  <c r="E104" i="2"/>
  <c r="J104" i="2" s="1"/>
  <c r="I103" i="2"/>
  <c r="H103" i="2"/>
  <c r="E103" i="2"/>
  <c r="J103" i="2" s="1"/>
  <c r="I102" i="2"/>
  <c r="H102" i="2"/>
  <c r="E102" i="2"/>
  <c r="J102" i="2" s="1"/>
  <c r="I101" i="2"/>
  <c r="H101" i="2"/>
  <c r="E101" i="2"/>
  <c r="J100" i="2"/>
  <c r="I100" i="2"/>
  <c r="J97" i="2"/>
  <c r="I97" i="2"/>
  <c r="I96" i="2"/>
  <c r="H96" i="2"/>
  <c r="J96" i="2" s="1"/>
  <c r="E96" i="2"/>
  <c r="I94" i="2"/>
  <c r="H94" i="2"/>
  <c r="J94" i="2" s="1"/>
  <c r="E94" i="2"/>
  <c r="I93" i="2"/>
  <c r="H93" i="2"/>
  <c r="E93" i="2"/>
  <c r="J93" i="2" s="1"/>
  <c r="I92" i="2"/>
  <c r="H92" i="2"/>
  <c r="J92" i="2" s="1"/>
  <c r="E92" i="2"/>
  <c r="I91" i="2"/>
  <c r="H91" i="2"/>
  <c r="J91" i="2" s="1"/>
  <c r="E91" i="2"/>
  <c r="I90" i="2"/>
  <c r="H90" i="2"/>
  <c r="E90" i="2"/>
  <c r="J90" i="2" s="1"/>
  <c r="J89" i="2"/>
  <c r="I89" i="2"/>
  <c r="H89" i="2"/>
  <c r="E89" i="2"/>
  <c r="E98" i="2" s="1"/>
  <c r="J87" i="2"/>
  <c r="I87" i="2"/>
  <c r="J85" i="2"/>
  <c r="I85" i="2"/>
  <c r="I83" i="2"/>
  <c r="I82" i="2"/>
  <c r="H82" i="2"/>
  <c r="E82" i="2"/>
  <c r="I80" i="2"/>
  <c r="H80" i="2"/>
  <c r="E80" i="2"/>
  <c r="I78" i="2"/>
  <c r="H78" i="2"/>
  <c r="E78" i="2"/>
  <c r="I77" i="2"/>
  <c r="H77" i="2"/>
  <c r="J77" i="2" s="1"/>
  <c r="E77" i="2"/>
  <c r="I76" i="2"/>
  <c r="H76" i="2"/>
  <c r="E76" i="2"/>
  <c r="J76" i="2" s="1"/>
  <c r="J74" i="2"/>
  <c r="I74" i="2"/>
  <c r="H74" i="2"/>
  <c r="E74" i="2"/>
  <c r="I73" i="2"/>
  <c r="H73" i="2"/>
  <c r="J73" i="2" s="1"/>
  <c r="E73" i="2"/>
  <c r="I71" i="2"/>
  <c r="H71" i="2"/>
  <c r="E71" i="2"/>
  <c r="J71" i="2" s="1"/>
  <c r="I69" i="2"/>
  <c r="H69" i="2"/>
  <c r="E69" i="2"/>
  <c r="I68" i="2"/>
  <c r="H68" i="2"/>
  <c r="E68" i="2"/>
  <c r="I67" i="2"/>
  <c r="H67" i="2"/>
  <c r="E67" i="2"/>
  <c r="I65" i="2"/>
  <c r="H65" i="2"/>
  <c r="J65" i="2" s="1"/>
  <c r="E65" i="2"/>
  <c r="I63" i="2"/>
  <c r="H63" i="2"/>
  <c r="J63" i="2" s="1"/>
  <c r="E63" i="2"/>
  <c r="I61" i="2"/>
  <c r="H61" i="2"/>
  <c r="E61" i="2"/>
  <c r="J61" i="2" s="1"/>
  <c r="J60" i="2"/>
  <c r="I60" i="2"/>
  <c r="H60" i="2"/>
  <c r="E60" i="2"/>
  <c r="I59" i="2"/>
  <c r="H59" i="2"/>
  <c r="J59" i="2" s="1"/>
  <c r="E59" i="2"/>
  <c r="I57" i="2"/>
  <c r="H57" i="2"/>
  <c r="E57" i="2"/>
  <c r="J57" i="2" s="1"/>
  <c r="I56" i="2"/>
  <c r="H56" i="2"/>
  <c r="J56" i="2" s="1"/>
  <c r="E56" i="2"/>
  <c r="I55" i="2"/>
  <c r="H55" i="2"/>
  <c r="J55" i="2" s="1"/>
  <c r="E55" i="2"/>
  <c r="I54" i="2"/>
  <c r="H54" i="2"/>
  <c r="E54" i="2"/>
  <c r="I52" i="2"/>
  <c r="H52" i="2"/>
  <c r="J52" i="2" s="1"/>
  <c r="E52" i="2"/>
  <c r="I50" i="2"/>
  <c r="H50" i="2"/>
  <c r="E50" i="2"/>
  <c r="J50" i="2" s="1"/>
  <c r="I48" i="2"/>
  <c r="H48" i="2"/>
  <c r="E48" i="2"/>
  <c r="J48" i="2" s="1"/>
  <c r="J46" i="2"/>
  <c r="I46" i="2"/>
  <c r="H46" i="2"/>
  <c r="E46" i="2"/>
  <c r="I45" i="2"/>
  <c r="H45" i="2"/>
  <c r="J45" i="2" s="1"/>
  <c r="E45" i="2"/>
  <c r="I43" i="2"/>
  <c r="H43" i="2"/>
  <c r="E43" i="2"/>
  <c r="J43" i="2" s="1"/>
  <c r="I42" i="2"/>
  <c r="H42" i="2"/>
  <c r="J42" i="2" s="1"/>
  <c r="E42" i="2"/>
  <c r="I41" i="2"/>
  <c r="H41" i="2"/>
  <c r="E41" i="2"/>
  <c r="J41" i="2" s="1"/>
  <c r="I39" i="2"/>
  <c r="H39" i="2"/>
  <c r="E39" i="2"/>
  <c r="I38" i="2"/>
  <c r="H38" i="2"/>
  <c r="J38" i="2" s="1"/>
  <c r="E38" i="2"/>
  <c r="I36" i="2"/>
  <c r="H36" i="2"/>
  <c r="E36" i="2"/>
  <c r="I34" i="2"/>
  <c r="H34" i="2"/>
  <c r="E34" i="2"/>
  <c r="J34" i="2" s="1"/>
  <c r="J33" i="2"/>
  <c r="I33" i="2"/>
  <c r="H33" i="2"/>
  <c r="E33" i="2"/>
  <c r="I31" i="2"/>
  <c r="H31" i="2"/>
  <c r="E31" i="2"/>
  <c r="J31" i="2" s="1"/>
  <c r="I30" i="2"/>
  <c r="H30" i="2"/>
  <c r="E30" i="2"/>
  <c r="J30" i="2" s="1"/>
  <c r="I29" i="2"/>
  <c r="H29" i="2"/>
  <c r="J29" i="2" s="1"/>
  <c r="E29" i="2"/>
  <c r="I27" i="2"/>
  <c r="H27" i="2"/>
  <c r="E27" i="2"/>
  <c r="J27" i="2" s="1"/>
  <c r="I26" i="2"/>
  <c r="H26" i="2"/>
  <c r="E26" i="2"/>
  <c r="I25" i="2"/>
  <c r="H25" i="2"/>
  <c r="J25" i="2" s="1"/>
  <c r="E25" i="2"/>
  <c r="I24" i="2"/>
  <c r="H24" i="2"/>
  <c r="E24" i="2"/>
  <c r="J24" i="2" s="1"/>
  <c r="I23" i="2"/>
  <c r="H23" i="2"/>
  <c r="E23" i="2"/>
  <c r="J23" i="2" s="1"/>
  <c r="J22" i="2"/>
  <c r="I22" i="2"/>
  <c r="H22" i="2"/>
  <c r="E22" i="2"/>
  <c r="I21" i="2"/>
  <c r="H21" i="2"/>
  <c r="E21" i="2"/>
  <c r="J21" i="2" s="1"/>
  <c r="I19" i="2"/>
  <c r="H19" i="2"/>
  <c r="E19" i="2"/>
  <c r="J19" i="2" s="1"/>
  <c r="I18" i="2"/>
  <c r="H18" i="2"/>
  <c r="J18" i="2" s="1"/>
  <c r="E18" i="2"/>
  <c r="I16" i="2"/>
  <c r="H16" i="2"/>
  <c r="E16" i="2"/>
  <c r="J16" i="2" s="1"/>
  <c r="I15" i="2"/>
  <c r="H15" i="2"/>
  <c r="E15" i="2"/>
  <c r="J15" i="2" s="1"/>
  <c r="I13" i="2"/>
  <c r="H13" i="2"/>
  <c r="E13" i="2"/>
  <c r="J13" i="2" s="1"/>
  <c r="I11" i="2"/>
  <c r="H11" i="2"/>
  <c r="E11" i="2"/>
  <c r="J11" i="2" s="1"/>
  <c r="I10" i="2"/>
  <c r="H10" i="2"/>
  <c r="E10" i="2"/>
  <c r="J10" i="2" s="1"/>
  <c r="J9" i="2"/>
  <c r="I9" i="2"/>
  <c r="H9" i="2"/>
  <c r="E9" i="2"/>
  <c r="I8" i="2"/>
  <c r="H8" i="2"/>
  <c r="E8" i="2"/>
  <c r="I7" i="2"/>
  <c r="H7" i="2"/>
  <c r="E7" i="2"/>
  <c r="J7" i="2" s="1"/>
  <c r="I6" i="2"/>
  <c r="H6" i="2"/>
  <c r="J6" i="2" s="1"/>
  <c r="E6" i="2"/>
  <c r="I5" i="2"/>
  <c r="H5" i="2"/>
  <c r="E5" i="2"/>
  <c r="J3" i="2"/>
  <c r="I3" i="2"/>
  <c r="H143" i="2" l="1"/>
  <c r="C33" i="3" s="1"/>
  <c r="E143" i="2"/>
  <c r="J128" i="2"/>
  <c r="J125" i="2"/>
  <c r="J119" i="2"/>
  <c r="J116" i="2"/>
  <c r="E129" i="2"/>
  <c r="B3" i="3" s="1"/>
  <c r="H111" i="2"/>
  <c r="C31" i="3" s="1"/>
  <c r="E111" i="2"/>
  <c r="B31" i="3" s="1"/>
  <c r="H98" i="2"/>
  <c r="C30" i="3" s="1"/>
  <c r="J82" i="2"/>
  <c r="J80" i="2"/>
  <c r="J78" i="2"/>
  <c r="J69" i="2"/>
  <c r="J68" i="2"/>
  <c r="J67" i="2"/>
  <c r="J54" i="2"/>
  <c r="J39" i="2"/>
  <c r="J36" i="2"/>
  <c r="J26" i="2"/>
  <c r="H84" i="2"/>
  <c r="C29" i="3" s="1"/>
  <c r="J8" i="2"/>
  <c r="B30" i="3"/>
  <c r="J129" i="2"/>
  <c r="B32" i="3"/>
  <c r="J98" i="2"/>
  <c r="C32" i="3"/>
  <c r="B33" i="3"/>
  <c r="C10" i="3"/>
  <c r="C11" i="3" s="1"/>
  <c r="J101" i="2"/>
  <c r="J111" i="2" s="1"/>
  <c r="E83" i="2"/>
  <c r="J83" i="2" s="1"/>
  <c r="J5" i="2"/>
  <c r="J138" i="2"/>
  <c r="J143" i="2" s="1"/>
  <c r="J84" i="2" l="1"/>
  <c r="C6" i="3"/>
  <c r="B4" i="3"/>
  <c r="C4" i="3"/>
  <c r="E84" i="2"/>
  <c r="B29" i="3" l="1"/>
  <c r="C5" i="3"/>
  <c r="C8" i="3" s="1"/>
  <c r="B7" i="3"/>
  <c r="C7" i="3" l="1"/>
  <c r="C15" i="3" s="1"/>
  <c r="B12" i="3"/>
  <c r="C12" i="3" l="1"/>
  <c r="C19" i="3" s="1"/>
  <c r="C14" i="3" l="1"/>
  <c r="C13" i="3"/>
  <c r="C20" i="3"/>
  <c r="C21" i="3" s="1"/>
  <c r="C16" i="3" l="1"/>
  <c r="C22" i="3"/>
  <c r="C24" i="3" l="1"/>
  <c r="C26" i="3" l="1"/>
  <c r="C27" i="3"/>
</calcChain>
</file>

<file path=xl/sharedStrings.xml><?xml version="1.0" encoding="utf-8"?>
<sst xmlns="http://schemas.openxmlformats.org/spreadsheetml/2006/main" count="545" uniqueCount="264">
  <si>
    <t>Název</t>
  </si>
  <si>
    <t>Hodnota</t>
  </si>
  <si>
    <t>Nadpis rekapitulace</t>
  </si>
  <si>
    <t>Seznam prací a dodávek elektrotechnických zařízení</t>
  </si>
  <si>
    <t>Akce</t>
  </si>
  <si>
    <t>Rekonstrukce areálu KOH-III etapa Maránské Radčice</t>
  </si>
  <si>
    <t>Projekt</t>
  </si>
  <si>
    <t>9156-11-2020</t>
  </si>
  <si>
    <t>Investor</t>
  </si>
  <si>
    <t>Palivový kombinát Ústí n/L Hrbovická  2, 403 39  Chlumec</t>
  </si>
  <si>
    <t>Z. č.</t>
  </si>
  <si>
    <t>9156</t>
  </si>
  <si>
    <t>A. č.</t>
  </si>
  <si>
    <t>Smlouva</t>
  </si>
  <si>
    <t/>
  </si>
  <si>
    <t>Vypracoval</t>
  </si>
  <si>
    <t>M.Fokt</t>
  </si>
  <si>
    <t>Kontroloval</t>
  </si>
  <si>
    <t>Datum</t>
  </si>
  <si>
    <t>01.12.2020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</si>
  <si>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</si>
  <si>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</si>
  <si>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</si>
  <si>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</si>
  <si>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</si>
  <si>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</si>
  <si>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</si>
  <si>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</si>
  <si>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</si>
  <si>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</si>
  <si>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</si>
  <si>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</si>
  <si>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</si>
  <si>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</si>
  <si>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</si>
  <si>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</si>
  <si>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</si>
  <si>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</si>
  <si>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</si>
  <si>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</si>
  <si>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</si>
  <si>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</si>
  <si>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</si>
  <si>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</si>
  <si>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</si>
  <si>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</si>
  <si>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</si>
  <si>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</si>
  <si>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</si>
  <si>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</si>
  <si>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</si>
  <si>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</si>
  <si>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</si>
  <si>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Montážní položka</t>
  </si>
  <si>
    <t>Montáž</t>
  </si>
  <si>
    <t>Montáž celkem</t>
  </si>
  <si>
    <t>Cena</t>
  </si>
  <si>
    <t>Cena celkem</t>
  </si>
  <si>
    <t>Montážní materiál a práce</t>
  </si>
  <si>
    <t>Montáž kabelů měděných bez ukončení do 1 kV uložených pevně CYKY, NYM, NYY, YSLY, 750 V</t>
  </si>
  <si>
    <t xml:space="preserve"> 2 x 1,5 mm2 O</t>
  </si>
  <si>
    <t>m</t>
  </si>
  <si>
    <t>810041</t>
  </si>
  <si>
    <t xml:space="preserve"> 3 x 1,5 mm2 J</t>
  </si>
  <si>
    <t>810045</t>
  </si>
  <si>
    <t xml:space="preserve"> 3 x 1,5 mm2 O</t>
  </si>
  <si>
    <t xml:space="preserve"> 3 x 4 mm2 J</t>
  </si>
  <si>
    <t>810047</t>
  </si>
  <si>
    <t xml:space="preserve"> 3 x 2,5 mm2 J</t>
  </si>
  <si>
    <t>810046</t>
  </si>
  <si>
    <t xml:space="preserve"> 4 x 1,5 mm2 O</t>
  </si>
  <si>
    <t>810049</t>
  </si>
  <si>
    <t xml:space="preserve"> 5 x 6 mm2 J  SC</t>
  </si>
  <si>
    <t>810057</t>
  </si>
  <si>
    <t>Montáž kabelů měděných bez ukončení do 1 kV uložených volně CYKY, NYM, NYY, YSLY, 750 V</t>
  </si>
  <si>
    <t xml:space="preserve"> 4 x 10 mm2 J</t>
  </si>
  <si>
    <t>810013</t>
  </si>
  <si>
    <t>Montáž kabelů měděných bez ukončení  uložených volně CYKY, NYM, NYY, YSLY, 1 kV</t>
  </si>
  <si>
    <t xml:space="preserve"> 3 x 35+25 mm2</t>
  </si>
  <si>
    <t>810090</t>
  </si>
  <si>
    <t xml:space="preserve"> 16 mm2 žlz. 1 žilový izolovaný vodič </t>
  </si>
  <si>
    <t>800006</t>
  </si>
  <si>
    <t>Montáž izolovaných vodičů, šnůr a kabelů měděných uložených v trubkách nebo lištách CYY</t>
  </si>
  <si>
    <t>800611</t>
  </si>
  <si>
    <t>chránička %%c 63 mm korugovaná</t>
  </si>
  <si>
    <t>Ukončení vodičů izolovaných s označením a zapojením v rozváděči nebo na přístroji</t>
  </si>
  <si>
    <t xml:space="preserve"> do 2,5 mm2</t>
  </si>
  <si>
    <t>ks</t>
  </si>
  <si>
    <t>100001</t>
  </si>
  <si>
    <t xml:space="preserve"> 4 mm2</t>
  </si>
  <si>
    <t>100013</t>
  </si>
  <si>
    <t xml:space="preserve"> 6 mm2</t>
  </si>
  <si>
    <t>100002</t>
  </si>
  <si>
    <t xml:space="preserve"> 10 mm2</t>
  </si>
  <si>
    <t>100014</t>
  </si>
  <si>
    <t xml:space="preserve"> 16 mm2</t>
  </si>
  <si>
    <t>100003</t>
  </si>
  <si>
    <t xml:space="preserve"> 35 mm2</t>
  </si>
  <si>
    <t>100005</t>
  </si>
  <si>
    <t xml:space="preserve"> 25 mm2</t>
  </si>
  <si>
    <t>100004</t>
  </si>
  <si>
    <t>Montáž trubek elektroinstalačních-plastových ohebných</t>
  </si>
  <si>
    <t xml:space="preserve"> pevně, 13,5 mm</t>
  </si>
  <si>
    <t>010024</t>
  </si>
  <si>
    <t xml:space="preserve"> pevně, 16 mm</t>
  </si>
  <si>
    <t>010025</t>
  </si>
  <si>
    <t xml:space="preserve"> pevně, 23 mm</t>
  </si>
  <si>
    <t>010026</t>
  </si>
  <si>
    <t>Montáž trubek elektroinstalačních-plastových tuhých</t>
  </si>
  <si>
    <t>010021</t>
  </si>
  <si>
    <t xml:space="preserve"> pod omítkou, 23 mm</t>
  </si>
  <si>
    <t>010008</t>
  </si>
  <si>
    <t>Montáž krabic elektroinstalačních protahovacích nebo odbočných  zapuštěných plastových kruhových</t>
  </si>
  <si>
    <t>průměr 68mm se svorkovnicí</t>
  </si>
  <si>
    <t>010311</t>
  </si>
  <si>
    <t>Montáž krabic elektroinstalačních rozvodek nástěnných plastových, čtyřhranných ACIDUR</t>
  </si>
  <si>
    <t xml:space="preserve"> do 4 mm2</t>
  </si>
  <si>
    <t>010351</t>
  </si>
  <si>
    <t>010353</t>
  </si>
  <si>
    <t>Montáž lišt a kanálků protahovacích, šířky</t>
  </si>
  <si>
    <t xml:space="preserve"> 170x70mm plast</t>
  </si>
  <si>
    <t>010118</t>
  </si>
  <si>
    <t>doplňkové prvky - nosníky přístrojů  vestavba 187 dvojzásuvek</t>
  </si>
  <si>
    <t>R</t>
  </si>
  <si>
    <t>vestavné držáky přístrojů - 187 dvojzásuvek</t>
  </si>
  <si>
    <t>Montáž kovových nosných a doplňkových kontrukcí se zhotovením pro upevnění přístrojů a zařízení o celkové hmotnosti</t>
  </si>
  <si>
    <t xml:space="preserve"> do 5 kg kotvení parapetních žlabů na parapet</t>
  </si>
  <si>
    <t>020651</t>
  </si>
  <si>
    <t xml:space="preserve"> přes 5 do 10 kg kotvení roštů</t>
  </si>
  <si>
    <t>020652</t>
  </si>
  <si>
    <t xml:space="preserve">Montáž žlabů drátových </t>
  </si>
  <si>
    <t xml:space="preserve"> šířky do 150 mm</t>
  </si>
  <si>
    <t>020332</t>
  </si>
  <si>
    <t>Ostatní elektromontážní doplňkové práce výstražných a označovacích tabulek pro rozvodny a elektrická zařízení</t>
  </si>
  <si>
    <t xml:space="preserve"> jakékoliv velikosti</t>
  </si>
  <si>
    <t>020951</t>
  </si>
  <si>
    <t>Montáž spínačů jedno nebo dvoupólových nástěnných se zapojením vodičů, pro prostředí obyčejné nebo vlhké vypínačů, řazení</t>
  </si>
  <si>
    <t xml:space="preserve"> 1-jednopólových p.om </t>
  </si>
  <si>
    <t>110001</t>
  </si>
  <si>
    <t>Montáž spínačů jedno nebo dvoupólových nástěnných se zapojením vodičů, pro prostředí obyčejné nebo vlhké přepínačů, řazení</t>
  </si>
  <si>
    <t xml:space="preserve"> 7-křížových p.om.</t>
  </si>
  <si>
    <t>110005</t>
  </si>
  <si>
    <t xml:space="preserve"> 5-sériových do vlhka z izolantu</t>
  </si>
  <si>
    <t>110003</t>
  </si>
  <si>
    <t xml:space="preserve"> 6-střídavých p.om.</t>
  </si>
  <si>
    <t>110004</t>
  </si>
  <si>
    <t xml:space="preserve"> 5-sériových p.om.</t>
  </si>
  <si>
    <t>Montáž zásuvek domovních se zapojením vodičů, vestavných 10 popř.16 A bez odvrtání prof.otvoru, provedení</t>
  </si>
  <si>
    <t xml:space="preserve"> 2P + PE  v parapetních kanálech </t>
  </si>
  <si>
    <t>111002</t>
  </si>
  <si>
    <t>2P + PE  v karbicích p.om.</t>
  </si>
  <si>
    <t>KS</t>
  </si>
  <si>
    <t xml:space="preserve"> 2P + PE do vlhka z izolantu</t>
  </si>
  <si>
    <t xml:space="preserve">Montáž ovládačů tlačítkových vestavných se zapojením vodičů domovních </t>
  </si>
  <si>
    <t xml:space="preserve"> se signálkou polohy LED</t>
  </si>
  <si>
    <t>140462</t>
  </si>
  <si>
    <t>Montáž rozváděčů litinových, hliníkových nebo plastových sestavy hmotnosti</t>
  </si>
  <si>
    <t xml:space="preserve"> do 50 kg</t>
  </si>
  <si>
    <t>190121</t>
  </si>
  <si>
    <t>Montáž svítidel LED zapojením vodičů bytových nebo do spol.místností stropních vestavných</t>
  </si>
  <si>
    <t xml:space="preserve"> 1xLED</t>
  </si>
  <si>
    <t>200054</t>
  </si>
  <si>
    <t>Na př. - svítidlo MODUS IBP 45000_KO IP20 vestavné 600x600mm 32W 4100Lm Ra80 4000K - barva na výkresu modrá (dodávka)</t>
  </si>
  <si>
    <t>203003</t>
  </si>
  <si>
    <t>Na př. - svítidla MODUS IBP 45000A_KO IP54 vestavné 600x600mm 32W 4100Lm Ra80 4000K (dodávka )</t>
  </si>
  <si>
    <t>Montáž svítidel nouzových a protipanických 3W LED piktogram, doba svícení 1 hod funkce aut. rozsvícení při přerušení dodávky el. energie, vestavěný akumulátor.</t>
  </si>
  <si>
    <t xml:space="preserve">svítidlo nouzové 1 hod LED 3W piktogram , vestavěný akumulátor funkce rozsvícení při přerušení dodávky el. energie </t>
  </si>
  <si>
    <t>Montáž svítidel LED  se zapojením vodičů průmyslových stropních</t>
  </si>
  <si>
    <t xml:space="preserve"> 1 zdroj s košem</t>
  </si>
  <si>
    <t>200067</t>
  </si>
  <si>
    <t xml:space="preserve">svítidlo se zvýšeným krytím-LED F=2-3000Lm vestavěné pohybové čidlo, časové relé, soumrakové čidlo IP54-65 tř. izolace 2 (dodávka ) </t>
  </si>
  <si>
    <t>Montáž svítidel LED se zapojením vodičů bytových nebo do spol.místností stropních přisazených (uvedené typy svítidel lze nahradit ekvivalenty za předpokladu, že budou mít shodné nebo lepší parametry - Em, Ra, UGR, Uo )</t>
  </si>
  <si>
    <t xml:space="preserve"> 1 zdroj se sklem</t>
  </si>
  <si>
    <t>Na př. - svítidlo přisazené LED MODUS BRSB KO300 V1 14W IP44 285mm 1400Lm Ra80 4000K ( ozn. modré )</t>
  </si>
  <si>
    <t>Na př. - svítidlo přisazené LED MODUS BRSB KO300 V6 19W IP44 285mm 2000Lm Ra80 4000K ( ozn.červené )</t>
  </si>
  <si>
    <t xml:space="preserve">Specielní zařízení </t>
  </si>
  <si>
    <t>Pohybová čidla PIR - úhel horizont. 120 st, vert, 90 st. 230V AC 6A dosah 10m</t>
  </si>
  <si>
    <t>Montáž EKV - uvedení na stejný potenciál</t>
  </si>
  <si>
    <t>EKV 12x10mm2 krabice</t>
  </si>
  <si>
    <t>Podružný materiál</t>
  </si>
  <si>
    <t>Montážní materiál a práce - celkem</t>
  </si>
  <si>
    <t>Hodinová zůčtovací sazba</t>
  </si>
  <si>
    <t>HODINOVE ZUCTOVACI SAZBY</t>
  </si>
  <si>
    <t xml:space="preserve"> Montaz - připojení boilerů a průt.ohř.</t>
  </si>
  <si>
    <t>hod</t>
  </si>
  <si>
    <t>HZS</t>
  </si>
  <si>
    <t xml:space="preserve"> Montaz parapetního kanálu PVC 170x70 mm PVC</t>
  </si>
  <si>
    <t xml:space="preserve"> Demontaz stavajiciho zarizeni</t>
  </si>
  <si>
    <t xml:space="preserve"> Montaz svítidel do rastrového podhledu </t>
  </si>
  <si>
    <t>výpomocné práce zednické - kotvení, průrazy, vysekání rýh, hrubé zaplnění rýh, štuk</t>
  </si>
  <si>
    <t>Demontáž  rastrových podhledů a znovumontáž při realizaci kabelových rozvodů v mezistropu.</t>
  </si>
  <si>
    <t>Výchozí revize el. zařízení ČSN 331500</t>
  </si>
  <si>
    <t>Hodinová zůčtovací sazba - celkem</t>
  </si>
  <si>
    <t>Vzduchotechnika</t>
  </si>
  <si>
    <t>ventilátor prům. 160 mm 500m3/100P</t>
  </si>
  <si>
    <t>potrubí  prům. 160 FeZn stočený plech</t>
  </si>
  <si>
    <t xml:space="preserve">potrubí prům. 100 FeZn stočený plech </t>
  </si>
  <si>
    <t>talířové ventily prům. 160;</t>
  </si>
  <si>
    <t xml:space="preserve">talířové ventily prům. 100 </t>
  </si>
  <si>
    <t xml:space="preserve">automatická protidešťová žaluzie prům. 160 </t>
  </si>
  <si>
    <t xml:space="preserve"> Montaz a seřízení </t>
  </si>
  <si>
    <t>Vzduchotechnika - celkem</t>
  </si>
  <si>
    <t>Dodávky - rozvaděče</t>
  </si>
  <si>
    <t>rozvodnice Ra1/III dle výkresové části</t>
  </si>
  <si>
    <t>kalk.výkres</t>
  </si>
  <si>
    <t>rozvodnice Ra2/III dle výkresové části</t>
  </si>
  <si>
    <t>rozvodnice Ra3/III dle výkresové části</t>
  </si>
  <si>
    <t>rozvodnice Ra4/III dle výkresové části</t>
  </si>
  <si>
    <t>rozvodnice Ra5/III dle výkresové části</t>
  </si>
  <si>
    <t>rozvodnice Ra6/III dle výkresové části</t>
  </si>
  <si>
    <t>rozvodnice Ra7/III dle výkresové části</t>
  </si>
  <si>
    <t>rozvodnice Rb8/III dle výkresové části</t>
  </si>
  <si>
    <t>rozvodnice Rb9/III dle výkresové části</t>
  </si>
  <si>
    <t>rozvodnice Rb10/III dle výkresové části</t>
  </si>
  <si>
    <t xml:space="preserve"> rozvodnice Rs1</t>
  </si>
  <si>
    <t xml:space="preserve"> rozvodnice Rs2</t>
  </si>
  <si>
    <t xml:space="preserve"> rozvodnice Rs3</t>
  </si>
  <si>
    <t xml:space="preserve"> rozvodnice Rs4</t>
  </si>
  <si>
    <t>UPS - budova A - nap. 3x400V , výstup 5x230V 10A, externí baterie, doba zálohového napájení 10 hod, typ ON LINE</t>
  </si>
  <si>
    <t>kpl</t>
  </si>
  <si>
    <t>R zakázková výroba</t>
  </si>
  <si>
    <t>Dodávky - rozvaděče - celkem</t>
  </si>
  <si>
    <t>Zemní práce</t>
  </si>
  <si>
    <t>VYTÝČENÍ TRATI</t>
  </si>
  <si>
    <t xml:space="preserve"> Kabelové vedení v zastaveném prostoru</t>
  </si>
  <si>
    <t>km</t>
  </si>
  <si>
    <t>BOURANÍ ŽIVIČNÝCH POVRCHŮ</t>
  </si>
  <si>
    <t xml:space="preserve"> Síla vrstvy 3-5cm</t>
  </si>
  <si>
    <t>m2</t>
  </si>
  <si>
    <t>HLOUBENÍ KABELOVÉ RÝHY</t>
  </si>
  <si>
    <t xml:space="preserve"> Zemina třídy 3, 35x80cm</t>
  </si>
  <si>
    <t>ZŘÍZENÍ KABELOVÉHO LOŽE</t>
  </si>
  <si>
    <t xml:space="preserve"> Z prosáté zeminy, bez zakrytí, šíře do 35cm,tloušťka 5cm</t>
  </si>
  <si>
    <t>ZÁHOZ KABELOVÉ RÝHY</t>
  </si>
  <si>
    <t xml:space="preserve"> Zemina třídy 3, šíře 35x80cm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</si>
  <si>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</si>
  <si>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</si>
  <si>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</si>
  <si>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</si>
  <si>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</si>
  <si>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</si>
  <si>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</si>
  <si>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</si>
  <si>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</si>
  <si>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</si>
  <si>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</si>
  <si>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</si>
  <si>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</si>
  <si>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</si>
  <si>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</si>
  <si>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</si>
  <si>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</si>
  <si>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</si>
  <si>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</si>
  <si>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</si>
  <si>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</si>
  <si>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</si>
  <si>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</si>
  <si>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Roční nárůst cen 0,00%</t>
  </si>
  <si>
    <t>Součty odstavců</t>
  </si>
  <si>
    <t>Vypracoval, datum, podpis, razítko:</t>
  </si>
  <si>
    <t xml:space="preserve">Poznámka: Pokud se v dokumentaci vyskytují obchodní názvy některých výrobků nebo dodávek, případně jiná označení mající vztah ke konkrétnímu dodavateli, jedná se o doporučené řešení (vymezení stávajícího standardu) a uchazeč je oprávněn navrhnout jiné, technicky a kvalitativně, srovnatelné řešení.
</t>
  </si>
  <si>
    <t>Měření intenzity osvětlení všech protor stavby včetně vypracování závěrečné dokumentace</t>
  </si>
  <si>
    <t>35 mm2 žlz.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</si>
</sst>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left"/>
    </xf>
    <xf numFmtId="4" fontId="1" fillId="5" borderId="1" xfId="0" applyNumberFormat="1" applyFont="1" applyFill="1" applyBorder="1" applyAlignment="1">
      <alignment horizontal="left"/>
    </xf>
    <xf numFmtId="4" fontId="1" fillId="5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49" fontId="6" fillId="0" borderId="0" xfId="0" applyNumberFormat="1" applyFont="1"/>
    <xf numFmtId="49" fontId="5" fillId="0" borderId="1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left"/>
    </xf>
    <xf numFmtId="4" fontId="1" fillId="7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49" fontId="7" fillId="0" borderId="0" xfId="0" applyNumberFormat="1" applyFont="1" applyAlignment="1">
      <alignment wrapText="1"/>
    </xf>
    <xf numFmtId="49" fontId="0" fillId="0" borderId="0" xfId="0" applyNumberForma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J26" sqref="J26"/>
    </sheetView>
  </sheetViews>
  <sheetFormatPr defaultRowHeight="15" x14ac:dyDescent="0.25"/>
  <cols>
    <col min="1" max="1" width="25.28515625" style="1" bestFit="1" customWidth="1"/>
    <col min="2" max="2" width="10.140625" style="10" bestFit="1" customWidth="1"/>
    <col min="3" max="3" width="8.7109375" style="10" bestFit="1" customWidth="1"/>
    <col min="6" max="6" width="0" style="9" hidden="1" customWidth="1"/>
  </cols>
  <sheetData>
    <row r="1" spans="1:4" x14ac:dyDescent="0.25">
      <c r="A1" s="2" t="s">
        <v>0</v>
      </c>
      <c r="B1" s="11" t="s">
        <v>236</v>
      </c>
      <c r="C1" s="11" t="s">
        <v>237</v>
      </c>
      <c r="D1" s="3"/>
    </row>
    <row r="2" spans="1:4" x14ac:dyDescent="0.25">
      <c r="A2" s="5" t="s">
        <v>238</v>
      </c>
      <c r="B2" s="16"/>
      <c r="C2" s="16"/>
      <c r="D2" s="3"/>
    </row>
    <row r="3" spans="1:4" x14ac:dyDescent="0.25">
      <c r="A3" s="6" t="s">
        <v>239</v>
      </c>
      <c r="B3" s="14">
        <f>('Výkaz výměr'!E129)</f>
        <v>0</v>
      </c>
      <c r="C3" s="14"/>
      <c r="D3" s="3"/>
    </row>
    <row r="4" spans="1:4" x14ac:dyDescent="0.25">
      <c r="A4" s="6" t="s">
        <v>240</v>
      </c>
      <c r="B4" s="14">
        <f>B3 * Parametry!B16 / 100</f>
        <v>0</v>
      </c>
      <c r="C4" s="14">
        <f>B3 * Parametry!B17 / 100</f>
        <v>0</v>
      </c>
      <c r="D4" s="3"/>
    </row>
    <row r="5" spans="1:4" x14ac:dyDescent="0.25">
      <c r="A5" s="6" t="s">
        <v>241</v>
      </c>
      <c r="B5" s="14"/>
      <c r="C5" s="14">
        <f>('Výkaz výměr'!E98+'Výkaz výměr'!E111) + ('Výkaz výměr'!E84)</f>
        <v>315</v>
      </c>
      <c r="D5" s="3"/>
    </row>
    <row r="6" spans="1:4" x14ac:dyDescent="0.25">
      <c r="A6" s="6" t="s">
        <v>242</v>
      </c>
      <c r="B6" s="14"/>
      <c r="C6" s="14">
        <f>('Výkaz výměr'!H129) + ('Výkaz výměr'!H98+'Výkaz výměr'!H111) + ('Výkaz výměr'!H84)</f>
        <v>0</v>
      </c>
      <c r="D6" s="3"/>
    </row>
    <row r="7" spans="1:4" x14ac:dyDescent="0.25">
      <c r="A7" s="7" t="s">
        <v>243</v>
      </c>
      <c r="B7" s="17">
        <f>B3 + B4</f>
        <v>0</v>
      </c>
      <c r="C7" s="17">
        <f>C3 + C4 + C5 + C6</f>
        <v>315</v>
      </c>
      <c r="D7" s="3"/>
    </row>
    <row r="8" spans="1:4" x14ac:dyDescent="0.25">
      <c r="A8" s="6" t="s">
        <v>244</v>
      </c>
      <c r="B8" s="14"/>
      <c r="C8" s="14">
        <f>(C5 + C6) * Parametry!B18 / 100</f>
        <v>18.899999999999999</v>
      </c>
      <c r="D8" s="3"/>
    </row>
    <row r="9" spans="1:4" x14ac:dyDescent="0.25">
      <c r="A9" s="6" t="s">
        <v>245</v>
      </c>
      <c r="B9" s="14"/>
      <c r="C9" s="14">
        <f>0 + 0</f>
        <v>0</v>
      </c>
      <c r="D9" s="3"/>
    </row>
    <row r="10" spans="1:4" x14ac:dyDescent="0.25">
      <c r="A10" s="6" t="s">
        <v>222</v>
      </c>
      <c r="B10" s="14"/>
      <c r="C10" s="14">
        <f>('Výkaz výměr'!E143) + ('Výkaz výměr'!H143)</f>
        <v>0</v>
      </c>
      <c r="D10" s="3"/>
    </row>
    <row r="11" spans="1:4" x14ac:dyDescent="0.25">
      <c r="A11" s="6" t="s">
        <v>246</v>
      </c>
      <c r="B11" s="14"/>
      <c r="C11" s="14">
        <f>(C9 + C10) * Parametry!B19 / 100</f>
        <v>0</v>
      </c>
      <c r="D11" s="3"/>
    </row>
    <row r="12" spans="1:4" x14ac:dyDescent="0.25">
      <c r="A12" s="7" t="s">
        <v>247</v>
      </c>
      <c r="B12" s="17">
        <f>B7</f>
        <v>0</v>
      </c>
      <c r="C12" s="17">
        <f>C7 + C8 + C9 + C10 + C11</f>
        <v>333.9</v>
      </c>
      <c r="D12" s="3"/>
    </row>
    <row r="13" spans="1:4" x14ac:dyDescent="0.25">
      <c r="A13" s="6" t="s">
        <v>248</v>
      </c>
      <c r="B13" s="14"/>
      <c r="C13" s="14">
        <f>(B12 + C12) * Parametry!B20 / 100</f>
        <v>0</v>
      </c>
      <c r="D13" s="3"/>
    </row>
    <row r="14" spans="1:4" x14ac:dyDescent="0.25">
      <c r="A14" s="6" t="s">
        <v>249</v>
      </c>
      <c r="B14" s="14"/>
      <c r="C14" s="14">
        <f>(B12 + C12) * Parametry!B21 / 100</f>
        <v>0</v>
      </c>
      <c r="D14" s="3"/>
    </row>
    <row r="15" spans="1:4" x14ac:dyDescent="0.25">
      <c r="A15" s="6" t="s">
        <v>250</v>
      </c>
      <c r="B15" s="14"/>
      <c r="C15" s="14">
        <f>(B7 + C7) * Parametry!B22 / 100</f>
        <v>0</v>
      </c>
      <c r="D15" s="3"/>
    </row>
    <row r="16" spans="1:4" x14ac:dyDescent="0.25">
      <c r="A16" s="5" t="s">
        <v>251</v>
      </c>
      <c r="B16" s="16"/>
      <c r="C16" s="16">
        <f>B12 + C12 + C13 + C14 + C15</f>
        <v>333.9</v>
      </c>
      <c r="D16" s="3"/>
    </row>
    <row r="17" spans="1:4" x14ac:dyDescent="0.25">
      <c r="A17" s="6" t="s">
        <v>14</v>
      </c>
      <c r="B17" s="14"/>
      <c r="C17" s="14"/>
      <c r="D17" s="3"/>
    </row>
    <row r="18" spans="1:4" x14ac:dyDescent="0.25">
      <c r="A18" s="5" t="s">
        <v>252</v>
      </c>
      <c r="B18" s="16"/>
      <c r="C18" s="16"/>
      <c r="D18" s="3"/>
    </row>
    <row r="19" spans="1:4" x14ac:dyDescent="0.25">
      <c r="A19" s="6" t="s">
        <v>253</v>
      </c>
      <c r="B19" s="14"/>
      <c r="C19" s="14">
        <f>C12 * Parametry!B23 / 100</f>
        <v>0</v>
      </c>
      <c r="D19" s="3"/>
    </row>
    <row r="20" spans="1:4" x14ac:dyDescent="0.25">
      <c r="A20" s="6" t="s">
        <v>254</v>
      </c>
      <c r="B20" s="14"/>
      <c r="C20" s="14">
        <f>C12 * Parametry!B24 / 100</f>
        <v>0</v>
      </c>
      <c r="D20" s="3"/>
    </row>
    <row r="21" spans="1:4" x14ac:dyDescent="0.25">
      <c r="A21" s="5" t="s">
        <v>255</v>
      </c>
      <c r="B21" s="16"/>
      <c r="C21" s="16">
        <f>C19 + C20</f>
        <v>0</v>
      </c>
      <c r="D21" s="3"/>
    </row>
    <row r="22" spans="1:4" x14ac:dyDescent="0.25">
      <c r="A22" s="6" t="s">
        <v>256</v>
      </c>
      <c r="B22" s="14"/>
      <c r="C22" s="14">
        <f>Parametry!B25 * Parametry!B28 * (C16 * Parametry!B27)^Parametry!B26</f>
        <v>0</v>
      </c>
      <c r="D22" s="3"/>
    </row>
    <row r="23" spans="1:4" x14ac:dyDescent="0.25">
      <c r="A23" s="6" t="s">
        <v>14</v>
      </c>
      <c r="B23" s="14"/>
      <c r="C23" s="14"/>
      <c r="D23" s="3"/>
    </row>
    <row r="24" spans="1:4" x14ac:dyDescent="0.25">
      <c r="A24" s="4" t="s">
        <v>257</v>
      </c>
      <c r="B24" s="15"/>
      <c r="C24" s="15">
        <f>C16 + C21 + C22</f>
        <v>333.9</v>
      </c>
      <c r="D24" s="3"/>
    </row>
    <row r="25" spans="1:4" x14ac:dyDescent="0.25">
      <c r="A25" s="6" t="s">
        <v>14</v>
      </c>
      <c r="B25" s="14"/>
      <c r="C25" s="14"/>
      <c r="D25" s="3"/>
    </row>
    <row r="26" spans="1:4" x14ac:dyDescent="0.25">
      <c r="A26" s="6" t="s">
        <v>258</v>
      </c>
      <c r="B26" s="14"/>
      <c r="C26" s="14">
        <f>C24 * Parametry!B29 / 100</f>
        <v>0</v>
      </c>
      <c r="D26" s="3"/>
    </row>
    <row r="27" spans="1:4" x14ac:dyDescent="0.25">
      <c r="A27" s="6" t="s">
        <v>258</v>
      </c>
      <c r="B27" s="14"/>
      <c r="C27" s="14">
        <f>C24 * Parametry!B30 / 100</f>
        <v>0</v>
      </c>
      <c r="D27" s="3"/>
    </row>
    <row r="28" spans="1:4" x14ac:dyDescent="0.25">
      <c r="A28" s="5" t="s">
        <v>259</v>
      </c>
      <c r="B28" s="18" t="s">
        <v>51</v>
      </c>
      <c r="C28" s="18" t="s">
        <v>54</v>
      </c>
      <c r="D28" s="3"/>
    </row>
    <row r="29" spans="1:4" x14ac:dyDescent="0.25">
      <c r="A29" s="6" t="s">
        <v>58</v>
      </c>
      <c r="B29" s="14">
        <f>('Výkaz výměr'!E84)</f>
        <v>15</v>
      </c>
      <c r="C29" s="14">
        <f>('Výkaz výměr'!H84)</f>
        <v>0</v>
      </c>
      <c r="D29" s="3"/>
    </row>
    <row r="30" spans="1:4" x14ac:dyDescent="0.25">
      <c r="A30" s="6" t="s">
        <v>181</v>
      </c>
      <c r="B30" s="14">
        <f>('Výkaz výměr'!E98)</f>
        <v>300</v>
      </c>
      <c r="C30" s="14">
        <f>('Výkaz výměr'!H98)</f>
        <v>0</v>
      </c>
      <c r="D30" s="3"/>
    </row>
    <row r="31" spans="1:4" x14ac:dyDescent="0.25">
      <c r="A31" s="6" t="s">
        <v>193</v>
      </c>
      <c r="B31" s="14">
        <f>('Výkaz výměr'!E111)</f>
        <v>0</v>
      </c>
      <c r="C31" s="14">
        <f>('Výkaz výměr'!H111)</f>
        <v>0</v>
      </c>
      <c r="D31" s="3"/>
    </row>
    <row r="32" spans="1:4" x14ac:dyDescent="0.25">
      <c r="A32" s="6" t="s">
        <v>202</v>
      </c>
      <c r="B32" s="14">
        <f>('Výkaz výměr'!E129)</f>
        <v>0</v>
      </c>
      <c r="C32" s="14">
        <f>('Výkaz výměr'!H129)</f>
        <v>0</v>
      </c>
      <c r="D32" s="3"/>
    </row>
    <row r="33" spans="1:4" x14ac:dyDescent="0.25">
      <c r="A33" s="6" t="s">
        <v>222</v>
      </c>
      <c r="B33" s="14">
        <f>('Výkaz výměr'!E143)</f>
        <v>0</v>
      </c>
      <c r="C33" s="14">
        <f>('Výkaz výměr'!H143)</f>
        <v>0</v>
      </c>
      <c r="D33" s="3"/>
    </row>
    <row r="34" spans="1:4" x14ac:dyDescent="0.25">
      <c r="A34" s="6" t="s">
        <v>14</v>
      </c>
      <c r="B34" s="14"/>
      <c r="C34" s="14"/>
      <c r="D34" s="3"/>
    </row>
    <row r="36" spans="1:4" x14ac:dyDescent="0.25">
      <c r="A36" s="19" t="s">
        <v>260</v>
      </c>
    </row>
  </sheetData>
  <sheetProtection algorithmName="SHA-512" hashValue="/leM5SuqmywSkrydF+CsUgJRiut/0ohj+jBhKakhf138aornZ7L88ekxc3DKzZbHcKpNs20HHnzTTVoF7yeyTw==" saltValue="B4J7TZU6pgqZOZHqBU6Q6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zoomScale="115" zoomScaleNormal="115" workbookViewId="0">
      <pane ySplit="1" topLeftCell="A2" activePane="bottomLeft" state="frozen"/>
      <selection pane="bottomLeft" activeCell="N15" sqref="N15"/>
    </sheetView>
  </sheetViews>
  <sheetFormatPr defaultRowHeight="15" x14ac:dyDescent="0.25"/>
  <cols>
    <col min="1" max="1" width="54.28515625" style="1" customWidth="1"/>
    <col min="2" max="2" width="2.42578125" style="1" bestFit="1" customWidth="1"/>
    <col min="3" max="3" width="5.42578125" style="10" bestFit="1" customWidth="1"/>
    <col min="4" max="4" width="5.85546875" style="10" bestFit="1" customWidth="1"/>
    <col min="5" max="5" width="8.7109375" style="10" bestFit="1" customWidth="1"/>
    <col min="6" max="6" width="10.7109375" style="1" bestFit="1" customWidth="1"/>
    <col min="7" max="7" width="4.28515625" style="10" bestFit="1" customWidth="1"/>
    <col min="8" max="8" width="7.85546875" style="10" bestFit="1" customWidth="1"/>
    <col min="9" max="9" width="5.85546875" style="10" bestFit="1" customWidth="1"/>
    <col min="10" max="10" width="8.7109375" style="10" bestFit="1" customWidth="1"/>
    <col min="13" max="13" width="0" style="9" hidden="1" customWidth="1"/>
  </cols>
  <sheetData>
    <row r="1" spans="1:12" x14ac:dyDescent="0.25">
      <c r="A1" s="2" t="s">
        <v>0</v>
      </c>
      <c r="B1" s="2" t="s">
        <v>49</v>
      </c>
      <c r="C1" s="11" t="s">
        <v>50</v>
      </c>
      <c r="D1" s="11" t="s">
        <v>51</v>
      </c>
      <c r="E1" s="11" t="s">
        <v>52</v>
      </c>
      <c r="F1" s="2" t="s">
        <v>53</v>
      </c>
      <c r="G1" s="11" t="s">
        <v>54</v>
      </c>
      <c r="H1" s="11" t="s">
        <v>55</v>
      </c>
      <c r="I1" s="11" t="s">
        <v>56</v>
      </c>
      <c r="J1" s="11" t="s">
        <v>57</v>
      </c>
      <c r="K1" s="3"/>
      <c r="L1" s="3"/>
    </row>
    <row r="2" spans="1:12" x14ac:dyDescent="0.25">
      <c r="A2" s="4" t="s">
        <v>58</v>
      </c>
      <c r="B2" s="4" t="s">
        <v>14</v>
      </c>
      <c r="C2" s="12"/>
      <c r="D2" s="12"/>
      <c r="E2" s="12"/>
      <c r="F2" s="4" t="s">
        <v>14</v>
      </c>
      <c r="G2" s="12"/>
      <c r="H2" s="12"/>
      <c r="I2" s="12"/>
      <c r="J2" s="12"/>
      <c r="K2" s="3"/>
      <c r="L2" s="3"/>
    </row>
    <row r="3" spans="1:12" x14ac:dyDescent="0.25">
      <c r="A3" s="22" t="s">
        <v>14</v>
      </c>
      <c r="B3" s="22" t="s">
        <v>14</v>
      </c>
      <c r="C3" s="24"/>
      <c r="D3" s="24"/>
      <c r="E3" s="24"/>
      <c r="F3" s="22" t="s">
        <v>14</v>
      </c>
      <c r="G3" s="24"/>
      <c r="H3" s="24"/>
      <c r="I3" s="24">
        <f>D3+G3</f>
        <v>0</v>
      </c>
      <c r="J3" s="24">
        <f>E3+H3</f>
        <v>0</v>
      </c>
      <c r="K3" s="3"/>
      <c r="L3" s="3"/>
    </row>
    <row r="4" spans="1:12" x14ac:dyDescent="0.25">
      <c r="A4" s="20" t="s">
        <v>59</v>
      </c>
      <c r="B4" s="20" t="s">
        <v>14</v>
      </c>
      <c r="C4" s="21"/>
      <c r="D4" s="21"/>
      <c r="E4" s="21"/>
      <c r="F4" s="20" t="s">
        <v>14</v>
      </c>
      <c r="G4" s="21"/>
      <c r="H4" s="21"/>
      <c r="I4" s="21"/>
      <c r="J4" s="21"/>
      <c r="K4" s="3"/>
      <c r="L4" s="3"/>
    </row>
    <row r="5" spans="1:12" x14ac:dyDescent="0.25">
      <c r="A5" s="22" t="s">
        <v>60</v>
      </c>
      <c r="B5" s="22" t="s">
        <v>61</v>
      </c>
      <c r="C5" s="23">
        <v>250</v>
      </c>
      <c r="D5" s="25">
        <v>0</v>
      </c>
      <c r="E5" s="23">
        <f t="shared" ref="E5:E11" si="0">C5*D5</f>
        <v>0</v>
      </c>
      <c r="F5" s="22" t="s">
        <v>62</v>
      </c>
      <c r="G5" s="25">
        <v>0</v>
      </c>
      <c r="H5" s="23">
        <f t="shared" ref="H5:H11" si="1">C5*G5</f>
        <v>0</v>
      </c>
      <c r="I5" s="23">
        <f t="shared" ref="I5:J11" si="2">D5+G5</f>
        <v>0</v>
      </c>
      <c r="J5" s="23">
        <f t="shared" si="2"/>
        <v>0</v>
      </c>
      <c r="K5" s="3"/>
      <c r="L5" s="3"/>
    </row>
    <row r="6" spans="1:12" x14ac:dyDescent="0.25">
      <c r="A6" s="22" t="s">
        <v>63</v>
      </c>
      <c r="B6" s="22" t="s">
        <v>61</v>
      </c>
      <c r="C6" s="23">
        <v>2800</v>
      </c>
      <c r="D6" s="25">
        <v>0</v>
      </c>
      <c r="E6" s="23">
        <f t="shared" si="0"/>
        <v>0</v>
      </c>
      <c r="F6" s="22" t="s">
        <v>64</v>
      </c>
      <c r="G6" s="25">
        <v>0</v>
      </c>
      <c r="H6" s="23">
        <f t="shared" si="1"/>
        <v>0</v>
      </c>
      <c r="I6" s="23">
        <f t="shared" si="2"/>
        <v>0</v>
      </c>
      <c r="J6" s="23">
        <f t="shared" si="2"/>
        <v>0</v>
      </c>
      <c r="K6" s="3"/>
      <c r="L6" s="3"/>
    </row>
    <row r="7" spans="1:12" x14ac:dyDescent="0.25">
      <c r="A7" s="22" t="s">
        <v>65</v>
      </c>
      <c r="B7" s="22" t="s">
        <v>61</v>
      </c>
      <c r="C7" s="23">
        <v>385</v>
      </c>
      <c r="D7" s="25">
        <v>0</v>
      </c>
      <c r="E7" s="23">
        <f t="shared" si="0"/>
        <v>0</v>
      </c>
      <c r="F7" s="22" t="s">
        <v>64</v>
      </c>
      <c r="G7" s="25">
        <v>0</v>
      </c>
      <c r="H7" s="23">
        <f t="shared" si="1"/>
        <v>0</v>
      </c>
      <c r="I7" s="23">
        <f t="shared" si="2"/>
        <v>0</v>
      </c>
      <c r="J7" s="23">
        <f t="shared" si="2"/>
        <v>0</v>
      </c>
      <c r="K7" s="3"/>
      <c r="L7" s="3"/>
    </row>
    <row r="8" spans="1:12" x14ac:dyDescent="0.25">
      <c r="A8" s="22" t="s">
        <v>66</v>
      </c>
      <c r="B8" s="22" t="s">
        <v>61</v>
      </c>
      <c r="C8" s="23">
        <v>190</v>
      </c>
      <c r="D8" s="25">
        <v>0</v>
      </c>
      <c r="E8" s="23">
        <f t="shared" si="0"/>
        <v>0</v>
      </c>
      <c r="F8" s="22" t="s">
        <v>67</v>
      </c>
      <c r="G8" s="25">
        <v>0</v>
      </c>
      <c r="H8" s="23">
        <f t="shared" si="1"/>
        <v>0</v>
      </c>
      <c r="I8" s="23">
        <f t="shared" si="2"/>
        <v>0</v>
      </c>
      <c r="J8" s="23">
        <f t="shared" si="2"/>
        <v>0</v>
      </c>
      <c r="K8" s="3"/>
      <c r="L8" s="3"/>
    </row>
    <row r="9" spans="1:12" x14ac:dyDescent="0.25">
      <c r="A9" s="22" t="s">
        <v>68</v>
      </c>
      <c r="B9" s="22" t="s">
        <v>61</v>
      </c>
      <c r="C9" s="23">
        <v>1950</v>
      </c>
      <c r="D9" s="25">
        <v>0</v>
      </c>
      <c r="E9" s="23">
        <f t="shared" si="0"/>
        <v>0</v>
      </c>
      <c r="F9" s="22" t="s">
        <v>69</v>
      </c>
      <c r="G9" s="25">
        <v>0</v>
      </c>
      <c r="H9" s="23">
        <f t="shared" si="1"/>
        <v>0</v>
      </c>
      <c r="I9" s="23">
        <f t="shared" si="2"/>
        <v>0</v>
      </c>
      <c r="J9" s="23">
        <f t="shared" si="2"/>
        <v>0</v>
      </c>
      <c r="K9" s="3"/>
      <c r="L9" s="3"/>
    </row>
    <row r="10" spans="1:12" x14ac:dyDescent="0.25">
      <c r="A10" s="22" t="s">
        <v>70</v>
      </c>
      <c r="B10" s="22" t="s">
        <v>61</v>
      </c>
      <c r="C10" s="23">
        <v>260</v>
      </c>
      <c r="D10" s="25">
        <v>0</v>
      </c>
      <c r="E10" s="23">
        <f t="shared" si="0"/>
        <v>0</v>
      </c>
      <c r="F10" s="22" t="s">
        <v>71</v>
      </c>
      <c r="G10" s="25">
        <v>0</v>
      </c>
      <c r="H10" s="23">
        <f t="shared" si="1"/>
        <v>0</v>
      </c>
      <c r="I10" s="23">
        <f t="shared" si="2"/>
        <v>0</v>
      </c>
      <c r="J10" s="23">
        <f t="shared" si="2"/>
        <v>0</v>
      </c>
      <c r="K10" s="3"/>
      <c r="L10" s="3"/>
    </row>
    <row r="11" spans="1:12" x14ac:dyDescent="0.25">
      <c r="A11" s="22" t="s">
        <v>72</v>
      </c>
      <c r="B11" s="22" t="s">
        <v>61</v>
      </c>
      <c r="C11" s="23">
        <v>190</v>
      </c>
      <c r="D11" s="25">
        <v>0</v>
      </c>
      <c r="E11" s="23">
        <f t="shared" si="0"/>
        <v>0</v>
      </c>
      <c r="F11" s="22" t="s">
        <v>73</v>
      </c>
      <c r="G11" s="25">
        <v>0</v>
      </c>
      <c r="H11" s="23">
        <f t="shared" si="1"/>
        <v>0</v>
      </c>
      <c r="I11" s="23">
        <f t="shared" si="2"/>
        <v>0</v>
      </c>
      <c r="J11" s="23">
        <f t="shared" si="2"/>
        <v>0</v>
      </c>
      <c r="K11" s="3"/>
      <c r="L11" s="3"/>
    </row>
    <row r="12" spans="1:12" x14ac:dyDescent="0.25">
      <c r="A12" s="20" t="s">
        <v>74</v>
      </c>
      <c r="B12" s="20" t="s">
        <v>14</v>
      </c>
      <c r="C12" s="21"/>
      <c r="D12" s="21"/>
      <c r="E12" s="21"/>
      <c r="F12" s="20" t="s">
        <v>14</v>
      </c>
      <c r="G12" s="21"/>
      <c r="H12" s="21"/>
      <c r="I12" s="21"/>
      <c r="J12" s="21"/>
      <c r="K12" s="3"/>
      <c r="L12" s="3"/>
    </row>
    <row r="13" spans="1:12" x14ac:dyDescent="0.25">
      <c r="A13" s="22" t="s">
        <v>75</v>
      </c>
      <c r="B13" s="22" t="s">
        <v>61</v>
      </c>
      <c r="C13" s="23">
        <v>55</v>
      </c>
      <c r="D13" s="25">
        <v>0</v>
      </c>
      <c r="E13" s="23">
        <f>C13*D13</f>
        <v>0</v>
      </c>
      <c r="F13" s="22" t="s">
        <v>76</v>
      </c>
      <c r="G13" s="25">
        <v>0</v>
      </c>
      <c r="H13" s="23">
        <f>C13*G13</f>
        <v>0</v>
      </c>
      <c r="I13" s="23">
        <f>D13+G13</f>
        <v>0</v>
      </c>
      <c r="J13" s="23">
        <f>E13+H13</f>
        <v>0</v>
      </c>
      <c r="K13" s="3"/>
      <c r="L13" s="3"/>
    </row>
    <row r="14" spans="1:12" x14ac:dyDescent="0.25">
      <c r="A14" s="20" t="s">
        <v>77</v>
      </c>
      <c r="B14" s="20" t="s">
        <v>14</v>
      </c>
      <c r="C14" s="21"/>
      <c r="D14" s="21"/>
      <c r="E14" s="21"/>
      <c r="F14" s="20" t="s">
        <v>14</v>
      </c>
      <c r="G14" s="21"/>
      <c r="H14" s="21"/>
      <c r="I14" s="21"/>
      <c r="J14" s="21"/>
      <c r="K14" s="3"/>
      <c r="L14" s="3"/>
    </row>
    <row r="15" spans="1:12" x14ac:dyDescent="0.25">
      <c r="A15" s="22" t="s">
        <v>78</v>
      </c>
      <c r="B15" s="22" t="s">
        <v>61</v>
      </c>
      <c r="C15" s="23">
        <v>135</v>
      </c>
      <c r="D15" s="25">
        <v>0</v>
      </c>
      <c r="E15" s="23">
        <f>C15*D15</f>
        <v>0</v>
      </c>
      <c r="F15" s="22" t="s">
        <v>79</v>
      </c>
      <c r="G15" s="25">
        <v>0</v>
      </c>
      <c r="H15" s="23">
        <f>C15*G15</f>
        <v>0</v>
      </c>
      <c r="I15" s="23">
        <f>D15+G15</f>
        <v>0</v>
      </c>
      <c r="J15" s="23">
        <f>E15+H15</f>
        <v>0</v>
      </c>
      <c r="K15" s="3"/>
      <c r="L15" s="3"/>
    </row>
    <row r="16" spans="1:12" x14ac:dyDescent="0.25">
      <c r="A16" s="22" t="s">
        <v>80</v>
      </c>
      <c r="B16" s="22" t="s">
        <v>61</v>
      </c>
      <c r="C16" s="23">
        <v>210</v>
      </c>
      <c r="D16" s="25">
        <v>0</v>
      </c>
      <c r="E16" s="23">
        <f>C16*D16</f>
        <v>0</v>
      </c>
      <c r="F16" s="22" t="s">
        <v>81</v>
      </c>
      <c r="G16" s="25">
        <v>0</v>
      </c>
      <c r="H16" s="23">
        <f>C16*G16</f>
        <v>0</v>
      </c>
      <c r="I16" s="23">
        <f>D16+G16</f>
        <v>0</v>
      </c>
      <c r="J16" s="23">
        <f>E16+H16</f>
        <v>0</v>
      </c>
      <c r="K16" s="3"/>
      <c r="L16" s="3"/>
    </row>
    <row r="17" spans="1:12" x14ac:dyDescent="0.25">
      <c r="A17" s="20" t="s">
        <v>82</v>
      </c>
      <c r="B17" s="20" t="s">
        <v>14</v>
      </c>
      <c r="C17" s="21"/>
      <c r="D17" s="21"/>
      <c r="E17" s="21"/>
      <c r="F17" s="20" t="s">
        <v>14</v>
      </c>
      <c r="G17" s="21"/>
      <c r="H17" s="21"/>
      <c r="I17" s="21"/>
      <c r="J17" s="21"/>
      <c r="K17" s="3"/>
      <c r="L17" s="3"/>
    </row>
    <row r="18" spans="1:12" x14ac:dyDescent="0.25">
      <c r="A18" s="22" t="s">
        <v>263</v>
      </c>
      <c r="B18" s="22" t="s">
        <v>61</v>
      </c>
      <c r="C18" s="23">
        <v>120</v>
      </c>
      <c r="D18" s="25">
        <v>0</v>
      </c>
      <c r="E18" s="23">
        <f>C18*D18</f>
        <v>0</v>
      </c>
      <c r="F18" s="22" t="s">
        <v>83</v>
      </c>
      <c r="G18" s="25">
        <v>0</v>
      </c>
      <c r="H18" s="23">
        <f>C18*G18</f>
        <v>0</v>
      </c>
      <c r="I18" s="23">
        <f>D18+G18</f>
        <v>0</v>
      </c>
      <c r="J18" s="23">
        <f>E18+H18</f>
        <v>0</v>
      </c>
      <c r="K18" s="3"/>
      <c r="L18" s="3"/>
    </row>
    <row r="19" spans="1:12" x14ac:dyDescent="0.25">
      <c r="A19" s="22" t="s">
        <v>84</v>
      </c>
      <c r="B19" s="22" t="s">
        <v>61</v>
      </c>
      <c r="C19" s="23">
        <v>60</v>
      </c>
      <c r="D19" s="25">
        <v>0</v>
      </c>
      <c r="E19" s="23">
        <f>C19*D19</f>
        <v>0</v>
      </c>
      <c r="F19" s="22" t="s">
        <v>14</v>
      </c>
      <c r="G19" s="24"/>
      <c r="H19" s="23">
        <f>C19*G19</f>
        <v>0</v>
      </c>
      <c r="I19" s="23">
        <f>D19+G19</f>
        <v>0</v>
      </c>
      <c r="J19" s="23">
        <f>E19+H19</f>
        <v>0</v>
      </c>
      <c r="K19" s="3"/>
      <c r="L19" s="3"/>
    </row>
    <row r="20" spans="1:12" x14ac:dyDescent="0.25">
      <c r="A20" s="20" t="s">
        <v>85</v>
      </c>
      <c r="B20" s="20" t="s">
        <v>14</v>
      </c>
      <c r="C20" s="21"/>
      <c r="D20" s="21"/>
      <c r="E20" s="21"/>
      <c r="F20" s="20" t="s">
        <v>14</v>
      </c>
      <c r="G20" s="21"/>
      <c r="H20" s="21"/>
      <c r="I20" s="21"/>
      <c r="J20" s="21"/>
      <c r="K20" s="3"/>
      <c r="L20" s="3"/>
    </row>
    <row r="21" spans="1:12" x14ac:dyDescent="0.25">
      <c r="A21" s="22" t="s">
        <v>86</v>
      </c>
      <c r="B21" s="22" t="s">
        <v>87</v>
      </c>
      <c r="C21" s="23">
        <v>6800</v>
      </c>
      <c r="D21" s="25">
        <v>0</v>
      </c>
      <c r="E21" s="23">
        <f t="shared" ref="E21:E27" si="3">C21*D21</f>
        <v>0</v>
      </c>
      <c r="F21" s="22" t="s">
        <v>88</v>
      </c>
      <c r="G21" s="25">
        <v>0</v>
      </c>
      <c r="H21" s="23">
        <f t="shared" ref="H21:H27" si="4">C21*G21</f>
        <v>0</v>
      </c>
      <c r="I21" s="23">
        <f t="shared" ref="I21:J27" si="5">D21+G21</f>
        <v>0</v>
      </c>
      <c r="J21" s="23">
        <f t="shared" si="5"/>
        <v>0</v>
      </c>
      <c r="K21" s="3"/>
      <c r="L21" s="3"/>
    </row>
    <row r="22" spans="1:12" x14ac:dyDescent="0.25">
      <c r="A22" s="22" t="s">
        <v>89</v>
      </c>
      <c r="B22" s="22" t="s">
        <v>87</v>
      </c>
      <c r="C22" s="23">
        <v>140</v>
      </c>
      <c r="D22" s="25">
        <v>0</v>
      </c>
      <c r="E22" s="23">
        <f t="shared" si="3"/>
        <v>0</v>
      </c>
      <c r="F22" s="22" t="s">
        <v>90</v>
      </c>
      <c r="G22" s="25">
        <v>0</v>
      </c>
      <c r="H22" s="23">
        <f t="shared" si="4"/>
        <v>0</v>
      </c>
      <c r="I22" s="23">
        <f t="shared" si="5"/>
        <v>0</v>
      </c>
      <c r="J22" s="23">
        <f t="shared" si="5"/>
        <v>0</v>
      </c>
      <c r="K22" s="3"/>
      <c r="L22" s="3"/>
    </row>
    <row r="23" spans="1:12" x14ac:dyDescent="0.25">
      <c r="A23" s="6" t="s">
        <v>91</v>
      </c>
      <c r="B23" s="6" t="s">
        <v>87</v>
      </c>
      <c r="C23" s="14">
        <v>120</v>
      </c>
      <c r="D23" s="25">
        <v>0</v>
      </c>
      <c r="E23" s="14">
        <f t="shared" si="3"/>
        <v>0</v>
      </c>
      <c r="F23" s="6" t="s">
        <v>92</v>
      </c>
      <c r="G23" s="25">
        <v>0</v>
      </c>
      <c r="H23" s="14">
        <f t="shared" si="4"/>
        <v>0</v>
      </c>
      <c r="I23" s="14">
        <f t="shared" si="5"/>
        <v>0</v>
      </c>
      <c r="J23" s="14">
        <f t="shared" si="5"/>
        <v>0</v>
      </c>
      <c r="K23" s="3"/>
      <c r="L23" s="3"/>
    </row>
    <row r="24" spans="1:12" x14ac:dyDescent="0.25">
      <c r="A24" s="6" t="s">
        <v>93</v>
      </c>
      <c r="B24" s="6" t="s">
        <v>87</v>
      </c>
      <c r="C24" s="14">
        <v>40</v>
      </c>
      <c r="D24" s="25">
        <v>0</v>
      </c>
      <c r="E24" s="14">
        <f t="shared" si="3"/>
        <v>0</v>
      </c>
      <c r="F24" s="6" t="s">
        <v>94</v>
      </c>
      <c r="G24" s="25">
        <v>0</v>
      </c>
      <c r="H24" s="14">
        <f t="shared" si="4"/>
        <v>0</v>
      </c>
      <c r="I24" s="14">
        <f t="shared" si="5"/>
        <v>0</v>
      </c>
      <c r="J24" s="14">
        <f t="shared" si="5"/>
        <v>0</v>
      </c>
      <c r="K24" s="3"/>
      <c r="L24" s="3"/>
    </row>
    <row r="25" spans="1:12" x14ac:dyDescent="0.25">
      <c r="A25" s="6" t="s">
        <v>95</v>
      </c>
      <c r="B25" s="6" t="s">
        <v>87</v>
      </c>
      <c r="C25" s="14">
        <v>90</v>
      </c>
      <c r="D25" s="25">
        <v>0</v>
      </c>
      <c r="E25" s="14">
        <f t="shared" si="3"/>
        <v>0</v>
      </c>
      <c r="F25" s="6" t="s">
        <v>96</v>
      </c>
      <c r="G25" s="25">
        <v>0</v>
      </c>
      <c r="H25" s="14">
        <f t="shared" si="4"/>
        <v>0</v>
      </c>
      <c r="I25" s="14">
        <f t="shared" si="5"/>
        <v>0</v>
      </c>
      <c r="J25" s="14">
        <f t="shared" si="5"/>
        <v>0</v>
      </c>
      <c r="K25" s="3"/>
      <c r="L25" s="3"/>
    </row>
    <row r="26" spans="1:12" x14ac:dyDescent="0.25">
      <c r="A26" s="6" t="s">
        <v>97</v>
      </c>
      <c r="B26" s="6" t="s">
        <v>87</v>
      </c>
      <c r="C26" s="14">
        <v>16</v>
      </c>
      <c r="D26" s="25">
        <v>0</v>
      </c>
      <c r="E26" s="14">
        <f t="shared" si="3"/>
        <v>0</v>
      </c>
      <c r="F26" s="6" t="s">
        <v>98</v>
      </c>
      <c r="G26" s="25">
        <v>0</v>
      </c>
      <c r="H26" s="14">
        <f t="shared" si="4"/>
        <v>0</v>
      </c>
      <c r="I26" s="14">
        <f t="shared" si="5"/>
        <v>0</v>
      </c>
      <c r="J26" s="14">
        <f t="shared" si="5"/>
        <v>0</v>
      </c>
      <c r="K26" s="3"/>
      <c r="L26" s="3"/>
    </row>
    <row r="27" spans="1:12" x14ac:dyDescent="0.25">
      <c r="A27" s="22" t="s">
        <v>99</v>
      </c>
      <c r="B27" s="22" t="s">
        <v>87</v>
      </c>
      <c r="C27" s="23">
        <v>12</v>
      </c>
      <c r="D27" s="25">
        <v>0</v>
      </c>
      <c r="E27" s="23">
        <f t="shared" si="3"/>
        <v>0</v>
      </c>
      <c r="F27" s="22" t="s">
        <v>100</v>
      </c>
      <c r="G27" s="25">
        <v>0</v>
      </c>
      <c r="H27" s="23">
        <f t="shared" si="4"/>
        <v>0</v>
      </c>
      <c r="I27" s="23">
        <f t="shared" si="5"/>
        <v>0</v>
      </c>
      <c r="J27" s="23">
        <f t="shared" si="5"/>
        <v>0</v>
      </c>
      <c r="K27" s="3"/>
      <c r="L27" s="3"/>
    </row>
    <row r="28" spans="1:12" x14ac:dyDescent="0.25">
      <c r="A28" s="20" t="s">
        <v>101</v>
      </c>
      <c r="B28" s="20" t="s">
        <v>14</v>
      </c>
      <c r="C28" s="21"/>
      <c r="D28" s="21"/>
      <c r="E28" s="21"/>
      <c r="F28" s="20" t="s">
        <v>14</v>
      </c>
      <c r="G28" s="21"/>
      <c r="H28" s="21"/>
      <c r="I28" s="21"/>
      <c r="J28" s="21"/>
      <c r="K28" s="3"/>
      <c r="L28" s="3"/>
    </row>
    <row r="29" spans="1:12" x14ac:dyDescent="0.25">
      <c r="A29" s="22" t="s">
        <v>102</v>
      </c>
      <c r="B29" s="22" t="s">
        <v>61</v>
      </c>
      <c r="C29" s="23">
        <v>120</v>
      </c>
      <c r="D29" s="25">
        <v>0</v>
      </c>
      <c r="E29" s="23">
        <f>C29*D29</f>
        <v>0</v>
      </c>
      <c r="F29" s="22" t="s">
        <v>103</v>
      </c>
      <c r="G29" s="25">
        <v>0</v>
      </c>
      <c r="H29" s="23">
        <f>C29*G29</f>
        <v>0</v>
      </c>
      <c r="I29" s="23">
        <f t="shared" ref="I29:J31" si="6">D29+G29</f>
        <v>0</v>
      </c>
      <c r="J29" s="23">
        <f t="shared" si="6"/>
        <v>0</v>
      </c>
      <c r="K29" s="3"/>
      <c r="L29" s="3"/>
    </row>
    <row r="30" spans="1:12" x14ac:dyDescent="0.25">
      <c r="A30" s="22" t="s">
        <v>104</v>
      </c>
      <c r="B30" s="22" t="s">
        <v>61</v>
      </c>
      <c r="C30" s="23">
        <v>80</v>
      </c>
      <c r="D30" s="25">
        <v>0</v>
      </c>
      <c r="E30" s="23">
        <f>C30*D30</f>
        <v>0</v>
      </c>
      <c r="F30" s="22" t="s">
        <v>105</v>
      </c>
      <c r="G30" s="25">
        <v>0</v>
      </c>
      <c r="H30" s="23">
        <f>C30*G30</f>
        <v>0</v>
      </c>
      <c r="I30" s="23">
        <f t="shared" si="6"/>
        <v>0</v>
      </c>
      <c r="J30" s="23">
        <f t="shared" si="6"/>
        <v>0</v>
      </c>
      <c r="K30" s="3"/>
      <c r="L30" s="3"/>
    </row>
    <row r="31" spans="1:12" x14ac:dyDescent="0.25">
      <c r="A31" s="22" t="s">
        <v>106</v>
      </c>
      <c r="B31" s="22" t="s">
        <v>61</v>
      </c>
      <c r="C31" s="23">
        <v>80</v>
      </c>
      <c r="D31" s="25">
        <v>0</v>
      </c>
      <c r="E31" s="23">
        <f>C31*D31</f>
        <v>0</v>
      </c>
      <c r="F31" s="22" t="s">
        <v>107</v>
      </c>
      <c r="G31" s="25">
        <v>0</v>
      </c>
      <c r="H31" s="23">
        <f>C31*G31</f>
        <v>0</v>
      </c>
      <c r="I31" s="23">
        <f t="shared" si="6"/>
        <v>0</v>
      </c>
      <c r="J31" s="23">
        <f t="shared" si="6"/>
        <v>0</v>
      </c>
      <c r="K31" s="3"/>
      <c r="L31" s="3"/>
    </row>
    <row r="32" spans="1:12" x14ac:dyDescent="0.25">
      <c r="A32" s="20" t="s">
        <v>108</v>
      </c>
      <c r="B32" s="20" t="s">
        <v>14</v>
      </c>
      <c r="C32" s="21"/>
      <c r="D32" s="21"/>
      <c r="E32" s="21"/>
      <c r="F32" s="20" t="s">
        <v>14</v>
      </c>
      <c r="G32" s="21"/>
      <c r="H32" s="21"/>
      <c r="I32" s="21"/>
      <c r="J32" s="21"/>
      <c r="K32" s="3"/>
      <c r="L32" s="3"/>
    </row>
    <row r="33" spans="1:12" x14ac:dyDescent="0.25">
      <c r="A33" s="22" t="s">
        <v>104</v>
      </c>
      <c r="B33" s="22" t="s">
        <v>61</v>
      </c>
      <c r="C33" s="23">
        <v>30</v>
      </c>
      <c r="D33" s="25">
        <v>0</v>
      </c>
      <c r="E33" s="23">
        <f>C33*D33</f>
        <v>0</v>
      </c>
      <c r="F33" s="22" t="s">
        <v>109</v>
      </c>
      <c r="G33" s="25">
        <v>0</v>
      </c>
      <c r="H33" s="23">
        <f>C33*G33</f>
        <v>0</v>
      </c>
      <c r="I33" s="23">
        <f>D33+G33</f>
        <v>0</v>
      </c>
      <c r="J33" s="23">
        <f>E33+H33</f>
        <v>0</v>
      </c>
      <c r="K33" s="3"/>
      <c r="L33" s="3"/>
    </row>
    <row r="34" spans="1:12" x14ac:dyDescent="0.25">
      <c r="A34" s="22" t="s">
        <v>110</v>
      </c>
      <c r="B34" s="22" t="s">
        <v>61</v>
      </c>
      <c r="C34" s="23">
        <v>25</v>
      </c>
      <c r="D34" s="25">
        <v>0</v>
      </c>
      <c r="E34" s="23">
        <f>C34*D34</f>
        <v>0</v>
      </c>
      <c r="F34" s="22" t="s">
        <v>111</v>
      </c>
      <c r="G34" s="25">
        <v>0</v>
      </c>
      <c r="H34" s="23">
        <f>C34*G34</f>
        <v>0</v>
      </c>
      <c r="I34" s="23">
        <f>D34+G34</f>
        <v>0</v>
      </c>
      <c r="J34" s="23">
        <f>E34+H34</f>
        <v>0</v>
      </c>
      <c r="K34" s="3"/>
      <c r="L34" s="3"/>
    </row>
    <row r="35" spans="1:12" x14ac:dyDescent="0.25">
      <c r="A35" s="20" t="s">
        <v>112</v>
      </c>
      <c r="B35" s="20" t="s">
        <v>14</v>
      </c>
      <c r="C35" s="21"/>
      <c r="D35" s="21"/>
      <c r="E35" s="21"/>
      <c r="F35" s="20" t="s">
        <v>14</v>
      </c>
      <c r="G35" s="21"/>
      <c r="H35" s="21"/>
      <c r="I35" s="21"/>
      <c r="J35" s="21"/>
      <c r="K35" s="3"/>
      <c r="L35" s="3"/>
    </row>
    <row r="36" spans="1:12" x14ac:dyDescent="0.25">
      <c r="A36" s="22" t="s">
        <v>113</v>
      </c>
      <c r="B36" s="22" t="s">
        <v>87</v>
      </c>
      <c r="C36" s="23">
        <v>115</v>
      </c>
      <c r="D36" s="25">
        <v>0</v>
      </c>
      <c r="E36" s="23">
        <f>C36*D36</f>
        <v>0</v>
      </c>
      <c r="F36" s="22" t="s">
        <v>114</v>
      </c>
      <c r="G36" s="25">
        <v>0</v>
      </c>
      <c r="H36" s="23">
        <f>C36*G36</f>
        <v>0</v>
      </c>
      <c r="I36" s="23">
        <f>D36+G36</f>
        <v>0</v>
      </c>
      <c r="J36" s="23">
        <f>E36+H36</f>
        <v>0</v>
      </c>
      <c r="K36" s="3"/>
      <c r="L36" s="3"/>
    </row>
    <row r="37" spans="1:12" x14ac:dyDescent="0.25">
      <c r="A37" s="20" t="s">
        <v>115</v>
      </c>
      <c r="B37" s="20" t="s">
        <v>14</v>
      </c>
      <c r="C37" s="21"/>
      <c r="D37" s="21"/>
      <c r="E37" s="21"/>
      <c r="F37" s="20" t="s">
        <v>14</v>
      </c>
      <c r="G37" s="21"/>
      <c r="H37" s="21"/>
      <c r="I37" s="21"/>
      <c r="J37" s="21"/>
      <c r="K37" s="3"/>
      <c r="L37" s="3"/>
    </row>
    <row r="38" spans="1:12" x14ac:dyDescent="0.25">
      <c r="A38" s="22" t="s">
        <v>116</v>
      </c>
      <c r="B38" s="22" t="s">
        <v>87</v>
      </c>
      <c r="C38" s="23">
        <v>15</v>
      </c>
      <c r="D38" s="25">
        <v>0</v>
      </c>
      <c r="E38" s="23">
        <f>C38*D38</f>
        <v>0</v>
      </c>
      <c r="F38" s="22" t="s">
        <v>117</v>
      </c>
      <c r="G38" s="25">
        <v>0</v>
      </c>
      <c r="H38" s="23">
        <f>C38*G38</f>
        <v>0</v>
      </c>
      <c r="I38" s="23">
        <f>D38+G38</f>
        <v>0</v>
      </c>
      <c r="J38" s="23">
        <f>E38+H38</f>
        <v>0</v>
      </c>
      <c r="K38" s="3"/>
      <c r="L38" s="3"/>
    </row>
    <row r="39" spans="1:12" x14ac:dyDescent="0.25">
      <c r="A39" s="22" t="s">
        <v>93</v>
      </c>
      <c r="B39" s="22" t="s">
        <v>87</v>
      </c>
      <c r="C39" s="23">
        <v>6</v>
      </c>
      <c r="D39" s="25">
        <v>0</v>
      </c>
      <c r="E39" s="23">
        <f>C39*D39</f>
        <v>0</v>
      </c>
      <c r="F39" s="22" t="s">
        <v>118</v>
      </c>
      <c r="G39" s="25">
        <v>0</v>
      </c>
      <c r="H39" s="23">
        <f>C39*G39</f>
        <v>0</v>
      </c>
      <c r="I39" s="23">
        <f>D39+G39</f>
        <v>0</v>
      </c>
      <c r="J39" s="23">
        <f>E39+H39</f>
        <v>0</v>
      </c>
      <c r="K39" s="3"/>
      <c r="L39" s="3"/>
    </row>
    <row r="40" spans="1:12" x14ac:dyDescent="0.25">
      <c r="A40" s="20" t="s">
        <v>119</v>
      </c>
      <c r="B40" s="20" t="s">
        <v>14</v>
      </c>
      <c r="C40" s="21"/>
      <c r="D40" s="21"/>
      <c r="E40" s="21"/>
      <c r="F40" s="20" t="s">
        <v>14</v>
      </c>
      <c r="G40" s="21"/>
      <c r="H40" s="21"/>
      <c r="I40" s="21"/>
      <c r="J40" s="21"/>
      <c r="K40" s="3"/>
      <c r="L40" s="3"/>
    </row>
    <row r="41" spans="1:12" x14ac:dyDescent="0.25">
      <c r="A41" s="22" t="s">
        <v>120</v>
      </c>
      <c r="B41" s="22" t="s">
        <v>61</v>
      </c>
      <c r="C41" s="23">
        <v>145</v>
      </c>
      <c r="D41" s="25">
        <v>0</v>
      </c>
      <c r="E41" s="23">
        <f>C41*D41</f>
        <v>0</v>
      </c>
      <c r="F41" s="22" t="s">
        <v>121</v>
      </c>
      <c r="G41" s="25">
        <v>0</v>
      </c>
      <c r="H41" s="23">
        <f>C41*G41</f>
        <v>0</v>
      </c>
      <c r="I41" s="23">
        <f t="shared" ref="I41:J43" si="7">D41+G41</f>
        <v>0</v>
      </c>
      <c r="J41" s="23">
        <f t="shared" si="7"/>
        <v>0</v>
      </c>
      <c r="K41" s="3"/>
      <c r="L41" s="3"/>
    </row>
    <row r="42" spans="1:12" x14ac:dyDescent="0.25">
      <c r="A42" s="22" t="s">
        <v>122</v>
      </c>
      <c r="B42" s="22" t="s">
        <v>87</v>
      </c>
      <c r="C42" s="23">
        <v>107</v>
      </c>
      <c r="D42" s="25">
        <v>0</v>
      </c>
      <c r="E42" s="23">
        <f>C42*D42</f>
        <v>0</v>
      </c>
      <c r="F42" s="22" t="s">
        <v>123</v>
      </c>
      <c r="G42" s="25">
        <v>0</v>
      </c>
      <c r="H42" s="23">
        <f>C42*G42</f>
        <v>0</v>
      </c>
      <c r="I42" s="23">
        <f t="shared" si="7"/>
        <v>0</v>
      </c>
      <c r="J42" s="23">
        <f t="shared" si="7"/>
        <v>0</v>
      </c>
      <c r="K42" s="3"/>
      <c r="L42" s="3"/>
    </row>
    <row r="43" spans="1:12" x14ac:dyDescent="0.25">
      <c r="A43" s="22" t="s">
        <v>124</v>
      </c>
      <c r="B43" s="22" t="s">
        <v>87</v>
      </c>
      <c r="C43" s="23">
        <v>187</v>
      </c>
      <c r="D43" s="25">
        <v>0</v>
      </c>
      <c r="E43" s="23">
        <f>C43*D43</f>
        <v>0</v>
      </c>
      <c r="F43" s="22" t="s">
        <v>123</v>
      </c>
      <c r="G43" s="25">
        <v>0</v>
      </c>
      <c r="H43" s="23">
        <f>C43*G43</f>
        <v>0</v>
      </c>
      <c r="I43" s="23">
        <f t="shared" si="7"/>
        <v>0</v>
      </c>
      <c r="J43" s="23">
        <f t="shared" si="7"/>
        <v>0</v>
      </c>
      <c r="K43" s="3"/>
      <c r="L43" s="3"/>
    </row>
    <row r="44" spans="1:12" x14ac:dyDescent="0.25">
      <c r="A44" s="20" t="s">
        <v>125</v>
      </c>
      <c r="B44" s="20" t="s">
        <v>14</v>
      </c>
      <c r="C44" s="21"/>
      <c r="D44" s="21"/>
      <c r="E44" s="21"/>
      <c r="F44" s="20" t="s">
        <v>14</v>
      </c>
      <c r="G44" s="21"/>
      <c r="H44" s="21"/>
      <c r="I44" s="21"/>
      <c r="J44" s="21"/>
      <c r="K44" s="3"/>
      <c r="L44" s="3"/>
    </row>
    <row r="45" spans="1:12" x14ac:dyDescent="0.25">
      <c r="A45" s="22" t="s">
        <v>126</v>
      </c>
      <c r="B45" s="22" t="s">
        <v>87</v>
      </c>
      <c r="C45" s="23">
        <v>80</v>
      </c>
      <c r="D45" s="25">
        <v>0</v>
      </c>
      <c r="E45" s="23">
        <f>C45*D45</f>
        <v>0</v>
      </c>
      <c r="F45" s="22" t="s">
        <v>127</v>
      </c>
      <c r="G45" s="25">
        <v>0</v>
      </c>
      <c r="H45" s="23">
        <f>C45*G45</f>
        <v>0</v>
      </c>
      <c r="I45" s="23">
        <f>D45+G45</f>
        <v>0</v>
      </c>
      <c r="J45" s="23">
        <f>E45+H45</f>
        <v>0</v>
      </c>
      <c r="K45" s="3"/>
      <c r="L45" s="3"/>
    </row>
    <row r="46" spans="1:12" x14ac:dyDescent="0.25">
      <c r="A46" s="22" t="s">
        <v>128</v>
      </c>
      <c r="B46" s="22" t="s">
        <v>87</v>
      </c>
      <c r="C46" s="23">
        <v>30</v>
      </c>
      <c r="D46" s="25">
        <v>0</v>
      </c>
      <c r="E46" s="23">
        <f>C46*D46</f>
        <v>0</v>
      </c>
      <c r="F46" s="22" t="s">
        <v>129</v>
      </c>
      <c r="G46" s="25">
        <v>0</v>
      </c>
      <c r="H46" s="23">
        <f>C46*G46</f>
        <v>0</v>
      </c>
      <c r="I46" s="23">
        <f>D46+G46</f>
        <v>0</v>
      </c>
      <c r="J46" s="23">
        <f>E46+H46</f>
        <v>0</v>
      </c>
      <c r="K46" s="3"/>
      <c r="L46" s="3"/>
    </row>
    <row r="47" spans="1:12" x14ac:dyDescent="0.25">
      <c r="A47" s="20" t="s">
        <v>130</v>
      </c>
      <c r="B47" s="20" t="s">
        <v>14</v>
      </c>
      <c r="C47" s="21"/>
      <c r="D47" s="21"/>
      <c r="E47" s="21"/>
      <c r="F47" s="20" t="s">
        <v>14</v>
      </c>
      <c r="G47" s="21"/>
      <c r="H47" s="21"/>
      <c r="I47" s="21"/>
      <c r="J47" s="21"/>
      <c r="K47" s="3"/>
      <c r="L47" s="3"/>
    </row>
    <row r="48" spans="1:12" x14ac:dyDescent="0.25">
      <c r="A48" s="22" t="s">
        <v>131</v>
      </c>
      <c r="B48" s="22" t="s">
        <v>61</v>
      </c>
      <c r="C48" s="23">
        <v>65</v>
      </c>
      <c r="D48" s="25">
        <v>0</v>
      </c>
      <c r="E48" s="23">
        <f>C48*D48</f>
        <v>0</v>
      </c>
      <c r="F48" s="22" t="s">
        <v>132</v>
      </c>
      <c r="G48" s="25">
        <v>0</v>
      </c>
      <c r="H48" s="23">
        <f>C48*G48</f>
        <v>0</v>
      </c>
      <c r="I48" s="23">
        <f>D48+G48</f>
        <v>0</v>
      </c>
      <c r="J48" s="23">
        <f>E48+H48</f>
        <v>0</v>
      </c>
      <c r="K48" s="3"/>
      <c r="L48" s="3"/>
    </row>
    <row r="49" spans="1:12" x14ac:dyDescent="0.25">
      <c r="A49" s="20" t="s">
        <v>133</v>
      </c>
      <c r="B49" s="20" t="s">
        <v>14</v>
      </c>
      <c r="C49" s="21"/>
      <c r="D49" s="21"/>
      <c r="E49" s="21"/>
      <c r="F49" s="20" t="s">
        <v>14</v>
      </c>
      <c r="G49" s="21"/>
      <c r="H49" s="21"/>
      <c r="I49" s="21"/>
      <c r="J49" s="21"/>
      <c r="K49" s="3"/>
      <c r="L49" s="3"/>
    </row>
    <row r="50" spans="1:12" x14ac:dyDescent="0.25">
      <c r="A50" s="22" t="s">
        <v>134</v>
      </c>
      <c r="B50" s="22" t="s">
        <v>87</v>
      </c>
      <c r="C50" s="23">
        <v>14</v>
      </c>
      <c r="D50" s="25">
        <v>0</v>
      </c>
      <c r="E50" s="23">
        <f>C50*D50</f>
        <v>0</v>
      </c>
      <c r="F50" s="22" t="s">
        <v>135</v>
      </c>
      <c r="G50" s="25">
        <v>0</v>
      </c>
      <c r="H50" s="23">
        <f>C50*G50</f>
        <v>0</v>
      </c>
      <c r="I50" s="23">
        <f>D50+G50</f>
        <v>0</v>
      </c>
      <c r="J50" s="23">
        <f>E50+H50</f>
        <v>0</v>
      </c>
      <c r="K50" s="3"/>
      <c r="L50" s="3"/>
    </row>
    <row r="51" spans="1:12" x14ac:dyDescent="0.25">
      <c r="A51" s="20" t="s">
        <v>136</v>
      </c>
      <c r="B51" s="20" t="s">
        <v>14</v>
      </c>
      <c r="C51" s="21"/>
      <c r="D51" s="21"/>
      <c r="E51" s="21"/>
      <c r="F51" s="20" t="s">
        <v>14</v>
      </c>
      <c r="G51" s="21"/>
      <c r="H51" s="21"/>
      <c r="I51" s="21"/>
      <c r="J51" s="21"/>
      <c r="K51" s="3"/>
      <c r="L51" s="3"/>
    </row>
    <row r="52" spans="1:12" x14ac:dyDescent="0.25">
      <c r="A52" s="22" t="s">
        <v>137</v>
      </c>
      <c r="B52" s="22" t="s">
        <v>87</v>
      </c>
      <c r="C52" s="23">
        <v>31</v>
      </c>
      <c r="D52" s="25">
        <v>0</v>
      </c>
      <c r="E52" s="23">
        <f>C52*D52</f>
        <v>0</v>
      </c>
      <c r="F52" s="22" t="s">
        <v>138</v>
      </c>
      <c r="G52" s="25">
        <v>0</v>
      </c>
      <c r="H52" s="23">
        <f>C52*G52</f>
        <v>0</v>
      </c>
      <c r="I52" s="23">
        <f>D52+G52</f>
        <v>0</v>
      </c>
      <c r="J52" s="23">
        <f>E52+H52</f>
        <v>0</v>
      </c>
      <c r="K52" s="3"/>
      <c r="L52" s="3"/>
    </row>
    <row r="53" spans="1:12" x14ac:dyDescent="0.25">
      <c r="A53" s="20" t="s">
        <v>139</v>
      </c>
      <c r="B53" s="20" t="s">
        <v>14</v>
      </c>
      <c r="C53" s="21"/>
      <c r="D53" s="21"/>
      <c r="E53" s="21"/>
      <c r="F53" s="20" t="s">
        <v>14</v>
      </c>
      <c r="G53" s="21"/>
      <c r="H53" s="21"/>
      <c r="I53" s="21"/>
      <c r="J53" s="21"/>
      <c r="K53" s="3"/>
      <c r="L53" s="3"/>
    </row>
    <row r="54" spans="1:12" x14ac:dyDescent="0.25">
      <c r="A54" s="22" t="s">
        <v>140</v>
      </c>
      <c r="B54" s="22" t="s">
        <v>87</v>
      </c>
      <c r="C54" s="23">
        <v>2</v>
      </c>
      <c r="D54" s="25">
        <v>0</v>
      </c>
      <c r="E54" s="23">
        <f>C54*D54</f>
        <v>0</v>
      </c>
      <c r="F54" s="22" t="s">
        <v>141</v>
      </c>
      <c r="G54" s="25">
        <v>0</v>
      </c>
      <c r="H54" s="23">
        <f>C54*G54</f>
        <v>0</v>
      </c>
      <c r="I54" s="23">
        <f t="shared" ref="I54:J57" si="8">D54+G54</f>
        <v>0</v>
      </c>
      <c r="J54" s="23">
        <f t="shared" si="8"/>
        <v>0</v>
      </c>
      <c r="K54" s="3"/>
      <c r="L54" s="3"/>
    </row>
    <row r="55" spans="1:12" x14ac:dyDescent="0.25">
      <c r="A55" s="22" t="s">
        <v>142</v>
      </c>
      <c r="B55" s="22" t="s">
        <v>87</v>
      </c>
      <c r="C55" s="23">
        <v>2</v>
      </c>
      <c r="D55" s="25">
        <v>0</v>
      </c>
      <c r="E55" s="23">
        <f>C55*D55</f>
        <v>0</v>
      </c>
      <c r="F55" s="22" t="s">
        <v>143</v>
      </c>
      <c r="G55" s="25">
        <v>0</v>
      </c>
      <c r="H55" s="23">
        <f>C55*G55</f>
        <v>0</v>
      </c>
      <c r="I55" s="23">
        <f t="shared" si="8"/>
        <v>0</v>
      </c>
      <c r="J55" s="23">
        <f t="shared" si="8"/>
        <v>0</v>
      </c>
      <c r="K55" s="3"/>
      <c r="L55" s="3"/>
    </row>
    <row r="56" spans="1:12" x14ac:dyDescent="0.25">
      <c r="A56" s="22" t="s">
        <v>144</v>
      </c>
      <c r="B56" s="22" t="s">
        <v>87</v>
      </c>
      <c r="C56" s="23">
        <v>32</v>
      </c>
      <c r="D56" s="25">
        <v>0</v>
      </c>
      <c r="E56" s="23">
        <f>C56*D56</f>
        <v>0</v>
      </c>
      <c r="F56" s="22" t="s">
        <v>145</v>
      </c>
      <c r="G56" s="25">
        <v>0</v>
      </c>
      <c r="H56" s="23">
        <f>C56*G56</f>
        <v>0</v>
      </c>
      <c r="I56" s="23">
        <f t="shared" si="8"/>
        <v>0</v>
      </c>
      <c r="J56" s="23">
        <f t="shared" si="8"/>
        <v>0</v>
      </c>
      <c r="K56" s="3"/>
      <c r="L56" s="3"/>
    </row>
    <row r="57" spans="1:12" x14ac:dyDescent="0.25">
      <c r="A57" s="22" t="s">
        <v>146</v>
      </c>
      <c r="B57" s="22" t="s">
        <v>87</v>
      </c>
      <c r="C57" s="23">
        <v>29</v>
      </c>
      <c r="D57" s="25">
        <v>0</v>
      </c>
      <c r="E57" s="23">
        <f>C57*D57</f>
        <v>0</v>
      </c>
      <c r="F57" s="22" t="s">
        <v>143</v>
      </c>
      <c r="G57" s="25">
        <v>0</v>
      </c>
      <c r="H57" s="23">
        <f>C57*G57</f>
        <v>0</v>
      </c>
      <c r="I57" s="23">
        <f t="shared" si="8"/>
        <v>0</v>
      </c>
      <c r="J57" s="23">
        <f t="shared" si="8"/>
        <v>0</v>
      </c>
      <c r="K57" s="3"/>
      <c r="L57" s="3"/>
    </row>
    <row r="58" spans="1:12" x14ac:dyDescent="0.25">
      <c r="A58" s="20" t="s">
        <v>147</v>
      </c>
      <c r="B58" s="20" t="s">
        <v>14</v>
      </c>
      <c r="C58" s="21"/>
      <c r="D58" s="21"/>
      <c r="E58" s="21"/>
      <c r="F58" s="20" t="s">
        <v>14</v>
      </c>
      <c r="G58" s="21"/>
      <c r="H58" s="21"/>
      <c r="I58" s="21"/>
      <c r="J58" s="21"/>
      <c r="K58" s="3"/>
      <c r="L58" s="3"/>
    </row>
    <row r="59" spans="1:12" x14ac:dyDescent="0.25">
      <c r="A59" s="22" t="s">
        <v>148</v>
      </c>
      <c r="B59" s="22" t="s">
        <v>87</v>
      </c>
      <c r="C59" s="23">
        <v>187</v>
      </c>
      <c r="D59" s="25">
        <v>0</v>
      </c>
      <c r="E59" s="23">
        <f>C59*D59</f>
        <v>0</v>
      </c>
      <c r="F59" s="22" t="s">
        <v>149</v>
      </c>
      <c r="G59" s="25">
        <v>0</v>
      </c>
      <c r="H59" s="23">
        <f>C59*G59</f>
        <v>0</v>
      </c>
      <c r="I59" s="23">
        <f t="shared" ref="I59:J61" si="9">D59+G59</f>
        <v>0</v>
      </c>
      <c r="J59" s="23">
        <f t="shared" si="9"/>
        <v>0</v>
      </c>
      <c r="K59" s="3"/>
      <c r="L59" s="3"/>
    </row>
    <row r="60" spans="1:12" x14ac:dyDescent="0.25">
      <c r="A60" s="22" t="s">
        <v>150</v>
      </c>
      <c r="B60" s="22" t="s">
        <v>151</v>
      </c>
      <c r="C60" s="23">
        <v>145</v>
      </c>
      <c r="D60" s="25">
        <v>0</v>
      </c>
      <c r="E60" s="23">
        <f>C60*D60</f>
        <v>0</v>
      </c>
      <c r="F60" s="22" t="s">
        <v>14</v>
      </c>
      <c r="G60" s="24"/>
      <c r="H60" s="23">
        <f>C60*G60</f>
        <v>0</v>
      </c>
      <c r="I60" s="23">
        <f t="shared" si="9"/>
        <v>0</v>
      </c>
      <c r="J60" s="23">
        <f t="shared" si="9"/>
        <v>0</v>
      </c>
      <c r="K60" s="3"/>
      <c r="L60" s="3"/>
    </row>
    <row r="61" spans="1:12" x14ac:dyDescent="0.25">
      <c r="A61" s="22" t="s">
        <v>152</v>
      </c>
      <c r="B61" s="22" t="s">
        <v>87</v>
      </c>
      <c r="C61" s="23">
        <v>4</v>
      </c>
      <c r="D61" s="25">
        <v>0</v>
      </c>
      <c r="E61" s="23">
        <f>C61*D61</f>
        <v>0</v>
      </c>
      <c r="F61" s="22" t="s">
        <v>149</v>
      </c>
      <c r="G61" s="25">
        <v>0</v>
      </c>
      <c r="H61" s="23">
        <f>C61*G61</f>
        <v>0</v>
      </c>
      <c r="I61" s="23">
        <f t="shared" si="9"/>
        <v>0</v>
      </c>
      <c r="J61" s="23">
        <f t="shared" si="9"/>
        <v>0</v>
      </c>
      <c r="K61" s="3"/>
      <c r="L61" s="3"/>
    </row>
    <row r="62" spans="1:12" x14ac:dyDescent="0.25">
      <c r="A62" s="20" t="s">
        <v>153</v>
      </c>
      <c r="B62" s="20" t="s">
        <v>14</v>
      </c>
      <c r="C62" s="21"/>
      <c r="D62" s="21"/>
      <c r="E62" s="21"/>
      <c r="F62" s="20" t="s">
        <v>14</v>
      </c>
      <c r="G62" s="21"/>
      <c r="H62" s="21"/>
      <c r="I62" s="21"/>
      <c r="J62" s="21"/>
      <c r="K62" s="3"/>
      <c r="L62" s="3"/>
    </row>
    <row r="63" spans="1:12" x14ac:dyDescent="0.25">
      <c r="A63" s="22" t="s">
        <v>154</v>
      </c>
      <c r="B63" s="22" t="s">
        <v>87</v>
      </c>
      <c r="C63" s="23">
        <v>61</v>
      </c>
      <c r="D63" s="25">
        <v>0</v>
      </c>
      <c r="E63" s="23">
        <f>C63*D63</f>
        <v>0</v>
      </c>
      <c r="F63" s="22" t="s">
        <v>155</v>
      </c>
      <c r="G63" s="25">
        <v>0</v>
      </c>
      <c r="H63" s="23">
        <f>C63*G63</f>
        <v>0</v>
      </c>
      <c r="I63" s="23">
        <f>D63+G63</f>
        <v>0</v>
      </c>
      <c r="J63" s="23">
        <f>E63+H63</f>
        <v>0</v>
      </c>
      <c r="K63" s="3"/>
      <c r="L63" s="3"/>
    </row>
    <row r="64" spans="1:12" x14ac:dyDescent="0.25">
      <c r="A64" s="20" t="s">
        <v>156</v>
      </c>
      <c r="B64" s="20" t="s">
        <v>14</v>
      </c>
      <c r="C64" s="21"/>
      <c r="D64" s="21"/>
      <c r="E64" s="21"/>
      <c r="F64" s="20" t="s">
        <v>14</v>
      </c>
      <c r="G64" s="21"/>
      <c r="H64" s="21"/>
      <c r="I64" s="21"/>
      <c r="J64" s="21"/>
      <c r="K64" s="3"/>
      <c r="L64" s="3"/>
    </row>
    <row r="65" spans="1:12" x14ac:dyDescent="0.25">
      <c r="A65" s="22" t="s">
        <v>157</v>
      </c>
      <c r="B65" s="22" t="s">
        <v>87</v>
      </c>
      <c r="C65" s="23">
        <v>14</v>
      </c>
      <c r="D65" s="25">
        <v>0</v>
      </c>
      <c r="E65" s="23">
        <f>C65*D65</f>
        <v>0</v>
      </c>
      <c r="F65" s="22" t="s">
        <v>158</v>
      </c>
      <c r="G65" s="25">
        <v>0</v>
      </c>
      <c r="H65" s="23">
        <f>C65*G65</f>
        <v>0</v>
      </c>
      <c r="I65" s="23">
        <f>D65+G65</f>
        <v>0</v>
      </c>
      <c r="J65" s="23">
        <f>E65+H65</f>
        <v>0</v>
      </c>
      <c r="K65" s="3"/>
      <c r="L65" s="3"/>
    </row>
    <row r="66" spans="1:12" x14ac:dyDescent="0.25">
      <c r="A66" s="20" t="s">
        <v>159</v>
      </c>
      <c r="B66" s="20" t="s">
        <v>14</v>
      </c>
      <c r="C66" s="21"/>
      <c r="D66" s="21"/>
      <c r="E66" s="21"/>
      <c r="F66" s="20" t="s">
        <v>14</v>
      </c>
      <c r="G66" s="21"/>
      <c r="H66" s="21"/>
      <c r="I66" s="21"/>
      <c r="J66" s="21"/>
      <c r="K66" s="3"/>
      <c r="L66" s="3"/>
    </row>
    <row r="67" spans="1:12" x14ac:dyDescent="0.25">
      <c r="A67" s="22" t="s">
        <v>160</v>
      </c>
      <c r="B67" s="22" t="s">
        <v>87</v>
      </c>
      <c r="C67" s="23">
        <v>262</v>
      </c>
      <c r="D67" s="25">
        <v>0</v>
      </c>
      <c r="E67" s="23">
        <f>C67*D67</f>
        <v>0</v>
      </c>
      <c r="F67" s="22" t="s">
        <v>161</v>
      </c>
      <c r="G67" s="25">
        <v>0</v>
      </c>
      <c r="H67" s="23">
        <f>C67*G67</f>
        <v>0</v>
      </c>
      <c r="I67" s="23">
        <f t="shared" ref="I67:J69" si="10">D67+G67</f>
        <v>0</v>
      </c>
      <c r="J67" s="23">
        <f t="shared" si="10"/>
        <v>0</v>
      </c>
      <c r="K67" s="3"/>
      <c r="L67" s="3"/>
    </row>
    <row r="68" spans="1:12" x14ac:dyDescent="0.25">
      <c r="A68" s="22" t="s">
        <v>162</v>
      </c>
      <c r="B68" s="22" t="s">
        <v>87</v>
      </c>
      <c r="C68" s="23">
        <v>255</v>
      </c>
      <c r="D68" s="25">
        <v>0</v>
      </c>
      <c r="E68" s="23">
        <f>C68*D68</f>
        <v>0</v>
      </c>
      <c r="F68" s="22" t="s">
        <v>163</v>
      </c>
      <c r="G68" s="25">
        <v>0</v>
      </c>
      <c r="H68" s="23">
        <f>C68*G68</f>
        <v>0</v>
      </c>
      <c r="I68" s="23">
        <f t="shared" si="10"/>
        <v>0</v>
      </c>
      <c r="J68" s="23">
        <f t="shared" si="10"/>
        <v>0</v>
      </c>
      <c r="K68" s="3"/>
      <c r="L68" s="3"/>
    </row>
    <row r="69" spans="1:12" x14ac:dyDescent="0.25">
      <c r="A69" s="22" t="s">
        <v>164</v>
      </c>
      <c r="B69" s="22" t="s">
        <v>87</v>
      </c>
      <c r="C69" s="23">
        <v>7</v>
      </c>
      <c r="D69" s="25">
        <v>0</v>
      </c>
      <c r="E69" s="23">
        <f>C69*D69</f>
        <v>0</v>
      </c>
      <c r="F69" s="22" t="s">
        <v>163</v>
      </c>
      <c r="G69" s="25">
        <v>0</v>
      </c>
      <c r="H69" s="23">
        <f>C69*G69</f>
        <v>0</v>
      </c>
      <c r="I69" s="23">
        <f t="shared" si="10"/>
        <v>0</v>
      </c>
      <c r="J69" s="23">
        <f t="shared" si="10"/>
        <v>0</v>
      </c>
      <c r="K69" s="3"/>
      <c r="L69" s="3"/>
    </row>
    <row r="70" spans="1:12" x14ac:dyDescent="0.25">
      <c r="A70" s="20" t="s">
        <v>165</v>
      </c>
      <c r="B70" s="20" t="s">
        <v>14</v>
      </c>
      <c r="C70" s="21"/>
      <c r="D70" s="21"/>
      <c r="E70" s="21"/>
      <c r="F70" s="20" t="s">
        <v>14</v>
      </c>
      <c r="G70" s="21"/>
      <c r="H70" s="21"/>
      <c r="I70" s="21"/>
      <c r="J70" s="21"/>
      <c r="K70" s="3"/>
      <c r="L70" s="3"/>
    </row>
    <row r="71" spans="1:12" x14ac:dyDescent="0.25">
      <c r="A71" s="22" t="s">
        <v>166</v>
      </c>
      <c r="B71" s="22" t="s">
        <v>87</v>
      </c>
      <c r="C71" s="23">
        <v>24</v>
      </c>
      <c r="D71" s="25">
        <v>0</v>
      </c>
      <c r="E71" s="23">
        <f>C71*D71</f>
        <v>0</v>
      </c>
      <c r="F71" s="22" t="s">
        <v>163</v>
      </c>
      <c r="G71" s="25">
        <v>0</v>
      </c>
      <c r="H71" s="23">
        <f>C71*G71</f>
        <v>0</v>
      </c>
      <c r="I71" s="23">
        <f>D71+G71</f>
        <v>0</v>
      </c>
      <c r="J71" s="23">
        <f>E71+H71</f>
        <v>0</v>
      </c>
      <c r="K71" s="3"/>
      <c r="L71" s="3"/>
    </row>
    <row r="72" spans="1:12" x14ac:dyDescent="0.25">
      <c r="A72" s="20" t="s">
        <v>167</v>
      </c>
      <c r="B72" s="20" t="s">
        <v>14</v>
      </c>
      <c r="C72" s="21"/>
      <c r="D72" s="21"/>
      <c r="E72" s="21"/>
      <c r="F72" s="20" t="s">
        <v>14</v>
      </c>
      <c r="G72" s="21"/>
      <c r="H72" s="21"/>
      <c r="I72" s="21"/>
      <c r="J72" s="21"/>
      <c r="K72" s="3"/>
      <c r="L72" s="3"/>
    </row>
    <row r="73" spans="1:12" x14ac:dyDescent="0.25">
      <c r="A73" s="22" t="s">
        <v>168</v>
      </c>
      <c r="B73" s="22" t="s">
        <v>87</v>
      </c>
      <c r="C73" s="23">
        <v>4</v>
      </c>
      <c r="D73" s="25">
        <v>0</v>
      </c>
      <c r="E73" s="23">
        <f>C73*D73</f>
        <v>0</v>
      </c>
      <c r="F73" s="22" t="s">
        <v>169</v>
      </c>
      <c r="G73" s="25">
        <v>0</v>
      </c>
      <c r="H73" s="23">
        <f>C73*G73</f>
        <v>0</v>
      </c>
      <c r="I73" s="23">
        <f>D73+G73</f>
        <v>0</v>
      </c>
      <c r="J73" s="23">
        <f>E73+H73</f>
        <v>0</v>
      </c>
      <c r="K73" s="3"/>
      <c r="L73" s="3"/>
    </row>
    <row r="74" spans="1:12" x14ac:dyDescent="0.25">
      <c r="A74" s="22" t="s">
        <v>170</v>
      </c>
      <c r="B74" s="22" t="s">
        <v>87</v>
      </c>
      <c r="C74" s="23">
        <v>4</v>
      </c>
      <c r="D74" s="25">
        <v>0</v>
      </c>
      <c r="E74" s="23">
        <f>C74*D74</f>
        <v>0</v>
      </c>
      <c r="F74" s="22" t="s">
        <v>163</v>
      </c>
      <c r="G74" s="25">
        <v>0</v>
      </c>
      <c r="H74" s="23">
        <f>C74*G74</f>
        <v>0</v>
      </c>
      <c r="I74" s="23">
        <f>D74+G74</f>
        <v>0</v>
      </c>
      <c r="J74" s="23">
        <f>E74+H74</f>
        <v>0</v>
      </c>
      <c r="K74" s="3"/>
      <c r="L74" s="3"/>
    </row>
    <row r="75" spans="1:12" x14ac:dyDescent="0.25">
      <c r="A75" s="20" t="s">
        <v>171</v>
      </c>
      <c r="B75" s="20" t="s">
        <v>14</v>
      </c>
      <c r="C75" s="21"/>
      <c r="D75" s="21"/>
      <c r="E75" s="21"/>
      <c r="F75" s="20" t="s">
        <v>14</v>
      </c>
      <c r="G75" s="21"/>
      <c r="H75" s="21"/>
      <c r="I75" s="21"/>
      <c r="J75" s="21"/>
      <c r="K75" s="3"/>
      <c r="L75" s="3"/>
    </row>
    <row r="76" spans="1:12" x14ac:dyDescent="0.25">
      <c r="A76" s="22" t="s">
        <v>172</v>
      </c>
      <c r="B76" s="22" t="s">
        <v>87</v>
      </c>
      <c r="C76" s="23">
        <v>16</v>
      </c>
      <c r="D76" s="25">
        <v>0</v>
      </c>
      <c r="E76" s="23">
        <f>C76*D76</f>
        <v>0</v>
      </c>
      <c r="F76" s="22" t="s">
        <v>163</v>
      </c>
      <c r="G76" s="25">
        <v>0</v>
      </c>
      <c r="H76" s="23">
        <f>C76*G76</f>
        <v>0</v>
      </c>
      <c r="I76" s="23">
        <f t="shared" ref="I76:J78" si="11">D76+G76</f>
        <v>0</v>
      </c>
      <c r="J76" s="23">
        <f t="shared" si="11"/>
        <v>0</v>
      </c>
      <c r="K76" s="3"/>
      <c r="L76" s="3"/>
    </row>
    <row r="77" spans="1:12" x14ac:dyDescent="0.25">
      <c r="A77" s="22" t="s">
        <v>173</v>
      </c>
      <c r="B77" s="22" t="s">
        <v>87</v>
      </c>
      <c r="C77" s="23">
        <v>14</v>
      </c>
      <c r="D77" s="25">
        <v>0</v>
      </c>
      <c r="E77" s="23">
        <f>C77*D77</f>
        <v>0</v>
      </c>
      <c r="F77" s="22" t="s">
        <v>163</v>
      </c>
      <c r="G77" s="25">
        <v>0</v>
      </c>
      <c r="H77" s="23">
        <f>C77*G77</f>
        <v>0</v>
      </c>
      <c r="I77" s="23">
        <f t="shared" si="11"/>
        <v>0</v>
      </c>
      <c r="J77" s="23">
        <f t="shared" si="11"/>
        <v>0</v>
      </c>
      <c r="K77" s="3"/>
      <c r="L77" s="3"/>
    </row>
    <row r="78" spans="1:12" x14ac:dyDescent="0.25">
      <c r="A78" s="22" t="s">
        <v>174</v>
      </c>
      <c r="B78" s="22" t="s">
        <v>87</v>
      </c>
      <c r="C78" s="23">
        <v>2</v>
      </c>
      <c r="D78" s="25">
        <v>0</v>
      </c>
      <c r="E78" s="23">
        <f>C78*D78</f>
        <v>0</v>
      </c>
      <c r="F78" s="22" t="s">
        <v>163</v>
      </c>
      <c r="G78" s="25">
        <v>0</v>
      </c>
      <c r="H78" s="23">
        <f>C78*G78</f>
        <v>0</v>
      </c>
      <c r="I78" s="23">
        <f t="shared" si="11"/>
        <v>0</v>
      </c>
      <c r="J78" s="23">
        <f t="shared" si="11"/>
        <v>0</v>
      </c>
      <c r="K78" s="3"/>
      <c r="L78" s="3"/>
    </row>
    <row r="79" spans="1:12" x14ac:dyDescent="0.25">
      <c r="A79" s="20" t="s">
        <v>175</v>
      </c>
      <c r="B79" s="20" t="s">
        <v>14</v>
      </c>
      <c r="C79" s="21"/>
      <c r="D79" s="21"/>
      <c r="E79" s="21"/>
      <c r="F79" s="20" t="s">
        <v>14</v>
      </c>
      <c r="G79" s="21"/>
      <c r="H79" s="21"/>
      <c r="I79" s="21"/>
      <c r="J79" s="21"/>
      <c r="K79" s="3"/>
      <c r="L79" s="3"/>
    </row>
    <row r="80" spans="1:12" x14ac:dyDescent="0.25">
      <c r="A80" s="22" t="s">
        <v>176</v>
      </c>
      <c r="B80" s="22" t="s">
        <v>87</v>
      </c>
      <c r="C80" s="23">
        <v>3</v>
      </c>
      <c r="D80" s="25">
        <v>0</v>
      </c>
      <c r="E80" s="23">
        <f>C80*D80</f>
        <v>0</v>
      </c>
      <c r="F80" s="22" t="s">
        <v>123</v>
      </c>
      <c r="G80" s="25">
        <v>0</v>
      </c>
      <c r="H80" s="23">
        <f>C80*G80</f>
        <v>0</v>
      </c>
      <c r="I80" s="23">
        <f>D80+G80</f>
        <v>0</v>
      </c>
      <c r="J80" s="23">
        <f>E80+H80</f>
        <v>0</v>
      </c>
      <c r="K80" s="3"/>
      <c r="L80" s="3"/>
    </row>
    <row r="81" spans="1:12" x14ac:dyDescent="0.25">
      <c r="A81" s="20" t="s">
        <v>177</v>
      </c>
      <c r="B81" s="20" t="s">
        <v>14</v>
      </c>
      <c r="C81" s="21"/>
      <c r="D81" s="21"/>
      <c r="E81" s="21"/>
      <c r="F81" s="20" t="s">
        <v>14</v>
      </c>
      <c r="G81" s="21"/>
      <c r="H81" s="21"/>
      <c r="I81" s="21"/>
      <c r="J81" s="21"/>
      <c r="K81" s="3"/>
      <c r="L81" s="3"/>
    </row>
    <row r="82" spans="1:12" x14ac:dyDescent="0.25">
      <c r="A82" s="22" t="s">
        <v>178</v>
      </c>
      <c r="B82" s="22" t="s">
        <v>87</v>
      </c>
      <c r="C82" s="23">
        <v>1</v>
      </c>
      <c r="D82" s="25">
        <v>0</v>
      </c>
      <c r="E82" s="23">
        <f>C82*D82</f>
        <v>0</v>
      </c>
      <c r="F82" s="22" t="s">
        <v>123</v>
      </c>
      <c r="G82" s="25">
        <v>0</v>
      </c>
      <c r="H82" s="23">
        <f>C82*G82</f>
        <v>0</v>
      </c>
      <c r="I82" s="23">
        <f>D82+G82</f>
        <v>0</v>
      </c>
      <c r="J82" s="23">
        <f>E82+H82</f>
        <v>0</v>
      </c>
      <c r="K82" s="3"/>
      <c r="L82" s="3"/>
    </row>
    <row r="83" spans="1:12" x14ac:dyDescent="0.25">
      <c r="A83" s="6" t="s">
        <v>179</v>
      </c>
      <c r="B83" s="6" t="s">
        <v>14</v>
      </c>
      <c r="C83" s="13"/>
      <c r="D83" s="13"/>
      <c r="E83" s="14">
        <f>Parametry!B33/100*E89+Parametry!B33/100*E90+Parametry!B33/100*E91+Parametry!B33/100*E92+Parametry!B33/100*E94+Parametry!B33/100*E96+Parametry!B33/100*E109</f>
        <v>15</v>
      </c>
      <c r="F83" s="6" t="s">
        <v>14</v>
      </c>
      <c r="G83" s="13"/>
      <c r="H83" s="13"/>
      <c r="I83" s="13">
        <f>D83+G83</f>
        <v>0</v>
      </c>
      <c r="J83" s="14">
        <f>E83+H83</f>
        <v>15</v>
      </c>
      <c r="K83" s="3"/>
      <c r="L83" s="3"/>
    </row>
    <row r="84" spans="1:12" x14ac:dyDescent="0.25">
      <c r="A84" s="4" t="s">
        <v>180</v>
      </c>
      <c r="B84" s="4" t="s">
        <v>14</v>
      </c>
      <c r="C84" s="12"/>
      <c r="D84" s="12"/>
      <c r="E84" s="15">
        <f>SUM(E3:E83)</f>
        <v>15</v>
      </c>
      <c r="F84" s="4" t="s">
        <v>14</v>
      </c>
      <c r="G84" s="12"/>
      <c r="H84" s="15">
        <f>SUM(H3:H83)</f>
        <v>0</v>
      </c>
      <c r="I84" s="12"/>
      <c r="J84" s="15">
        <f>SUM(J3:J83)</f>
        <v>15</v>
      </c>
      <c r="K84" s="3"/>
      <c r="L84" s="3"/>
    </row>
    <row r="85" spans="1:12" x14ac:dyDescent="0.25">
      <c r="A85" s="6" t="s">
        <v>14</v>
      </c>
      <c r="B85" s="6" t="s">
        <v>14</v>
      </c>
      <c r="C85" s="13"/>
      <c r="D85" s="13"/>
      <c r="E85" s="13"/>
      <c r="F85" s="6" t="s">
        <v>14</v>
      </c>
      <c r="G85" s="13"/>
      <c r="H85" s="13"/>
      <c r="I85" s="13">
        <f>D85+G85</f>
        <v>0</v>
      </c>
      <c r="J85" s="13">
        <f>E85+H85</f>
        <v>0</v>
      </c>
      <c r="K85" s="3"/>
      <c r="L85" s="3"/>
    </row>
    <row r="86" spans="1:12" x14ac:dyDescent="0.25">
      <c r="A86" s="4" t="s">
        <v>181</v>
      </c>
      <c r="B86" s="4" t="s">
        <v>14</v>
      </c>
      <c r="C86" s="12"/>
      <c r="D86" s="12"/>
      <c r="E86" s="12"/>
      <c r="F86" s="4" t="s">
        <v>14</v>
      </c>
      <c r="G86" s="12"/>
      <c r="H86" s="12"/>
      <c r="I86" s="12"/>
      <c r="J86" s="12"/>
      <c r="K86" s="3"/>
      <c r="L86" s="3"/>
    </row>
    <row r="87" spans="1:12" x14ac:dyDescent="0.25">
      <c r="A87" s="6" t="s">
        <v>14</v>
      </c>
      <c r="B87" s="6" t="s">
        <v>14</v>
      </c>
      <c r="C87" s="13"/>
      <c r="D87" s="13"/>
      <c r="E87" s="13"/>
      <c r="F87" s="6" t="s">
        <v>14</v>
      </c>
      <c r="G87" s="13"/>
      <c r="H87" s="13"/>
      <c r="I87" s="13">
        <f>D87+G87</f>
        <v>0</v>
      </c>
      <c r="J87" s="13">
        <f>E87+H87</f>
        <v>0</v>
      </c>
      <c r="K87" s="3"/>
      <c r="L87" s="3"/>
    </row>
    <row r="88" spans="1:12" x14ac:dyDescent="0.25">
      <c r="A88" s="20" t="s">
        <v>182</v>
      </c>
      <c r="B88" s="20" t="s">
        <v>14</v>
      </c>
      <c r="C88" s="21"/>
      <c r="D88" s="21"/>
      <c r="E88" s="21"/>
      <c r="F88" s="20" t="s">
        <v>14</v>
      </c>
      <c r="G88" s="21"/>
      <c r="H88" s="21"/>
      <c r="I88" s="21"/>
      <c r="J88" s="21"/>
      <c r="K88" s="3"/>
      <c r="L88" s="3"/>
    </row>
    <row r="89" spans="1:12" x14ac:dyDescent="0.25">
      <c r="A89" s="6" t="s">
        <v>183</v>
      </c>
      <c r="B89" s="6" t="s">
        <v>184</v>
      </c>
      <c r="C89" s="14">
        <v>12</v>
      </c>
      <c r="D89" s="25">
        <v>25</v>
      </c>
      <c r="E89" s="14">
        <f t="shared" ref="E89:E96" si="12">C89*D89</f>
        <v>300</v>
      </c>
      <c r="F89" s="6" t="s">
        <v>185</v>
      </c>
      <c r="G89" s="25">
        <v>0</v>
      </c>
      <c r="H89" s="14">
        <f t="shared" ref="H89:H96" si="13">C89*G89</f>
        <v>0</v>
      </c>
      <c r="I89" s="14">
        <f t="shared" ref="I89:J97" si="14">D89+G89</f>
        <v>25</v>
      </c>
      <c r="J89" s="14">
        <f t="shared" si="14"/>
        <v>300</v>
      </c>
      <c r="K89" s="3"/>
      <c r="L89" s="3"/>
    </row>
    <row r="90" spans="1:12" x14ac:dyDescent="0.25">
      <c r="A90" s="6" t="s">
        <v>186</v>
      </c>
      <c r="B90" s="6" t="s">
        <v>184</v>
      </c>
      <c r="C90" s="14">
        <v>80</v>
      </c>
      <c r="D90" s="25">
        <v>0</v>
      </c>
      <c r="E90" s="14">
        <f t="shared" si="12"/>
        <v>0</v>
      </c>
      <c r="F90" s="6" t="s">
        <v>185</v>
      </c>
      <c r="G90" s="25">
        <v>0</v>
      </c>
      <c r="H90" s="14">
        <f t="shared" si="13"/>
        <v>0</v>
      </c>
      <c r="I90" s="14">
        <f t="shared" si="14"/>
        <v>0</v>
      </c>
      <c r="J90" s="14">
        <f t="shared" si="14"/>
        <v>0</v>
      </c>
      <c r="K90" s="3"/>
      <c r="L90" s="3"/>
    </row>
    <row r="91" spans="1:12" x14ac:dyDescent="0.25">
      <c r="A91" s="6" t="s">
        <v>187</v>
      </c>
      <c r="B91" s="6" t="s">
        <v>184</v>
      </c>
      <c r="C91" s="14">
        <v>250</v>
      </c>
      <c r="D91" s="25">
        <v>0</v>
      </c>
      <c r="E91" s="14">
        <f t="shared" si="12"/>
        <v>0</v>
      </c>
      <c r="F91" s="6" t="s">
        <v>185</v>
      </c>
      <c r="G91" s="25">
        <v>0</v>
      </c>
      <c r="H91" s="14">
        <f t="shared" si="13"/>
        <v>0</v>
      </c>
      <c r="I91" s="14">
        <f t="shared" si="14"/>
        <v>0</v>
      </c>
      <c r="J91" s="14">
        <f t="shared" si="14"/>
        <v>0</v>
      </c>
      <c r="K91" s="3"/>
      <c r="L91" s="3"/>
    </row>
    <row r="92" spans="1:12" x14ac:dyDescent="0.25">
      <c r="A92" s="6" t="s">
        <v>188</v>
      </c>
      <c r="B92" s="6" t="s">
        <v>184</v>
      </c>
      <c r="C92" s="14">
        <v>50</v>
      </c>
      <c r="D92" s="25">
        <v>0</v>
      </c>
      <c r="E92" s="14">
        <f t="shared" si="12"/>
        <v>0</v>
      </c>
      <c r="F92" s="6" t="s">
        <v>185</v>
      </c>
      <c r="G92" s="25">
        <v>0</v>
      </c>
      <c r="H92" s="14">
        <f t="shared" si="13"/>
        <v>0</v>
      </c>
      <c r="I92" s="14">
        <f t="shared" si="14"/>
        <v>0</v>
      </c>
      <c r="J92" s="14">
        <f t="shared" si="14"/>
        <v>0</v>
      </c>
      <c r="K92" s="3"/>
      <c r="L92" s="3"/>
    </row>
    <row r="93" spans="1:12" x14ac:dyDescent="0.25">
      <c r="A93" s="6" t="s">
        <v>189</v>
      </c>
      <c r="B93" s="6" t="s">
        <v>184</v>
      </c>
      <c r="C93" s="14">
        <v>450</v>
      </c>
      <c r="D93" s="25">
        <v>0</v>
      </c>
      <c r="E93" s="14">
        <f t="shared" si="12"/>
        <v>0</v>
      </c>
      <c r="F93" s="6" t="s">
        <v>185</v>
      </c>
      <c r="G93" s="25">
        <v>0</v>
      </c>
      <c r="H93" s="14">
        <f t="shared" si="13"/>
        <v>0</v>
      </c>
      <c r="I93" s="14">
        <f t="shared" si="14"/>
        <v>0</v>
      </c>
      <c r="J93" s="14">
        <f t="shared" si="14"/>
        <v>0</v>
      </c>
      <c r="K93" s="3"/>
      <c r="L93" s="3"/>
    </row>
    <row r="94" spans="1:12" x14ac:dyDescent="0.25">
      <c r="A94" s="6" t="s">
        <v>190</v>
      </c>
      <c r="B94" s="6" t="s">
        <v>184</v>
      </c>
      <c r="C94" s="14">
        <v>85</v>
      </c>
      <c r="D94" s="25">
        <v>0</v>
      </c>
      <c r="E94" s="14">
        <f t="shared" si="12"/>
        <v>0</v>
      </c>
      <c r="F94" s="6" t="s">
        <v>185</v>
      </c>
      <c r="G94" s="25">
        <v>0</v>
      </c>
      <c r="H94" s="14">
        <f t="shared" si="13"/>
        <v>0</v>
      </c>
      <c r="I94" s="14">
        <f t="shared" si="14"/>
        <v>0</v>
      </c>
      <c r="J94" s="14">
        <f t="shared" si="14"/>
        <v>0</v>
      </c>
      <c r="K94" s="3"/>
      <c r="L94" s="3"/>
    </row>
    <row r="95" spans="1:12" x14ac:dyDescent="0.25">
      <c r="A95" s="6" t="s">
        <v>262</v>
      </c>
      <c r="B95" s="6" t="s">
        <v>184</v>
      </c>
      <c r="C95" s="14">
        <v>40</v>
      </c>
      <c r="D95" s="25">
        <v>0</v>
      </c>
      <c r="E95" s="14">
        <f t="shared" si="12"/>
        <v>0</v>
      </c>
      <c r="F95" s="6" t="s">
        <v>185</v>
      </c>
      <c r="G95" s="25">
        <v>0</v>
      </c>
      <c r="H95" s="14">
        <f t="shared" si="13"/>
        <v>0</v>
      </c>
      <c r="I95" s="14">
        <f t="shared" si="14"/>
        <v>0</v>
      </c>
      <c r="J95" s="14">
        <f t="shared" si="14"/>
        <v>0</v>
      </c>
      <c r="K95" s="3"/>
      <c r="L95" s="3"/>
    </row>
    <row r="96" spans="1:12" x14ac:dyDescent="0.25">
      <c r="A96" s="6" t="s">
        <v>191</v>
      </c>
      <c r="B96" s="6" t="s">
        <v>184</v>
      </c>
      <c r="C96" s="14">
        <v>40</v>
      </c>
      <c r="D96" s="25">
        <v>0</v>
      </c>
      <c r="E96" s="14">
        <f t="shared" si="12"/>
        <v>0</v>
      </c>
      <c r="F96" s="6" t="s">
        <v>185</v>
      </c>
      <c r="G96" s="25">
        <v>0</v>
      </c>
      <c r="H96" s="14">
        <f t="shared" si="13"/>
        <v>0</v>
      </c>
      <c r="I96" s="14">
        <f t="shared" si="14"/>
        <v>0</v>
      </c>
      <c r="J96" s="14">
        <f t="shared" si="14"/>
        <v>0</v>
      </c>
      <c r="K96" s="3"/>
      <c r="L96" s="3"/>
    </row>
    <row r="97" spans="1:12" x14ac:dyDescent="0.25">
      <c r="A97" s="6" t="s">
        <v>14</v>
      </c>
      <c r="B97" s="6" t="s">
        <v>14</v>
      </c>
      <c r="C97" s="13"/>
      <c r="D97" s="13"/>
      <c r="E97" s="13"/>
      <c r="F97" s="6" t="s">
        <v>14</v>
      </c>
      <c r="G97" s="13"/>
      <c r="H97" s="13"/>
      <c r="I97" s="13">
        <f t="shared" si="14"/>
        <v>0</v>
      </c>
      <c r="J97" s="13">
        <f t="shared" si="14"/>
        <v>0</v>
      </c>
      <c r="K97" s="3"/>
      <c r="L97" s="3"/>
    </row>
    <row r="98" spans="1:12" x14ac:dyDescent="0.25">
      <c r="A98" s="4" t="s">
        <v>192</v>
      </c>
      <c r="B98" s="4" t="s">
        <v>14</v>
      </c>
      <c r="C98" s="12"/>
      <c r="D98" s="12"/>
      <c r="E98" s="15">
        <f>SUM(E87:E97)</f>
        <v>300</v>
      </c>
      <c r="F98" s="4" t="s">
        <v>14</v>
      </c>
      <c r="G98" s="12"/>
      <c r="H98" s="15">
        <f>SUM(H87:H97)</f>
        <v>0</v>
      </c>
      <c r="I98" s="12"/>
      <c r="J98" s="15">
        <f>SUM(J87:J97)</f>
        <v>300</v>
      </c>
      <c r="K98" s="3"/>
      <c r="L98" s="3"/>
    </row>
    <row r="99" spans="1:12" x14ac:dyDescent="0.25">
      <c r="A99" s="4" t="s">
        <v>193</v>
      </c>
      <c r="B99" s="4" t="s">
        <v>14</v>
      </c>
      <c r="C99" s="12"/>
      <c r="D99" s="12"/>
      <c r="E99" s="12"/>
      <c r="F99" s="4" t="s">
        <v>14</v>
      </c>
      <c r="G99" s="12"/>
      <c r="H99" s="12"/>
      <c r="I99" s="12"/>
      <c r="J99" s="12"/>
      <c r="K99" s="3"/>
      <c r="L99" s="3"/>
    </row>
    <row r="100" spans="1:12" x14ac:dyDescent="0.25">
      <c r="A100" s="6" t="s">
        <v>14</v>
      </c>
      <c r="B100" s="6" t="s">
        <v>14</v>
      </c>
      <c r="C100" s="13"/>
      <c r="D100" s="13"/>
      <c r="E100" s="13"/>
      <c r="F100" s="6" t="s">
        <v>14</v>
      </c>
      <c r="G100" s="13"/>
      <c r="H100" s="13"/>
      <c r="I100" s="13">
        <f t="shared" ref="I100:J107" si="15">D100+G100</f>
        <v>0</v>
      </c>
      <c r="J100" s="13">
        <f t="shared" si="15"/>
        <v>0</v>
      </c>
      <c r="K100" s="3"/>
      <c r="L100" s="3"/>
    </row>
    <row r="101" spans="1:12" x14ac:dyDescent="0.25">
      <c r="A101" s="6" t="s">
        <v>194</v>
      </c>
      <c r="B101" s="6" t="s">
        <v>87</v>
      </c>
      <c r="C101" s="14">
        <v>1</v>
      </c>
      <c r="D101" s="25">
        <v>0</v>
      </c>
      <c r="E101" s="14">
        <f t="shared" ref="E101:E106" si="16">C101*D101</f>
        <v>0</v>
      </c>
      <c r="F101" s="6" t="s">
        <v>123</v>
      </c>
      <c r="G101" s="25">
        <v>0</v>
      </c>
      <c r="H101" s="14">
        <f t="shared" ref="H101:H106" si="17">C101*G101</f>
        <v>0</v>
      </c>
      <c r="I101" s="14">
        <f t="shared" si="15"/>
        <v>0</v>
      </c>
      <c r="J101" s="14">
        <f t="shared" si="15"/>
        <v>0</v>
      </c>
      <c r="K101" s="3"/>
      <c r="L101" s="3"/>
    </row>
    <row r="102" spans="1:12" x14ac:dyDescent="0.25">
      <c r="A102" s="6" t="s">
        <v>195</v>
      </c>
      <c r="B102" s="6" t="s">
        <v>61</v>
      </c>
      <c r="C102" s="14">
        <v>4</v>
      </c>
      <c r="D102" s="25">
        <v>0</v>
      </c>
      <c r="E102" s="14">
        <f t="shared" si="16"/>
        <v>0</v>
      </c>
      <c r="F102" s="6" t="s">
        <v>123</v>
      </c>
      <c r="G102" s="25">
        <v>0</v>
      </c>
      <c r="H102" s="14">
        <f t="shared" si="17"/>
        <v>0</v>
      </c>
      <c r="I102" s="14">
        <f t="shared" si="15"/>
        <v>0</v>
      </c>
      <c r="J102" s="14">
        <f t="shared" si="15"/>
        <v>0</v>
      </c>
      <c r="K102" s="3"/>
      <c r="L102" s="3"/>
    </row>
    <row r="103" spans="1:12" x14ac:dyDescent="0.25">
      <c r="A103" s="22" t="s">
        <v>196</v>
      </c>
      <c r="B103" s="22" t="s">
        <v>61</v>
      </c>
      <c r="C103" s="23">
        <v>1</v>
      </c>
      <c r="D103" s="25">
        <v>0</v>
      </c>
      <c r="E103" s="23">
        <f t="shared" si="16"/>
        <v>0</v>
      </c>
      <c r="F103" s="22" t="s">
        <v>123</v>
      </c>
      <c r="G103" s="25">
        <v>0</v>
      </c>
      <c r="H103" s="23">
        <f t="shared" si="17"/>
        <v>0</v>
      </c>
      <c r="I103" s="23">
        <f t="shared" si="15"/>
        <v>0</v>
      </c>
      <c r="J103" s="23">
        <f t="shared" si="15"/>
        <v>0</v>
      </c>
      <c r="K103" s="3"/>
      <c r="L103" s="3"/>
    </row>
    <row r="104" spans="1:12" x14ac:dyDescent="0.25">
      <c r="A104" s="22" t="s">
        <v>197</v>
      </c>
      <c r="B104" s="22" t="s">
        <v>87</v>
      </c>
      <c r="C104" s="23">
        <v>5</v>
      </c>
      <c r="D104" s="25">
        <v>0</v>
      </c>
      <c r="E104" s="23">
        <f t="shared" si="16"/>
        <v>0</v>
      </c>
      <c r="F104" s="22" t="s">
        <v>123</v>
      </c>
      <c r="G104" s="25">
        <v>0</v>
      </c>
      <c r="H104" s="23">
        <f t="shared" si="17"/>
        <v>0</v>
      </c>
      <c r="I104" s="23">
        <f t="shared" si="15"/>
        <v>0</v>
      </c>
      <c r="J104" s="23">
        <f t="shared" si="15"/>
        <v>0</v>
      </c>
      <c r="K104" s="3"/>
      <c r="L104" s="3"/>
    </row>
    <row r="105" spans="1:12" x14ac:dyDescent="0.25">
      <c r="A105" s="22" t="s">
        <v>198</v>
      </c>
      <c r="B105" s="22" t="s">
        <v>87</v>
      </c>
      <c r="C105" s="23">
        <v>2</v>
      </c>
      <c r="D105" s="25">
        <v>0</v>
      </c>
      <c r="E105" s="23">
        <f t="shared" si="16"/>
        <v>0</v>
      </c>
      <c r="F105" s="22" t="s">
        <v>123</v>
      </c>
      <c r="G105" s="25">
        <v>0</v>
      </c>
      <c r="H105" s="23">
        <f t="shared" si="17"/>
        <v>0</v>
      </c>
      <c r="I105" s="23">
        <f t="shared" si="15"/>
        <v>0</v>
      </c>
      <c r="J105" s="23">
        <f t="shared" si="15"/>
        <v>0</v>
      </c>
      <c r="K105" s="3"/>
      <c r="L105" s="3"/>
    </row>
    <row r="106" spans="1:12" x14ac:dyDescent="0.25">
      <c r="A106" s="22" t="s">
        <v>199</v>
      </c>
      <c r="B106" s="22" t="s">
        <v>87</v>
      </c>
      <c r="C106" s="23">
        <v>1</v>
      </c>
      <c r="D106" s="25">
        <v>0</v>
      </c>
      <c r="E106" s="23">
        <f t="shared" si="16"/>
        <v>0</v>
      </c>
      <c r="F106" s="22" t="s">
        <v>123</v>
      </c>
      <c r="G106" s="25">
        <v>0</v>
      </c>
      <c r="H106" s="23">
        <f t="shared" si="17"/>
        <v>0</v>
      </c>
      <c r="I106" s="23">
        <f t="shared" si="15"/>
        <v>0</v>
      </c>
      <c r="J106" s="23">
        <f t="shared" si="15"/>
        <v>0</v>
      </c>
      <c r="K106" s="3"/>
      <c r="L106" s="3"/>
    </row>
    <row r="107" spans="1:12" x14ac:dyDescent="0.25">
      <c r="A107" s="22" t="s">
        <v>14</v>
      </c>
      <c r="B107" s="22" t="s">
        <v>14</v>
      </c>
      <c r="C107" s="24"/>
      <c r="D107" s="24"/>
      <c r="E107" s="24"/>
      <c r="F107" s="22" t="s">
        <v>14</v>
      </c>
      <c r="G107" s="24"/>
      <c r="H107" s="24"/>
      <c r="I107" s="24">
        <f t="shared" si="15"/>
        <v>0</v>
      </c>
      <c r="J107" s="24">
        <f t="shared" si="15"/>
        <v>0</v>
      </c>
      <c r="K107" s="3"/>
      <c r="L107" s="3"/>
    </row>
    <row r="108" spans="1:12" x14ac:dyDescent="0.25">
      <c r="A108" s="20" t="s">
        <v>182</v>
      </c>
      <c r="B108" s="20" t="s">
        <v>14</v>
      </c>
      <c r="C108" s="21"/>
      <c r="D108" s="21"/>
      <c r="E108" s="21"/>
      <c r="F108" s="20" t="s">
        <v>14</v>
      </c>
      <c r="G108" s="21"/>
      <c r="H108" s="21"/>
      <c r="I108" s="21"/>
      <c r="J108" s="21"/>
      <c r="K108" s="3"/>
      <c r="L108" s="3"/>
    </row>
    <row r="109" spans="1:12" x14ac:dyDescent="0.25">
      <c r="A109" s="6" t="s">
        <v>200</v>
      </c>
      <c r="B109" s="6" t="s">
        <v>184</v>
      </c>
      <c r="C109" s="14">
        <v>6</v>
      </c>
      <c r="D109" s="25">
        <v>0</v>
      </c>
      <c r="E109" s="14">
        <f>C109*D109</f>
        <v>0</v>
      </c>
      <c r="F109" s="6" t="s">
        <v>123</v>
      </c>
      <c r="G109" s="25">
        <v>0</v>
      </c>
      <c r="H109" s="14">
        <f>C109*G109</f>
        <v>0</v>
      </c>
      <c r="I109" s="14">
        <f>D109+G109</f>
        <v>0</v>
      </c>
      <c r="J109" s="14">
        <f>E109+H109</f>
        <v>0</v>
      </c>
      <c r="K109" s="3"/>
      <c r="L109" s="3"/>
    </row>
    <row r="110" spans="1:12" x14ac:dyDescent="0.25">
      <c r="A110" s="6" t="s">
        <v>14</v>
      </c>
      <c r="B110" s="6" t="s">
        <v>14</v>
      </c>
      <c r="C110" s="13"/>
      <c r="D110" s="13"/>
      <c r="E110" s="13"/>
      <c r="F110" s="6" t="s">
        <v>14</v>
      </c>
      <c r="G110" s="13"/>
      <c r="H110" s="13"/>
      <c r="I110" s="13">
        <f>D110+G110</f>
        <v>0</v>
      </c>
      <c r="J110" s="13">
        <f>E110+H110</f>
        <v>0</v>
      </c>
      <c r="K110" s="3"/>
      <c r="L110" s="3"/>
    </row>
    <row r="111" spans="1:12" x14ac:dyDescent="0.25">
      <c r="A111" s="4" t="s">
        <v>201</v>
      </c>
      <c r="B111" s="4" t="s">
        <v>14</v>
      </c>
      <c r="C111" s="12"/>
      <c r="D111" s="12"/>
      <c r="E111" s="15">
        <f>SUM(E100:E110)</f>
        <v>0</v>
      </c>
      <c r="F111" s="4" t="s">
        <v>14</v>
      </c>
      <c r="G111" s="12"/>
      <c r="H111" s="15">
        <f>SUM(H100:H110)</f>
        <v>0</v>
      </c>
      <c r="I111" s="12"/>
      <c r="J111" s="15">
        <f>SUM(J100:J110)</f>
        <v>0</v>
      </c>
      <c r="K111" s="3"/>
      <c r="L111" s="3"/>
    </row>
    <row r="112" spans="1:12" x14ac:dyDescent="0.25">
      <c r="A112" s="6" t="s">
        <v>14</v>
      </c>
      <c r="B112" s="6" t="s">
        <v>14</v>
      </c>
      <c r="C112" s="13"/>
      <c r="D112" s="13"/>
      <c r="E112" s="13"/>
      <c r="F112" s="6" t="s">
        <v>14</v>
      </c>
      <c r="G112" s="13"/>
      <c r="H112" s="13"/>
      <c r="I112" s="13">
        <f>D112+G112</f>
        <v>0</v>
      </c>
      <c r="J112" s="13">
        <f>E112+H112</f>
        <v>0</v>
      </c>
      <c r="K112" s="3"/>
      <c r="L112" s="3"/>
    </row>
    <row r="113" spans="1:12" x14ac:dyDescent="0.25">
      <c r="A113" s="4" t="s">
        <v>202</v>
      </c>
      <c r="B113" s="4" t="s">
        <v>14</v>
      </c>
      <c r="C113" s="12"/>
      <c r="D113" s="12"/>
      <c r="E113" s="12"/>
      <c r="F113" s="4" t="s">
        <v>14</v>
      </c>
      <c r="G113" s="12"/>
      <c r="H113" s="12"/>
      <c r="I113" s="12"/>
      <c r="J113" s="12"/>
      <c r="K113" s="3"/>
      <c r="L113" s="3"/>
    </row>
    <row r="114" spans="1:12" x14ac:dyDescent="0.25">
      <c r="A114" s="6" t="s">
        <v>203</v>
      </c>
      <c r="B114" s="6" t="s">
        <v>87</v>
      </c>
      <c r="C114" s="14">
        <v>1</v>
      </c>
      <c r="D114" s="25">
        <v>0</v>
      </c>
      <c r="E114" s="14">
        <f t="shared" ref="E114:E128" si="18">C114*D114</f>
        <v>0</v>
      </c>
      <c r="F114" s="6" t="s">
        <v>204</v>
      </c>
      <c r="G114" s="13"/>
      <c r="H114" s="14">
        <f t="shared" ref="H114:H128" si="19">C114*G114</f>
        <v>0</v>
      </c>
      <c r="I114" s="14">
        <f t="shared" ref="I114:I128" si="20">D114+G114</f>
        <v>0</v>
      </c>
      <c r="J114" s="14">
        <f t="shared" ref="J114:J128" si="21">E114+H114</f>
        <v>0</v>
      </c>
      <c r="K114" s="3"/>
      <c r="L114" s="3"/>
    </row>
    <row r="115" spans="1:12" x14ac:dyDescent="0.25">
      <c r="A115" s="6" t="s">
        <v>205</v>
      </c>
      <c r="B115" s="6" t="s">
        <v>87</v>
      </c>
      <c r="C115" s="14">
        <v>1</v>
      </c>
      <c r="D115" s="25">
        <v>0</v>
      </c>
      <c r="E115" s="14">
        <f t="shared" si="18"/>
        <v>0</v>
      </c>
      <c r="F115" s="6" t="s">
        <v>204</v>
      </c>
      <c r="G115" s="13"/>
      <c r="H115" s="14">
        <f t="shared" si="19"/>
        <v>0</v>
      </c>
      <c r="I115" s="14">
        <f t="shared" si="20"/>
        <v>0</v>
      </c>
      <c r="J115" s="14">
        <f t="shared" si="21"/>
        <v>0</v>
      </c>
      <c r="K115" s="3"/>
      <c r="L115" s="3"/>
    </row>
    <row r="116" spans="1:12" x14ac:dyDescent="0.25">
      <c r="A116" s="6" t="s">
        <v>206</v>
      </c>
      <c r="B116" s="6" t="s">
        <v>87</v>
      </c>
      <c r="C116" s="14">
        <v>1</v>
      </c>
      <c r="D116" s="25">
        <v>0</v>
      </c>
      <c r="E116" s="14">
        <f t="shared" si="18"/>
        <v>0</v>
      </c>
      <c r="F116" s="6" t="s">
        <v>204</v>
      </c>
      <c r="G116" s="13"/>
      <c r="H116" s="14">
        <f t="shared" si="19"/>
        <v>0</v>
      </c>
      <c r="I116" s="14">
        <f t="shared" si="20"/>
        <v>0</v>
      </c>
      <c r="J116" s="14">
        <f t="shared" si="21"/>
        <v>0</v>
      </c>
      <c r="K116" s="3"/>
      <c r="L116" s="3"/>
    </row>
    <row r="117" spans="1:12" x14ac:dyDescent="0.25">
      <c r="A117" s="6" t="s">
        <v>207</v>
      </c>
      <c r="B117" s="6" t="s">
        <v>87</v>
      </c>
      <c r="C117" s="14">
        <v>1</v>
      </c>
      <c r="D117" s="25">
        <v>0</v>
      </c>
      <c r="E117" s="14">
        <f t="shared" si="18"/>
        <v>0</v>
      </c>
      <c r="F117" s="6" t="s">
        <v>204</v>
      </c>
      <c r="G117" s="13"/>
      <c r="H117" s="14">
        <f t="shared" si="19"/>
        <v>0</v>
      </c>
      <c r="I117" s="14">
        <f t="shared" si="20"/>
        <v>0</v>
      </c>
      <c r="J117" s="14">
        <f t="shared" si="21"/>
        <v>0</v>
      </c>
      <c r="K117" s="3"/>
      <c r="L117" s="3"/>
    </row>
    <row r="118" spans="1:12" x14ac:dyDescent="0.25">
      <c r="A118" s="6" t="s">
        <v>208</v>
      </c>
      <c r="B118" s="6" t="s">
        <v>87</v>
      </c>
      <c r="C118" s="14">
        <v>1</v>
      </c>
      <c r="D118" s="25">
        <v>0</v>
      </c>
      <c r="E118" s="14">
        <f t="shared" si="18"/>
        <v>0</v>
      </c>
      <c r="F118" s="6" t="s">
        <v>204</v>
      </c>
      <c r="G118" s="13"/>
      <c r="H118" s="14">
        <f t="shared" si="19"/>
        <v>0</v>
      </c>
      <c r="I118" s="14">
        <f t="shared" si="20"/>
        <v>0</v>
      </c>
      <c r="J118" s="14">
        <f t="shared" si="21"/>
        <v>0</v>
      </c>
      <c r="K118" s="3"/>
      <c r="L118" s="3"/>
    </row>
    <row r="119" spans="1:12" x14ac:dyDescent="0.25">
      <c r="A119" s="6" t="s">
        <v>209</v>
      </c>
      <c r="B119" s="6" t="s">
        <v>87</v>
      </c>
      <c r="C119" s="14">
        <v>1</v>
      </c>
      <c r="D119" s="25">
        <v>0</v>
      </c>
      <c r="E119" s="14">
        <f t="shared" si="18"/>
        <v>0</v>
      </c>
      <c r="F119" s="6" t="s">
        <v>204</v>
      </c>
      <c r="G119" s="13"/>
      <c r="H119" s="14">
        <f t="shared" si="19"/>
        <v>0</v>
      </c>
      <c r="I119" s="14">
        <f t="shared" si="20"/>
        <v>0</v>
      </c>
      <c r="J119" s="14">
        <f t="shared" si="21"/>
        <v>0</v>
      </c>
      <c r="K119" s="3"/>
      <c r="L119" s="3"/>
    </row>
    <row r="120" spans="1:12" x14ac:dyDescent="0.25">
      <c r="A120" s="6" t="s">
        <v>210</v>
      </c>
      <c r="B120" s="6" t="s">
        <v>87</v>
      </c>
      <c r="C120" s="14">
        <v>1</v>
      </c>
      <c r="D120" s="25">
        <v>0</v>
      </c>
      <c r="E120" s="14">
        <f t="shared" si="18"/>
        <v>0</v>
      </c>
      <c r="F120" s="6" t="s">
        <v>204</v>
      </c>
      <c r="G120" s="13"/>
      <c r="H120" s="14">
        <f t="shared" si="19"/>
        <v>0</v>
      </c>
      <c r="I120" s="14">
        <f t="shared" si="20"/>
        <v>0</v>
      </c>
      <c r="J120" s="14">
        <f t="shared" si="21"/>
        <v>0</v>
      </c>
      <c r="K120" s="3"/>
      <c r="L120" s="3"/>
    </row>
    <row r="121" spans="1:12" x14ac:dyDescent="0.25">
      <c r="A121" s="6" t="s">
        <v>211</v>
      </c>
      <c r="B121" s="6" t="s">
        <v>87</v>
      </c>
      <c r="C121" s="14">
        <v>1</v>
      </c>
      <c r="D121" s="25">
        <v>0</v>
      </c>
      <c r="E121" s="14">
        <f t="shared" si="18"/>
        <v>0</v>
      </c>
      <c r="F121" s="6" t="s">
        <v>204</v>
      </c>
      <c r="G121" s="13"/>
      <c r="H121" s="14">
        <f t="shared" si="19"/>
        <v>0</v>
      </c>
      <c r="I121" s="14">
        <f t="shared" si="20"/>
        <v>0</v>
      </c>
      <c r="J121" s="14">
        <f t="shared" si="21"/>
        <v>0</v>
      </c>
      <c r="K121" s="3"/>
      <c r="L121" s="3"/>
    </row>
    <row r="122" spans="1:12" x14ac:dyDescent="0.25">
      <c r="A122" s="6" t="s">
        <v>212</v>
      </c>
      <c r="B122" s="6" t="s">
        <v>87</v>
      </c>
      <c r="C122" s="14">
        <v>1</v>
      </c>
      <c r="D122" s="25">
        <v>0</v>
      </c>
      <c r="E122" s="14">
        <f t="shared" si="18"/>
        <v>0</v>
      </c>
      <c r="F122" s="6" t="s">
        <v>204</v>
      </c>
      <c r="G122" s="13"/>
      <c r="H122" s="14">
        <f t="shared" si="19"/>
        <v>0</v>
      </c>
      <c r="I122" s="14">
        <f t="shared" si="20"/>
        <v>0</v>
      </c>
      <c r="J122" s="14">
        <f t="shared" si="21"/>
        <v>0</v>
      </c>
      <c r="K122" s="3"/>
      <c r="L122" s="3"/>
    </row>
    <row r="123" spans="1:12" x14ac:dyDescent="0.25">
      <c r="A123" s="6" t="s">
        <v>213</v>
      </c>
      <c r="B123" s="6" t="s">
        <v>87</v>
      </c>
      <c r="C123" s="14">
        <v>1</v>
      </c>
      <c r="D123" s="25">
        <v>0</v>
      </c>
      <c r="E123" s="14">
        <f t="shared" si="18"/>
        <v>0</v>
      </c>
      <c r="F123" s="6" t="s">
        <v>204</v>
      </c>
      <c r="G123" s="13"/>
      <c r="H123" s="14">
        <f t="shared" si="19"/>
        <v>0</v>
      </c>
      <c r="I123" s="14">
        <f t="shared" si="20"/>
        <v>0</v>
      </c>
      <c r="J123" s="14">
        <f t="shared" si="21"/>
        <v>0</v>
      </c>
      <c r="K123" s="3"/>
      <c r="L123" s="3"/>
    </row>
    <row r="124" spans="1:12" x14ac:dyDescent="0.25">
      <c r="A124" s="6" t="s">
        <v>214</v>
      </c>
      <c r="B124" s="6" t="s">
        <v>87</v>
      </c>
      <c r="C124" s="14">
        <v>1</v>
      </c>
      <c r="D124" s="25">
        <v>0</v>
      </c>
      <c r="E124" s="14">
        <f t="shared" si="18"/>
        <v>0</v>
      </c>
      <c r="F124" s="6" t="s">
        <v>204</v>
      </c>
      <c r="G124" s="13"/>
      <c r="H124" s="14">
        <f t="shared" si="19"/>
        <v>0</v>
      </c>
      <c r="I124" s="14">
        <f t="shared" si="20"/>
        <v>0</v>
      </c>
      <c r="J124" s="14">
        <f t="shared" si="21"/>
        <v>0</v>
      </c>
      <c r="K124" s="3"/>
      <c r="L124" s="3"/>
    </row>
    <row r="125" spans="1:12" x14ac:dyDescent="0.25">
      <c r="A125" s="6" t="s">
        <v>215</v>
      </c>
      <c r="B125" s="6" t="s">
        <v>87</v>
      </c>
      <c r="C125" s="14">
        <v>1</v>
      </c>
      <c r="D125" s="25">
        <v>0</v>
      </c>
      <c r="E125" s="14">
        <f t="shared" si="18"/>
        <v>0</v>
      </c>
      <c r="F125" s="6" t="s">
        <v>204</v>
      </c>
      <c r="G125" s="13"/>
      <c r="H125" s="14">
        <f t="shared" si="19"/>
        <v>0</v>
      </c>
      <c r="I125" s="14">
        <f t="shared" si="20"/>
        <v>0</v>
      </c>
      <c r="J125" s="14">
        <f t="shared" si="21"/>
        <v>0</v>
      </c>
      <c r="K125" s="3"/>
      <c r="L125" s="3"/>
    </row>
    <row r="126" spans="1:12" x14ac:dyDescent="0.25">
      <c r="A126" s="6" t="s">
        <v>216</v>
      </c>
      <c r="B126" s="6" t="s">
        <v>87</v>
      </c>
      <c r="C126" s="14">
        <v>1</v>
      </c>
      <c r="D126" s="25">
        <v>0</v>
      </c>
      <c r="E126" s="14">
        <f t="shared" si="18"/>
        <v>0</v>
      </c>
      <c r="F126" s="6" t="s">
        <v>204</v>
      </c>
      <c r="G126" s="13"/>
      <c r="H126" s="14">
        <f t="shared" si="19"/>
        <v>0</v>
      </c>
      <c r="I126" s="14">
        <f t="shared" si="20"/>
        <v>0</v>
      </c>
      <c r="J126" s="14">
        <f t="shared" si="21"/>
        <v>0</v>
      </c>
      <c r="K126" s="3"/>
      <c r="L126" s="3"/>
    </row>
    <row r="127" spans="1:12" x14ac:dyDescent="0.25">
      <c r="A127" s="6" t="s">
        <v>217</v>
      </c>
      <c r="B127" s="6" t="s">
        <v>87</v>
      </c>
      <c r="C127" s="14">
        <v>1</v>
      </c>
      <c r="D127" s="25">
        <v>0</v>
      </c>
      <c r="E127" s="14">
        <f t="shared" si="18"/>
        <v>0</v>
      </c>
      <c r="F127" s="6" t="s">
        <v>204</v>
      </c>
      <c r="G127" s="13"/>
      <c r="H127" s="14">
        <f t="shared" si="19"/>
        <v>0</v>
      </c>
      <c r="I127" s="14">
        <f t="shared" si="20"/>
        <v>0</v>
      </c>
      <c r="J127" s="14">
        <f t="shared" si="21"/>
        <v>0</v>
      </c>
      <c r="K127" s="3"/>
      <c r="L127" s="3"/>
    </row>
    <row r="128" spans="1:12" x14ac:dyDescent="0.25">
      <c r="A128" s="6" t="s">
        <v>218</v>
      </c>
      <c r="B128" s="6" t="s">
        <v>219</v>
      </c>
      <c r="C128" s="14">
        <v>1</v>
      </c>
      <c r="D128" s="25">
        <v>0</v>
      </c>
      <c r="E128" s="14">
        <f t="shared" si="18"/>
        <v>0</v>
      </c>
      <c r="F128" s="6" t="s">
        <v>220</v>
      </c>
      <c r="G128" s="13"/>
      <c r="H128" s="14">
        <f t="shared" si="19"/>
        <v>0</v>
      </c>
      <c r="I128" s="14">
        <f t="shared" si="20"/>
        <v>0</v>
      </c>
      <c r="J128" s="14">
        <f t="shared" si="21"/>
        <v>0</v>
      </c>
      <c r="K128" s="3"/>
      <c r="L128" s="3"/>
    </row>
    <row r="129" spans="1:12" x14ac:dyDescent="0.25">
      <c r="A129" s="4" t="s">
        <v>221</v>
      </c>
      <c r="B129" s="4" t="s">
        <v>14</v>
      </c>
      <c r="C129" s="12"/>
      <c r="D129" s="12"/>
      <c r="E129" s="15">
        <f>SUM(E114:E128)</f>
        <v>0</v>
      </c>
      <c r="F129" s="4" t="s">
        <v>14</v>
      </c>
      <c r="G129" s="12"/>
      <c r="H129" s="15">
        <f>SUM(H114:H128)</f>
        <v>0</v>
      </c>
      <c r="I129" s="12"/>
      <c r="J129" s="15">
        <f>SUM(J114:J128)</f>
        <v>0</v>
      </c>
      <c r="K129" s="3"/>
      <c r="L129" s="3"/>
    </row>
    <row r="130" spans="1:12" x14ac:dyDescent="0.25">
      <c r="A130" s="6" t="s">
        <v>14</v>
      </c>
      <c r="B130" s="6" t="s">
        <v>14</v>
      </c>
      <c r="C130" s="13"/>
      <c r="D130" s="13"/>
      <c r="E130" s="13"/>
      <c r="F130" s="6" t="s">
        <v>14</v>
      </c>
      <c r="G130" s="13"/>
      <c r="H130" s="13"/>
      <c r="I130" s="13">
        <f>D130+G130</f>
        <v>0</v>
      </c>
      <c r="J130" s="13">
        <f>E130+H130</f>
        <v>0</v>
      </c>
      <c r="K130" s="3"/>
      <c r="L130" s="3"/>
    </row>
    <row r="131" spans="1:12" x14ac:dyDescent="0.25">
      <c r="A131" s="4" t="s">
        <v>222</v>
      </c>
      <c r="B131" s="4" t="s">
        <v>14</v>
      </c>
      <c r="C131" s="12"/>
      <c r="D131" s="12"/>
      <c r="E131" s="12"/>
      <c r="F131" s="4" t="s">
        <v>14</v>
      </c>
      <c r="G131" s="12"/>
      <c r="H131" s="12"/>
      <c r="I131" s="12"/>
      <c r="J131" s="12"/>
      <c r="K131" s="3"/>
      <c r="L131" s="3"/>
    </row>
    <row r="132" spans="1:12" x14ac:dyDescent="0.25">
      <c r="A132" s="6" t="s">
        <v>14</v>
      </c>
      <c r="B132" s="6" t="s">
        <v>14</v>
      </c>
      <c r="C132" s="13"/>
      <c r="D132" s="13"/>
      <c r="E132" s="13"/>
      <c r="F132" s="6" t="s">
        <v>14</v>
      </c>
      <c r="G132" s="13"/>
      <c r="H132" s="13"/>
      <c r="I132" s="13">
        <f>D132+G132</f>
        <v>0</v>
      </c>
      <c r="J132" s="13">
        <f>E132+H132</f>
        <v>0</v>
      </c>
      <c r="K132" s="3"/>
      <c r="L132" s="3"/>
    </row>
    <row r="133" spans="1:12" x14ac:dyDescent="0.25">
      <c r="A133" s="20" t="s">
        <v>223</v>
      </c>
      <c r="B133" s="20" t="s">
        <v>14</v>
      </c>
      <c r="C133" s="21"/>
      <c r="D133" s="21"/>
      <c r="E133" s="21"/>
      <c r="F133" s="20" t="s">
        <v>14</v>
      </c>
      <c r="G133" s="21"/>
      <c r="H133" s="21"/>
      <c r="I133" s="21"/>
      <c r="J133" s="21"/>
      <c r="K133" s="3"/>
      <c r="L133" s="3"/>
    </row>
    <row r="134" spans="1:12" x14ac:dyDescent="0.25">
      <c r="A134" s="22" t="s">
        <v>224</v>
      </c>
      <c r="B134" s="22" t="s">
        <v>225</v>
      </c>
      <c r="C134" s="23">
        <v>0.02</v>
      </c>
      <c r="D134" s="25">
        <v>0</v>
      </c>
      <c r="E134" s="23">
        <f>C134*D134</f>
        <v>0</v>
      </c>
      <c r="F134" s="22" t="s">
        <v>14</v>
      </c>
      <c r="G134" s="25">
        <v>0</v>
      </c>
      <c r="H134" s="23">
        <f>C134*G134</f>
        <v>0</v>
      </c>
      <c r="I134" s="23">
        <f>D134+G134</f>
        <v>0</v>
      </c>
      <c r="J134" s="23">
        <f>E134+H134</f>
        <v>0</v>
      </c>
      <c r="K134" s="3"/>
      <c r="L134" s="3"/>
    </row>
    <row r="135" spans="1:12" x14ac:dyDescent="0.25">
      <c r="A135" s="20" t="s">
        <v>226</v>
      </c>
      <c r="B135" s="20" t="s">
        <v>14</v>
      </c>
      <c r="C135" s="21"/>
      <c r="D135" s="21"/>
      <c r="E135" s="21"/>
      <c r="F135" s="20" t="s">
        <v>14</v>
      </c>
      <c r="G135" s="21"/>
      <c r="H135" s="21"/>
      <c r="I135" s="21"/>
      <c r="J135" s="21"/>
      <c r="K135" s="3"/>
      <c r="L135" s="3"/>
    </row>
    <row r="136" spans="1:12" x14ac:dyDescent="0.25">
      <c r="A136" s="22" t="s">
        <v>227</v>
      </c>
      <c r="B136" s="22" t="s">
        <v>228</v>
      </c>
      <c r="C136" s="23">
        <v>44</v>
      </c>
      <c r="D136" s="25">
        <v>0</v>
      </c>
      <c r="E136" s="23">
        <f>C136*D136</f>
        <v>0</v>
      </c>
      <c r="F136" s="22" t="s">
        <v>14</v>
      </c>
      <c r="G136" s="25">
        <v>0</v>
      </c>
      <c r="H136" s="23">
        <f>C136*G136</f>
        <v>0</v>
      </c>
      <c r="I136" s="23">
        <f>D136+G136</f>
        <v>0</v>
      </c>
      <c r="J136" s="23">
        <f>E136+H136</f>
        <v>0</v>
      </c>
      <c r="K136" s="3"/>
      <c r="L136" s="3"/>
    </row>
    <row r="137" spans="1:12" x14ac:dyDescent="0.25">
      <c r="A137" s="20" t="s">
        <v>229</v>
      </c>
      <c r="B137" s="20" t="s">
        <v>14</v>
      </c>
      <c r="C137" s="21"/>
      <c r="D137" s="21"/>
      <c r="E137" s="21"/>
      <c r="F137" s="20" t="s">
        <v>14</v>
      </c>
      <c r="G137" s="21"/>
      <c r="H137" s="21"/>
      <c r="I137" s="21"/>
      <c r="J137" s="21"/>
      <c r="K137" s="3"/>
      <c r="L137" s="3"/>
    </row>
    <row r="138" spans="1:12" x14ac:dyDescent="0.25">
      <c r="A138" s="22" t="s">
        <v>230</v>
      </c>
      <c r="B138" s="22" t="s">
        <v>61</v>
      </c>
      <c r="C138" s="23">
        <v>22</v>
      </c>
      <c r="D138" s="25">
        <v>0</v>
      </c>
      <c r="E138" s="23">
        <f>C138*D138</f>
        <v>0</v>
      </c>
      <c r="F138" s="22" t="s">
        <v>14</v>
      </c>
      <c r="G138" s="25">
        <v>0</v>
      </c>
      <c r="H138" s="23">
        <f>C138*G138</f>
        <v>0</v>
      </c>
      <c r="I138" s="23">
        <f>D138+G138</f>
        <v>0</v>
      </c>
      <c r="J138" s="23">
        <f>E138+H138</f>
        <v>0</v>
      </c>
      <c r="K138" s="3"/>
      <c r="L138" s="3"/>
    </row>
    <row r="139" spans="1:12" x14ac:dyDescent="0.25">
      <c r="A139" s="20" t="s">
        <v>231</v>
      </c>
      <c r="B139" s="20" t="s">
        <v>14</v>
      </c>
      <c r="C139" s="21"/>
      <c r="D139" s="21"/>
      <c r="E139" s="21"/>
      <c r="F139" s="20" t="s">
        <v>14</v>
      </c>
      <c r="G139" s="21"/>
      <c r="H139" s="21"/>
      <c r="I139" s="21"/>
      <c r="J139" s="21"/>
      <c r="K139" s="3"/>
      <c r="L139" s="3"/>
    </row>
    <row r="140" spans="1:12" x14ac:dyDescent="0.25">
      <c r="A140" s="22" t="s">
        <v>232</v>
      </c>
      <c r="B140" s="22" t="s">
        <v>14</v>
      </c>
      <c r="C140" s="23">
        <v>22</v>
      </c>
      <c r="D140" s="25">
        <v>0</v>
      </c>
      <c r="E140" s="23">
        <f>C140*D140</f>
        <v>0</v>
      </c>
      <c r="F140" s="22" t="s">
        <v>14</v>
      </c>
      <c r="G140" s="25">
        <v>0</v>
      </c>
      <c r="H140" s="23">
        <f>C140*G140</f>
        <v>0</v>
      </c>
      <c r="I140" s="23">
        <f>D140+G140</f>
        <v>0</v>
      </c>
      <c r="J140" s="23">
        <f>E140+H140</f>
        <v>0</v>
      </c>
      <c r="K140" s="3"/>
      <c r="L140" s="3"/>
    </row>
    <row r="141" spans="1:12" x14ac:dyDescent="0.25">
      <c r="A141" s="20" t="s">
        <v>233</v>
      </c>
      <c r="B141" s="20" t="s">
        <v>14</v>
      </c>
      <c r="C141" s="21"/>
      <c r="D141" s="21"/>
      <c r="E141" s="21"/>
      <c r="F141" s="20" t="s">
        <v>14</v>
      </c>
      <c r="G141" s="21"/>
      <c r="H141" s="21"/>
      <c r="I141" s="21"/>
      <c r="J141" s="21"/>
      <c r="K141" s="3"/>
      <c r="L141" s="3"/>
    </row>
    <row r="142" spans="1:12" x14ac:dyDescent="0.25">
      <c r="A142" s="6" t="s">
        <v>234</v>
      </c>
      <c r="B142" s="6" t="s">
        <v>61</v>
      </c>
      <c r="C142" s="14">
        <v>22</v>
      </c>
      <c r="D142" s="25">
        <v>0</v>
      </c>
      <c r="E142" s="14">
        <f>C142*D142</f>
        <v>0</v>
      </c>
      <c r="F142" s="6" t="s">
        <v>14</v>
      </c>
      <c r="G142" s="25">
        <v>0</v>
      </c>
      <c r="H142" s="14">
        <f>C142*G142</f>
        <v>0</v>
      </c>
      <c r="I142" s="14">
        <f>D142+G142</f>
        <v>0</v>
      </c>
      <c r="J142" s="14">
        <f>E142+H142</f>
        <v>0</v>
      </c>
      <c r="K142" s="3"/>
      <c r="L142" s="3"/>
    </row>
    <row r="143" spans="1:12" x14ac:dyDescent="0.25">
      <c r="A143" s="4" t="s">
        <v>235</v>
      </c>
      <c r="B143" s="4" t="s">
        <v>14</v>
      </c>
      <c r="C143" s="12"/>
      <c r="D143" s="12"/>
      <c r="E143" s="15">
        <f>SUM(E132:E142)</f>
        <v>0</v>
      </c>
      <c r="F143" s="4" t="s">
        <v>14</v>
      </c>
      <c r="G143" s="12"/>
      <c r="H143" s="15">
        <f>SUM(H132:H142)</f>
        <v>0</v>
      </c>
      <c r="I143" s="12"/>
      <c r="J143" s="15">
        <f>SUM(J132:J142)</f>
        <v>0</v>
      </c>
      <c r="K143" s="3"/>
      <c r="L143" s="3"/>
    </row>
    <row r="144" spans="1:12" x14ac:dyDescent="0.25">
      <c r="A144" s="6" t="s">
        <v>14</v>
      </c>
      <c r="B144" s="6" t="s">
        <v>14</v>
      </c>
      <c r="C144" s="13"/>
      <c r="D144" s="13"/>
      <c r="E144" s="13"/>
      <c r="F144" s="6" t="s">
        <v>14</v>
      </c>
      <c r="G144" s="13"/>
      <c r="H144" s="13"/>
      <c r="I144" s="13">
        <f>D144+G144</f>
        <v>0</v>
      </c>
      <c r="J144" s="13">
        <f>E144+H144</f>
        <v>0</v>
      </c>
      <c r="K144" s="3"/>
      <c r="L144" s="3"/>
    </row>
    <row r="146" spans="1:10" ht="45" customHeight="1" x14ac:dyDescent="0.25">
      <c r="A146" s="28" t="s">
        <v>261</v>
      </c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x14ac:dyDescent="0.25">
      <c r="A147" s="26"/>
    </row>
    <row r="148" spans="1:10" x14ac:dyDescent="0.25">
      <c r="A148" s="27" t="s">
        <v>260</v>
      </c>
    </row>
  </sheetData>
  <sheetProtection algorithmName="SHA-512" hashValue="6TxUQbSyZLMlb0/uQbUDL4HCA/xVGobnV1xCfTJDHD3a3xUiJZDWDXV9P1pCWDDXAsaou/OGYG9vqmlVZoyeIg==" saltValue="HjrtamBD+j1Q1gC9sS+yaQ==" spinCount="100000" sheet="1" objects="1" scenarios="1"/>
  <mergeCells count="1">
    <mergeCell ref="A146:J146"/>
  </mergeCells>
  <pageMargins left="0.7" right="0.7" top="0.78740157499999996" bottom="0.78740157499999996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RowHeight="15" x14ac:dyDescent="0.25"/>
  <cols>
    <col min="1" max="1" width="17.5703125" style="1" bestFit="1" customWidth="1"/>
    <col min="2" max="2" width="40.5703125" style="1" bestFit="1" customWidth="1"/>
    <col min="4" max="4" width="0" style="9" hidden="1" customWidth="1"/>
  </cols>
  <sheetData>
    <row r="1" spans="1:3" x14ac:dyDescent="0.25">
      <c r="A1" s="2" t="s">
        <v>0</v>
      </c>
      <c r="B1" s="2" t="s">
        <v>1</v>
      </c>
      <c r="C1" s="3"/>
    </row>
    <row r="2" spans="1:3" x14ac:dyDescent="0.25">
      <c r="A2" s="2" t="s">
        <v>2</v>
      </c>
      <c r="B2" s="4" t="s">
        <v>3</v>
      </c>
      <c r="C2" s="3"/>
    </row>
    <row r="3" spans="1:3" x14ac:dyDescent="0.25">
      <c r="A3" s="2" t="s">
        <v>4</v>
      </c>
      <c r="B3" s="5" t="s">
        <v>5</v>
      </c>
      <c r="C3" s="3"/>
    </row>
    <row r="4" spans="1:3" x14ac:dyDescent="0.25">
      <c r="A4" s="2" t="s">
        <v>6</v>
      </c>
      <c r="B4" s="5" t="s">
        <v>7</v>
      </c>
      <c r="C4" s="3"/>
    </row>
    <row r="5" spans="1:3" x14ac:dyDescent="0.25">
      <c r="A5" s="2" t="s">
        <v>8</v>
      </c>
      <c r="B5" s="5" t="s">
        <v>9</v>
      </c>
      <c r="C5" s="3"/>
    </row>
    <row r="6" spans="1:3" x14ac:dyDescent="0.25">
      <c r="A6" s="2" t="s">
        <v>10</v>
      </c>
      <c r="B6" s="5" t="s">
        <v>11</v>
      </c>
      <c r="C6" s="3"/>
    </row>
    <row r="7" spans="1:3" x14ac:dyDescent="0.25">
      <c r="A7" s="2" t="s">
        <v>12</v>
      </c>
      <c r="B7" s="5" t="s">
        <v>11</v>
      </c>
      <c r="C7" s="3"/>
    </row>
    <row r="8" spans="1:3" x14ac:dyDescent="0.25">
      <c r="A8" s="2" t="s">
        <v>13</v>
      </c>
      <c r="B8" s="5" t="s">
        <v>14</v>
      </c>
      <c r="C8" s="3"/>
    </row>
    <row r="9" spans="1:3" x14ac:dyDescent="0.25">
      <c r="A9" s="2" t="s">
        <v>15</v>
      </c>
      <c r="B9" s="5" t="s">
        <v>16</v>
      </c>
      <c r="C9" s="3"/>
    </row>
    <row r="10" spans="1:3" x14ac:dyDescent="0.25">
      <c r="A10" s="2" t="s">
        <v>17</v>
      </c>
      <c r="B10" s="5" t="s">
        <v>14</v>
      </c>
      <c r="C10" s="3"/>
    </row>
    <row r="11" spans="1:3" x14ac:dyDescent="0.25">
      <c r="A11" s="2" t="s">
        <v>18</v>
      </c>
      <c r="B11" s="5" t="s">
        <v>19</v>
      </c>
      <c r="C11" s="3"/>
    </row>
    <row r="12" spans="1:3" x14ac:dyDescent="0.25">
      <c r="A12" s="2" t="s">
        <v>20</v>
      </c>
      <c r="B12" s="5" t="s">
        <v>16</v>
      </c>
      <c r="C12" s="3"/>
    </row>
    <row r="13" spans="1:3" x14ac:dyDescent="0.25">
      <c r="A13" s="2" t="s">
        <v>21</v>
      </c>
      <c r="B13" s="5" t="s">
        <v>14</v>
      </c>
      <c r="C13" s="3"/>
    </row>
    <row r="14" spans="1:3" x14ac:dyDescent="0.25">
      <c r="A14" s="2" t="s">
        <v>22</v>
      </c>
      <c r="B14" s="5" t="s">
        <v>23</v>
      </c>
      <c r="C14" s="3"/>
    </row>
    <row r="15" spans="1:3" x14ac:dyDescent="0.25">
      <c r="A15" s="2" t="s">
        <v>14</v>
      </c>
      <c r="B15" s="6" t="s">
        <v>14</v>
      </c>
      <c r="C15" s="3"/>
    </row>
    <row r="16" spans="1:3" x14ac:dyDescent="0.25">
      <c r="A16" s="2" t="s">
        <v>24</v>
      </c>
      <c r="B16" s="7" t="s">
        <v>25</v>
      </c>
      <c r="C16" s="3"/>
    </row>
    <row r="17" spans="1:3" x14ac:dyDescent="0.25">
      <c r="A17" s="2" t="s">
        <v>26</v>
      </c>
      <c r="B17" s="7" t="s">
        <v>27</v>
      </c>
      <c r="C17" s="3"/>
    </row>
    <row r="18" spans="1:3" x14ac:dyDescent="0.25">
      <c r="A18" s="2" t="s">
        <v>28</v>
      </c>
      <c r="B18" s="7" t="s">
        <v>29</v>
      </c>
      <c r="C18" s="3"/>
    </row>
    <row r="19" spans="1:3" x14ac:dyDescent="0.25">
      <c r="A19" s="2" t="s">
        <v>30</v>
      </c>
      <c r="B19" s="7" t="s">
        <v>31</v>
      </c>
      <c r="C19" s="3"/>
    </row>
    <row r="20" spans="1:3" x14ac:dyDescent="0.25">
      <c r="A20" s="2" t="s">
        <v>32</v>
      </c>
      <c r="B20" s="7" t="s">
        <v>31</v>
      </c>
      <c r="C20" s="3"/>
    </row>
    <row r="21" spans="1:3" x14ac:dyDescent="0.25">
      <c r="A21" s="2" t="s">
        <v>33</v>
      </c>
      <c r="B21" s="7" t="s">
        <v>31</v>
      </c>
      <c r="C21" s="3"/>
    </row>
    <row r="22" spans="1:3" x14ac:dyDescent="0.25">
      <c r="A22" s="2" t="s">
        <v>34</v>
      </c>
      <c r="B22" s="7" t="s">
        <v>31</v>
      </c>
      <c r="C22" s="3"/>
    </row>
    <row r="23" spans="1:3" x14ac:dyDescent="0.25">
      <c r="A23" s="2" t="s">
        <v>35</v>
      </c>
      <c r="B23" s="7" t="s">
        <v>31</v>
      </c>
      <c r="C23" s="3"/>
    </row>
    <row r="24" spans="1:3" x14ac:dyDescent="0.25">
      <c r="A24" s="2" t="s">
        <v>36</v>
      </c>
      <c r="B24" s="7" t="s">
        <v>31</v>
      </c>
      <c r="C24" s="3"/>
    </row>
    <row r="25" spans="1:3" x14ac:dyDescent="0.25">
      <c r="A25" s="2" t="s">
        <v>37</v>
      </c>
      <c r="B25" s="7" t="s">
        <v>31</v>
      </c>
      <c r="C25" s="3"/>
    </row>
    <row r="26" spans="1:3" x14ac:dyDescent="0.25">
      <c r="A26" s="2" t="s">
        <v>38</v>
      </c>
      <c r="B26" s="7" t="s">
        <v>39</v>
      </c>
      <c r="C26" s="3"/>
    </row>
    <row r="27" spans="1:3" x14ac:dyDescent="0.25">
      <c r="A27" s="2" t="s">
        <v>40</v>
      </c>
      <c r="B27" s="7" t="s">
        <v>31</v>
      </c>
      <c r="C27" s="3"/>
    </row>
    <row r="28" spans="1:3" x14ac:dyDescent="0.25">
      <c r="A28" s="2" t="s">
        <v>41</v>
      </c>
      <c r="B28" s="7" t="s">
        <v>31</v>
      </c>
      <c r="C28" s="3"/>
    </row>
    <row r="29" spans="1:3" x14ac:dyDescent="0.25">
      <c r="A29" s="2" t="s">
        <v>42</v>
      </c>
      <c r="B29" s="7" t="s">
        <v>31</v>
      </c>
      <c r="C29" s="3"/>
    </row>
    <row r="30" spans="1:3" x14ac:dyDescent="0.25">
      <c r="A30" s="2" t="s">
        <v>43</v>
      </c>
      <c r="B30" s="7" t="s">
        <v>31</v>
      </c>
      <c r="C30" s="3"/>
    </row>
    <row r="31" spans="1:3" ht="22.5" x14ac:dyDescent="0.25">
      <c r="A31" s="8" t="s">
        <v>44</v>
      </c>
      <c r="B31" s="7" t="s">
        <v>45</v>
      </c>
      <c r="C31" s="3"/>
    </row>
    <row r="32" spans="1:3" x14ac:dyDescent="0.25">
      <c r="A32" s="2" t="s">
        <v>46</v>
      </c>
      <c r="B32" s="7" t="s">
        <v>47</v>
      </c>
      <c r="C32" s="3"/>
    </row>
    <row r="33" spans="1:2" x14ac:dyDescent="0.25">
      <c r="A33" s="1" t="s">
        <v>48</v>
      </c>
      <c r="B33" s="1">
        <v>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Rekapitulace</vt:lpstr>
      <vt:lpstr>Výkaz výměr</vt:lpstr>
      <vt:lpstr>Parametry</vt:lpstr>
      <vt:lpstr>'Výkaz výměr'!Oblast_tisku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Fokt</dc:creator>
  <cp:lastModifiedBy>Mottlová Lenka</cp:lastModifiedBy>
  <cp:lastPrinted>2021-03-16T06:47:25Z</cp:lastPrinted>
  <dcterms:created xsi:type="dcterms:W3CDTF">2020-12-19T12:14:24Z</dcterms:created>
  <dcterms:modified xsi:type="dcterms:W3CDTF">2021-05-06T11:59:21Z</dcterms:modified>
</cp:coreProperties>
</file>