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132" yWindow="480" windowWidth="22716" windowHeight="11052" activeTab="0"/>
  </bookViews>
  <sheets>
    <sheet name="Rekapitulace stavby" sheetId="1" r:id="rId1"/>
    <sheet name="SO 236-01 - Bourací a dem..." sheetId="2" r:id="rId2"/>
    <sheet name="SO 236-02 - Stavební prác..." sheetId="3" r:id="rId3"/>
    <sheet name="SO 236-03 - Hromosvod" sheetId="4" r:id="rId4"/>
    <sheet name="VON - Vedlejší a ostatní ..." sheetId="5" r:id="rId5"/>
  </sheets>
  <definedNames>
    <definedName name="_xlnm._FilterDatabase" localSheetId="1" hidden="1">'SO 236-01 - Bourací a dem...'!$C$126:$K$377</definedName>
    <definedName name="_xlnm._FilterDatabase" localSheetId="2" hidden="1">'SO 236-02 - Stavební prác...'!$C$129:$K$457</definedName>
    <definedName name="_xlnm._FilterDatabase" localSheetId="3" hidden="1">'SO 236-03 - Hromosvod'!$C$117:$K$208</definedName>
    <definedName name="_xlnm._FilterDatabase" localSheetId="4" hidden="1">'VON - Vedlejší a ostatní ...'!$C$119:$K$157</definedName>
    <definedName name="_xlnm.Print_Area" localSheetId="0">'Rekapitulace stavby'!$D$4:$AO$76,'Rekapitulace stavby'!$C$82:$AQ$99</definedName>
    <definedName name="_xlnm.Print_Area" localSheetId="1">'SO 236-01 - Bourací a dem...'!$C$4:$J$39,'SO 236-01 - Bourací a dem...'!$C$50:$J$76,'SO 236-01 - Bourací a dem...'!$C$82:$J$108,'SO 236-01 - Bourací a dem...'!$C$114:$K$377</definedName>
    <definedName name="_xlnm.Print_Area" localSheetId="2">'SO 236-02 - Stavební prác...'!$C$4:$J$39,'SO 236-02 - Stavební prác...'!$C$50:$J$76,'SO 236-02 - Stavební prác...'!$C$82:$J$111,'SO 236-02 - Stavební prác...'!$C$117:$K$457</definedName>
    <definedName name="_xlnm.Print_Area" localSheetId="3">'SO 236-03 - Hromosvod'!$C$4:$J$39,'SO 236-03 - Hromosvod'!$C$50:$J$76,'SO 236-03 - Hromosvod'!$C$82:$J$99,'SO 236-03 - Hromosvod'!$C$105:$K$208</definedName>
    <definedName name="_xlnm.Print_Area" localSheetId="4">'VON - Vedlejší a ostatní ...'!$C$4:$J$39,'VON - Vedlejší a ostatní ...'!$C$50:$J$76,'VON - Vedlejší a ostatní ...'!$C$82:$J$101,'VON - Vedlejší a ostatní ...'!$C$107:$K$157</definedName>
    <definedName name="_xlnm.Print_Titles" localSheetId="0">'Rekapitulace stavby'!$92:$92</definedName>
    <definedName name="_xlnm.Print_Titles" localSheetId="1">'SO 236-01 - Bourací a dem...'!$126:$126</definedName>
    <definedName name="_xlnm.Print_Titles" localSheetId="2">'SO 236-02 - Stavební prác...'!$129:$129</definedName>
    <definedName name="_xlnm.Print_Titles" localSheetId="3">'SO 236-03 - Hromosvod'!$117:$117</definedName>
    <definedName name="_xlnm.Print_Titles" localSheetId="4">'VON - Vedlejší a ostatní ...'!$119:$119</definedName>
  </definedNames>
  <calcPr calcId="145621"/>
</workbook>
</file>

<file path=xl/sharedStrings.xml><?xml version="1.0" encoding="utf-8"?>
<sst xmlns="http://schemas.openxmlformats.org/spreadsheetml/2006/main" count="7027" uniqueCount="850">
  <si>
    <t>Export Komplet</t>
  </si>
  <si>
    <t/>
  </si>
  <si>
    <t>2.0</t>
  </si>
  <si>
    <t>False</t>
  </si>
  <si>
    <t>{bc618539-02c5-4012-bd53-d9ce12e58af6}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</si>
  <si>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</si>
  <si>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</si>
  <si>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</si>
  <si>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</si>
  <si>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</si>
  <si>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</si>
  <si>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</si>
  <si>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</si>
  <si>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</si>
  <si>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079/01/08/2020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</si>
  <si>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</si>
  <si>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</si>
  <si>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PKÚ Chlumec, SO 236 Buldozerová hala - OPRAVA STŘECHY</t>
  </si>
  <si>
    <t>KSO:</t>
  </si>
  <si>
    <t>CC-CZ:</t>
  </si>
  <si>
    <t>Místo:</t>
  </si>
  <si>
    <t>Chlumec</t>
  </si>
  <si>
    <t>Datum:</t>
  </si>
  <si>
    <t>2. 8. 2020</t>
  </si>
  <si>
    <t>Zadavatel:</t>
  </si>
  <si>
    <t>IČ:</t>
  </si>
  <si>
    <t>PKÚ Chlumec</t>
  </si>
  <si>
    <t>DIČ:</t>
  </si>
  <si>
    <t>Uchazeč:</t>
  </si>
  <si>
    <t>Vyplň údaj</t>
  </si>
  <si>
    <t>Projektant:</t>
  </si>
  <si>
    <t xml:space="preserve">Ing. arch. Bc. Ota Zápotocký 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</si>
  <si>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</si>
  <si>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</si>
  <si>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</si>
  <si>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</si>
  <si>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</si>
  <si>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</si>
  <si>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</si>
  <si>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</si>
  <si>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</si>
  <si>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</si>
  <si>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</si>
  <si>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</si>
  <si>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</si>
  <si>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</si>
  <si>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</si>
  <si>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</si>
  <si>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</si>
  <si>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</si>
  <si>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</si>
  <si>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</si>
  <si>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</si>
  <si>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</si>
  <si>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</si>
  <si>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</si>
  <si>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</si>
  <si>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</si>
  <si>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</si>
  <si>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</si>
  <si>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</si>
  <si>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</si>
  <si>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</si>
  <si>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</si>
  <si>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</si>
  <si>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</si>
  <si>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</si>
  <si>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</si>
  <si>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</si>
  <si>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</si>
  <si>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</si>
  <si>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</si>
  <si>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</si>
  <si>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</si>
  <si>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</si>
  <si>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</si>
  <si>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</si>
  <si>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</si>
  <si>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</si>
  <si>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</si>
  <si>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</si>
  <si>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236/01</t>
  </si>
  <si>
    <t>Bourací a demontážní práce</t>
  </si>
  <si>
    <t>STA</t>
  </si>
  <si>
    <t>1</t>
  </si>
  <si>
    <t>{a784e8bd-c69c-490e-aa61-ce3969de7fba}</t>
  </si>
  <si>
    <t>2</t>
  </si>
  <si>
    <t>SO 236/02</t>
  </si>
  <si>
    <t>Stavební práce HSV a PSV</t>
  </si>
  <si>
    <t>{83f0362a-6f54-4d3e-97b6-a7e8b17c20e6}</t>
  </si>
  <si>
    <t>SO 236/03</t>
  </si>
  <si>
    <t>Hromosvod</t>
  </si>
  <si>
    <t>{5cb439dc-8f6b-40b5-8a6e-72eec84c698e}</t>
  </si>
  <si>
    <t>VON</t>
  </si>
  <si>
    <t>Vedlejší a ostatní náklady</t>
  </si>
  <si>
    <t>{3ae949a3-90fe-48ce-b19e-af13ffc3e16f}</t>
  </si>
  <si>
    <t>KRYCÍ LIST SOUPISU PRACÍ</t>
  </si>
  <si>
    <t>Objekt:</t>
  </si>
  <si>
    <t>SO 236/01 - Bourací a demontážní práce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</si>
  <si>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</si>
  <si>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</si>
  <si>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</si>
  <si>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</si>
  <si>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</si>
  <si>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</si>
  <si>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</si>
  <si>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</si>
  <si>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</si>
  <si>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</si>
  <si>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712 - Povlakové krytiny</t>
  </si>
  <si>
    <t xml:space="preserve">    721 - Zdravotechnika - vnitřní kanalizace</t>
  </si>
  <si>
    <t xml:space="preserve">    764 - Konstrukce klempířské</t>
  </si>
  <si>
    <t xml:space="preserve">    783 - Dokončovací práce - nátěry</t>
  </si>
  <si>
    <t xml:space="preserve">    787 - Dokončovací práce - zasklívání</t>
  </si>
  <si>
    <t xml:space="preserve">    789 - Povrchové úpravy ocelových konstrukcí a technologických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</si>
  <si>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</si>
  <si>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</si>
  <si>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</si>
  <si>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</si>
  <si>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</si>
  <si>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</si>
  <si>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</si>
  <si>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</si>
  <si>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</si>
  <si>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</si>
  <si>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</si>
  <si>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</si>
  <si>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</si>
  <si>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</si>
  <si>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</si>
  <si>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</si>
  <si>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</si>
  <si>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</si>
  <si>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</si>
  <si>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629991011</t>
  </si>
  <si>
    <t>Zakrytí výplní otvorů a svislých ploch fólií přilepenou lepící páskou</t>
  </si>
  <si>
    <t>m2</t>
  </si>
  <si>
    <t>CS ÚRS 2020 02</t>
  </si>
  <si>
    <t>4</t>
  </si>
  <si>
    <t>941871222</t>
  </si>
  <si>
    <t>PP</t>
  </si>
  <si>
    <t>Zakrytí vnějších ploch před znečištěním  včetně pozdějšího odkrytí výplní otvorů a svislých ploch fólií přilepenou lepící páskou</t>
  </si>
  <si>
    <t>VV</t>
  </si>
  <si>
    <t>60*1,60*1,25</t>
  </si>
  <si>
    <t>23*1,60*2,40*1,25</t>
  </si>
  <si>
    <t>Součet</t>
  </si>
  <si>
    <t>9</t>
  </si>
  <si>
    <t>Ostatní konstrukce a práce, bourání</t>
  </si>
  <si>
    <t>941321112</t>
  </si>
  <si>
    <t>Montáž lešení řadového modulového těžkého zatížení do 300 kg/m2 š do 1,2 m v do 25 m</t>
  </si>
  <si>
    <t>1138718271</t>
  </si>
  <si>
    <t>Montáž lešení řadového modulového těžkého pracovního s podlahami  s provozním zatížením tř. 4 do 300 kg/m2 šířky tř. SW09 přes 0,9 do 1,2 m, výšky přes 10 do 25 m</t>
  </si>
  <si>
    <t>73,60*10,50</t>
  </si>
  <si>
    <t>3</t>
  </si>
  <si>
    <t>941321211</t>
  </si>
  <si>
    <t>Příplatek k lešení řadovému modulovému těžkému š 1,2 m v do 25 m za první a ZKD den použití</t>
  </si>
  <si>
    <t>-379682108</t>
  </si>
  <si>
    <t>Montáž lešení řadového modulového těžkého pracovního s podlahami  s provozním zatížením tř. 4 do 300 kg/m2 Příplatek za první a každý další den použití lešení k ceně -1111 nebo -1112</t>
  </si>
  <si>
    <t>73,60*10,50*70</t>
  </si>
  <si>
    <t>941321812</t>
  </si>
  <si>
    <t>Demontáž lešení řadového modulového těžkého zatížení do 300 kg/m2 š do 1,2 m v do 25 m</t>
  </si>
  <si>
    <t>81433995</t>
  </si>
  <si>
    <t>Demontáž lešení řadového modulového těžkého pracovního s podlahami  s provozním zatížením tř. 4 do 300 kg/m2 šířky tř. SW09 přes 0,9 do 1,2 m, výšky přes 10 do 25 m</t>
  </si>
  <si>
    <t>5</t>
  </si>
  <si>
    <t>944511111</t>
  </si>
  <si>
    <t>Montáž ochranné sítě z textilie z umělých vláken</t>
  </si>
  <si>
    <t>-1730866212</t>
  </si>
  <si>
    <t>Montáž ochranné sítě  zavěšené na konstrukci lešení z textilie z umělých vláken</t>
  </si>
  <si>
    <t>944511211</t>
  </si>
  <si>
    <t>Příplatek k ochranné síti za první a ZKD den použití</t>
  </si>
  <si>
    <t>1279201223</t>
  </si>
  <si>
    <t>Montáž ochranné sítě  Příplatek za první a každý další den použití sítě k ceně -1111</t>
  </si>
  <si>
    <t>7</t>
  </si>
  <si>
    <t>944511811</t>
  </si>
  <si>
    <t>Demontáž ochranné sítě z textilie z umělých vláken</t>
  </si>
  <si>
    <t>-796565350</t>
  </si>
  <si>
    <t>Demontáž ochranné sítě  zavěšené na konstrukci lešení z textilie z umělých vláken</t>
  </si>
  <si>
    <t>8</t>
  </si>
  <si>
    <t>944711112</t>
  </si>
  <si>
    <t>Montáž záchytné stříšky š do 2 m</t>
  </si>
  <si>
    <t>m</t>
  </si>
  <si>
    <t>716919601</t>
  </si>
  <si>
    <t>Montáž záchytné stříšky  zřizované současně s lehkým nebo těžkým lešením, šířky přes 1,5 do 2,0 m</t>
  </si>
  <si>
    <t>30</t>
  </si>
  <si>
    <t>944711212</t>
  </si>
  <si>
    <t>Příplatek k záchytné stříšce š do 2 m za první a ZKD den použití</t>
  </si>
  <si>
    <t>246644882</t>
  </si>
  <si>
    <t>Montáž záchytné stříšky  Příplatek za první a každý další den použití záchytné stříšky k ceně -1112</t>
  </si>
  <si>
    <t>30*70</t>
  </si>
  <si>
    <t>10</t>
  </si>
  <si>
    <t>944711812</t>
  </si>
  <si>
    <t>Demontáž záchytné stříšky š do 2 m</t>
  </si>
  <si>
    <t>882829578</t>
  </si>
  <si>
    <t>Demontáž záchytné stříšky  zřizované současně s lehkým nebo těžkým lešením, šířky přes 1,5 do 2,0 m</t>
  </si>
  <si>
    <t>11</t>
  </si>
  <si>
    <t>945421110</t>
  </si>
  <si>
    <t>Hydraulická zvedací plošina na automobilovém podvozku výška zdvihu do 18 m včetně obsluhy</t>
  </si>
  <si>
    <t>hod</t>
  </si>
  <si>
    <t>1192742323</t>
  </si>
  <si>
    <t>Hydraulická zvedací plošina včetně obsluhy  instalovaná na automobilovém podvozku, výšky zdvihu do 18 m</t>
  </si>
  <si>
    <t>12</t>
  </si>
  <si>
    <t>952902131</t>
  </si>
  <si>
    <t>Čištění budov omytí drsných podlah</t>
  </si>
  <si>
    <t>-1356336244</t>
  </si>
  <si>
    <t>Čištění budov při provádění oprav a udržovacích prací  podlah drsných nebo chodníků omytím</t>
  </si>
  <si>
    <t>61*8,20</t>
  </si>
  <si>
    <t>6,20*19,50</t>
  </si>
  <si>
    <t>omytí očištěné střechy</t>
  </si>
  <si>
    <t>13</t>
  </si>
  <si>
    <t>952902501</t>
  </si>
  <si>
    <t>Čištění střešních nebo nadstřešních konstrukcí plochých střech budov</t>
  </si>
  <si>
    <t>-1248601041</t>
  </si>
  <si>
    <t>Čištění budov při provádění oprav a udržovacích prací  střešních nebo nadstřešních konstrukcí, střech plochých</t>
  </si>
  <si>
    <t>14</t>
  </si>
  <si>
    <t>962042320</t>
  </si>
  <si>
    <t>Bourání zdiva nadzákladového z betonu prostého do 1 m3</t>
  </si>
  <si>
    <t>m3</t>
  </si>
  <si>
    <t>392797735</t>
  </si>
  <si>
    <t>Bourání zdiva z betonu prostého  nadzákladového objemu do 1 m3</t>
  </si>
  <si>
    <t>0,72*0,50*0,50</t>
  </si>
  <si>
    <t>0,45*0,45*0,40</t>
  </si>
  <si>
    <t>0,45*0,045*0,40</t>
  </si>
  <si>
    <t>M</t>
  </si>
  <si>
    <t>NC 0000</t>
  </si>
  <si>
    <t>demontáž technologie ( umístěna na bouraných blocích ) doprava a její likvidace na řízené skládce s poplatkem</t>
  </si>
  <si>
    <t>ks</t>
  </si>
  <si>
    <t>-1166407519</t>
  </si>
  <si>
    <t>16</t>
  </si>
  <si>
    <t>965045113</t>
  </si>
  <si>
    <t>Bourání potěrů cementových nebo pískocementových tl do 50 mm pl přes 4 m2</t>
  </si>
  <si>
    <t>1875223588</t>
  </si>
  <si>
    <t>Bourání potěrů tl. do 50 mm cementových nebo pískocementových, plochy přes 4 m2</t>
  </si>
  <si>
    <t>6,845*73,60</t>
  </si>
  <si>
    <t>17</t>
  </si>
  <si>
    <t>978019391</t>
  </si>
  <si>
    <t>Otlučení (osekání) vnější vápenné nebo vápenocementové omítky stupně členitosti 3 až 5 do 100%</t>
  </si>
  <si>
    <t>-163496752</t>
  </si>
  <si>
    <t>Otlučení vápenných nebo vápenocementových omítek vnějších ploch s vyškrabáním spar a s očištěním zdiva stupně členitosti 3 až 5, v rozsahu přes 80 do 100 %</t>
  </si>
  <si>
    <t>41*0,60</t>
  </si>
  <si>
    <t>18</t>
  </si>
  <si>
    <t>978036161</t>
  </si>
  <si>
    <t>Otlučení (osekání) cementových omítek vnějších ploch v rozsahu do 50 %</t>
  </si>
  <si>
    <t>1320581927</t>
  </si>
  <si>
    <t>Otlučení cementových omítek vnějších ploch s vyškrabáním spar zdiva a s očištěním povrchu, v rozsahu přes 40 do 50 %</t>
  </si>
  <si>
    <t>73,60*8,00</t>
  </si>
  <si>
    <t>-60*1,60</t>
  </si>
  <si>
    <t>74,20*5</t>
  </si>
  <si>
    <t>-23*1,80*2,40</t>
  </si>
  <si>
    <t>19</t>
  </si>
  <si>
    <t>985112112</t>
  </si>
  <si>
    <t>Odsekání degradovaného betonu stěn tl do 30 mm</t>
  </si>
  <si>
    <t>1125141931</t>
  </si>
  <si>
    <t>Odsekání degradovaného betonu stěn, tloušťky přes 10 do 30 mm</t>
  </si>
  <si>
    <t>73,60*0,25*0,50</t>
  </si>
  <si>
    <t>20</t>
  </si>
  <si>
    <t>985112122</t>
  </si>
  <si>
    <t>Odsekání degradovaného betonu líce kleneb a podhledů tl do 30 mm</t>
  </si>
  <si>
    <t>-1835901196</t>
  </si>
  <si>
    <t>Odsekání degradovaného betonu líce kleneb a podhledů, tloušťky přes 10 do 30 mm</t>
  </si>
  <si>
    <t>985112192</t>
  </si>
  <si>
    <t>Příplatek k odsekání degradovaného betonu za práci ve stísněném prostoru</t>
  </si>
  <si>
    <t>506946269</t>
  </si>
  <si>
    <t>Odsekání degradovaného betonu Příplatek k cenám za práci ve stísněném prostoru</t>
  </si>
  <si>
    <t>22</t>
  </si>
  <si>
    <t>985121122</t>
  </si>
  <si>
    <t>Tryskání degradovaného betonu stěn a rubu kleneb vodou pod tlakem do 1250 barů</t>
  </si>
  <si>
    <t>-737095152</t>
  </si>
  <si>
    <t>Tryskání degradovaného betonu stěn, rubu kleneb a podlah vodou pod tlakem přes 300 do 1 250 barů</t>
  </si>
  <si>
    <t>50</t>
  </si>
  <si>
    <t>23</t>
  </si>
  <si>
    <t>985131111</t>
  </si>
  <si>
    <t>Očištění ploch stěn, rubu kleneb a podlah tlakovou vodou</t>
  </si>
  <si>
    <t>-644689614</t>
  </si>
  <si>
    <t>6,845*73,60*1,15</t>
  </si>
  <si>
    <t>24</t>
  </si>
  <si>
    <t>985142111</t>
  </si>
  <si>
    <t>Vysekání spojovací hmoty ze spár zdiva hl do 40 mm dl do 6 m/m2</t>
  </si>
  <si>
    <t>2059341246</t>
  </si>
  <si>
    <t>Vysekání spojovací hmoty ze spár zdiva včetně vyčištění hloubky spáry do 40 mm délky spáry na 1 m2 upravované plochy do 6 m</t>
  </si>
  <si>
    <t>73,60*8,00*0,50</t>
  </si>
  <si>
    <t>pouze 50 % z důvodů max. 2 bm na 1 m2</t>
  </si>
  <si>
    <t>997</t>
  </si>
  <si>
    <t>Přesun sutě</t>
  </si>
  <si>
    <t>25</t>
  </si>
  <si>
    <t>997013155</t>
  </si>
  <si>
    <t>Vnitrostaveništní doprava suti a vybouraných hmot pro budovy v do 18 m s omezením mechanizace</t>
  </si>
  <si>
    <t>t</t>
  </si>
  <si>
    <t>-793503210</t>
  </si>
  <si>
    <t>Vnitrostaveništní doprava suti a vybouraných hmot  vodorovně do 50 m svisle s omezením mechanizace pro budovy a haly výšky přes 15 do 18 m</t>
  </si>
  <si>
    <t>26</t>
  </si>
  <si>
    <t>997013501</t>
  </si>
  <si>
    <t>Odvoz suti a vybouraných hmot na skládku nebo meziskládku do 1 km se složením</t>
  </si>
  <si>
    <t>-464071528</t>
  </si>
  <si>
    <t>Odvoz suti a vybouraných hmot na skládku nebo meziskládku  se složením, na vzdálenost do 1 km</t>
  </si>
  <si>
    <t>27</t>
  </si>
  <si>
    <t>997013509</t>
  </si>
  <si>
    <t>Příplatek k odvozu suti a vybouraných hmot na skládku ZKD 1 km přes 1 km</t>
  </si>
  <si>
    <t>1931406200</t>
  </si>
  <si>
    <t>Odvoz suti a vybouraných hmot na skládku nebo meziskládku  se složením, na vzdálenost Příplatek k ceně za každý další i započatý 1 km přes 1 km</t>
  </si>
  <si>
    <t>100,151*15 'Přepočtené koeficientem množství</t>
  </si>
  <si>
    <t>28</t>
  </si>
  <si>
    <t>997013601</t>
  </si>
  <si>
    <t>Poplatek za uložení na skládce (skládkovné) stavebního odpadu betonového kód odpadu 17 01 01</t>
  </si>
  <si>
    <t>-1020786231</t>
  </si>
  <si>
    <t>Poplatek za uložení stavebního odpadu na skládce (skládkovné) z prostého betonu zatříděného do Katalogu odpadů pod kódem 17 01 01</t>
  </si>
  <si>
    <t>1,126</t>
  </si>
  <si>
    <t>1,822</t>
  </si>
  <si>
    <t>3,50</t>
  </si>
  <si>
    <t>45,341</t>
  </si>
  <si>
    <t>29</t>
  </si>
  <si>
    <t>997013631</t>
  </si>
  <si>
    <t>Poplatek za uložení na skládce (skládkovné) stavebního odpadu směsného kód odpadu 17 09 04</t>
  </si>
  <si>
    <t>1143746041</t>
  </si>
  <si>
    <t>Poplatek za uložení stavebního odpadu na skládce (skládkovné) směsného stavebního a demoličního zatříděného do Katalogu odpadů pod kódem 17 09 04</t>
  </si>
  <si>
    <t>3,542</t>
  </si>
  <si>
    <t>22,169</t>
  </si>
  <si>
    <t>2,103</t>
  </si>
  <si>
    <t>997013804</t>
  </si>
  <si>
    <t>Poplatek za uložení na skládce (skládkovné) stavebního odpadu ze skla kód odpadu 17 02 02</t>
  </si>
  <si>
    <t>-1859156069</t>
  </si>
  <si>
    <t>Poplatek za uložení stavebního odpadu na skládce (skládkovné) ze skla zatříděného do Katalogu odpadů pod kódem 17 02 02</t>
  </si>
  <si>
    <t>7,435*0,10</t>
  </si>
  <si>
    <t>pouze 10 % likvidace</t>
  </si>
  <si>
    <t>31</t>
  </si>
  <si>
    <t>997013814</t>
  </si>
  <si>
    <t>Poplatek za uložení na skládce (skládkovné) stavebního odpadu izolací kód odpadu 17 06 04</t>
  </si>
  <si>
    <t>-1833072997</t>
  </si>
  <si>
    <t>Poplatek za uložení stavebního odpadu na skládce (skládkovné) z izolačních materiálů zatříděného do Katalogu odpadů pod kódem 17 06 04</t>
  </si>
  <si>
    <t>8,112</t>
  </si>
  <si>
    <t>32</t>
  </si>
  <si>
    <t>997013841</t>
  </si>
  <si>
    <t>Poplatek za uložení na skládce (skládkovné) odpadu po otryskávání bez obsahu nebezpečných látek kód odpadu 12 01 17</t>
  </si>
  <si>
    <t>-434943602</t>
  </si>
  <si>
    <t>Poplatek za uložení stavebního odpadu na skládce (skládkovné) odpadního materiálu po otryskávání bez obsahu nebezpečných látek zatříděného do Katalogu odpadů pod kódem 12 01 17</t>
  </si>
  <si>
    <t>1,119</t>
  </si>
  <si>
    <t>PSV</t>
  </si>
  <si>
    <t>Práce a dodávky PSV</t>
  </si>
  <si>
    <t>712</t>
  </si>
  <si>
    <t>Povlakové krytiny</t>
  </si>
  <si>
    <t>33</t>
  </si>
  <si>
    <t>712300833</t>
  </si>
  <si>
    <t>Odstranění povlakové krytiny střech do 10° třívrstvé</t>
  </si>
  <si>
    <t>1991618126</t>
  </si>
  <si>
    <t>Odstranění ze střech plochých do 10°  krytiny povlakové třívrstvé</t>
  </si>
  <si>
    <t>34</t>
  </si>
  <si>
    <t>712300845</t>
  </si>
  <si>
    <t>Demontáž ventilační hlavice na ploché střeše sklonu do 10°</t>
  </si>
  <si>
    <t>kus</t>
  </si>
  <si>
    <t>2104394497</t>
  </si>
  <si>
    <t>Odstranění ze střech plochých do 10°  doplňků ventilační hlavice</t>
  </si>
  <si>
    <t>721</t>
  </si>
  <si>
    <t>Zdravotechnika - vnitřní kanalizace</t>
  </si>
  <si>
    <t>35</t>
  </si>
  <si>
    <t>721242804</t>
  </si>
  <si>
    <t>Demontáž lapače střešních splavenin DN 125</t>
  </si>
  <si>
    <t>-1425783632</t>
  </si>
  <si>
    <t>Demontáž lapačů střešních splavenin  DN 125</t>
  </si>
  <si>
    <t>36</t>
  </si>
  <si>
    <t>NC 0000.3</t>
  </si>
  <si>
    <t>nutné zemní a stavební práce při demontáži lapačů střešních splavenin</t>
  </si>
  <si>
    <t>-1041334247</t>
  </si>
  <si>
    <t>764</t>
  </si>
  <si>
    <t>Konstrukce klempířské</t>
  </si>
  <si>
    <t>37</t>
  </si>
  <si>
    <t>764001861</t>
  </si>
  <si>
    <t>Demontáž hřebene z hřebenáčů do suti</t>
  </si>
  <si>
    <t>654684458</t>
  </si>
  <si>
    <t>Demontáž klempířských konstrukcí oplechování hřebene z hřebenáčů do suti</t>
  </si>
  <si>
    <t>61</t>
  </si>
  <si>
    <t>38</t>
  </si>
  <si>
    <t>764001891</t>
  </si>
  <si>
    <t>Demontáž úžlabí do suti</t>
  </si>
  <si>
    <t>767034279</t>
  </si>
  <si>
    <t>Demontáž klempířských konstrukcí oplechování úžlabí do suti</t>
  </si>
  <si>
    <t>73,60</t>
  </si>
  <si>
    <t>39</t>
  </si>
  <si>
    <t>764002801</t>
  </si>
  <si>
    <t>Demontáž závětrné lišty do suti</t>
  </si>
  <si>
    <t>1196997888</t>
  </si>
  <si>
    <t>Demontáž klempířských konstrukcí závětrné lišty do suti</t>
  </si>
  <si>
    <t>19,905</t>
  </si>
  <si>
    <t>6,845</t>
  </si>
  <si>
    <t>40</t>
  </si>
  <si>
    <t>764002841</t>
  </si>
  <si>
    <t>Demontáž oplechování horních ploch zdí a nadezdívek do suti</t>
  </si>
  <si>
    <t>115866971</t>
  </si>
  <si>
    <t>Demontáž klempířských konstrukcí oplechování horních ploch zdí a nadezdívek do suti</t>
  </si>
  <si>
    <t>41</t>
  </si>
  <si>
    <t>764002871</t>
  </si>
  <si>
    <t>Demontáž lemování zdí do suti</t>
  </si>
  <si>
    <t>-161874882</t>
  </si>
  <si>
    <t>Demontáž klempířských konstrukcí lemování zdí do suti</t>
  </si>
  <si>
    <t>42</t>
  </si>
  <si>
    <t>NC 0000.1</t>
  </si>
  <si>
    <t>demontáž dešťového vtoku DN 120 mm včetně dopravy a likvidace na řízené skládce s poplatkem</t>
  </si>
  <si>
    <t>1027600590</t>
  </si>
  <si>
    <t>demontáž dešťového vtoku DN 120 mm</t>
  </si>
  <si>
    <t>43</t>
  </si>
  <si>
    <t>764004861</t>
  </si>
  <si>
    <t>Demontáž svodu do suti</t>
  </si>
  <si>
    <t>1963924813</t>
  </si>
  <si>
    <t>Demontáž klempířských konstrukcí svodu do suti</t>
  </si>
  <si>
    <t>6*14</t>
  </si>
  <si>
    <t>783</t>
  </si>
  <si>
    <t>Dokončovací práce - nátěry</t>
  </si>
  <si>
    <t>44</t>
  </si>
  <si>
    <t>783301313</t>
  </si>
  <si>
    <t>Odmaštění zámečnických konstrukcí ředidlovým odmašťovačem</t>
  </si>
  <si>
    <t>-1836794086</t>
  </si>
  <si>
    <t>Příprava podkladu zámečnických konstrukcí před provedením nátěru odmaštění odmašťovačem ředidlovým</t>
  </si>
  <si>
    <t>14*0,80</t>
  </si>
  <si>
    <t>61*3,30*0,50</t>
  </si>
  <si>
    <t>2,20*4,75*0,50</t>
  </si>
  <si>
    <t>45</t>
  </si>
  <si>
    <t>783306805</t>
  </si>
  <si>
    <t>Odstranění nátěru ze zámečnických konstrukcí opálením</t>
  </si>
  <si>
    <t>-641255790</t>
  </si>
  <si>
    <t>Odstranění nátěrů ze zámečnických konstrukcí opálením s obroušením</t>
  </si>
  <si>
    <t>787</t>
  </si>
  <si>
    <t>Dokončovací práce - zasklívání</t>
  </si>
  <si>
    <t>46</t>
  </si>
  <si>
    <t>787300801</t>
  </si>
  <si>
    <t>Vysklívání střešních konstrukcí a světlíků tmelených</t>
  </si>
  <si>
    <t>-1643199110</t>
  </si>
  <si>
    <t>Vysklívání střešních konstrukcí a střešních světlíků  tmelených</t>
  </si>
  <si>
    <t>61*3,30</t>
  </si>
  <si>
    <t>4,75*2,20</t>
  </si>
  <si>
    <t>47</t>
  </si>
  <si>
    <t>787701821</t>
  </si>
  <si>
    <t>Příplatek k vysklívání výkladců za konstrukce s Al lištami jednostrannými</t>
  </si>
  <si>
    <t>699336233</t>
  </si>
  <si>
    <t>Vysklívání výkladců  Příplatek k cenám za konstrukce s hliníkovými lištami jednostrannými</t>
  </si>
  <si>
    <t>789</t>
  </si>
  <si>
    <t>Povrchové úpravy ocelových konstrukcí a technologických zařízení</t>
  </si>
  <si>
    <t>48</t>
  </si>
  <si>
    <t>789222522</t>
  </si>
  <si>
    <t>Otryskání abrazivem ze strusky ocelových kcí třídy II stupeň zarezavění B stupeň přípravy Sa 2 1/2</t>
  </si>
  <si>
    <t>1219681871</t>
  </si>
  <si>
    <t>Otryskání povrchů ocelových konstrukcí suché abrazivní tryskání abrazivem ze strusky třídy II stupeň zrezivění B, stupeň přípravy Sa 2½</t>
  </si>
  <si>
    <t>73,60*0,40</t>
  </si>
  <si>
    <t>SO 236/02 - Stavební práce HSV a PSV</t>
  </si>
  <si>
    <t xml:space="preserve">    4 - Vodorovné konstrukce</t>
  </si>
  <si>
    <t xml:space="preserve">    998 - Přesun hmot</t>
  </si>
  <si>
    <t xml:space="preserve">    762 - Konstrukce tesařské</t>
  </si>
  <si>
    <t xml:space="preserve">    781 - Dokončovací práce - obklady</t>
  </si>
  <si>
    <t>Vodorovné konstrukce</t>
  </si>
  <si>
    <t>411386611</t>
  </si>
  <si>
    <t>Zabetonování prostupů v instalačních šachtách ze suchých směsí pl do 0,09 m2 ve stropech</t>
  </si>
  <si>
    <t>-262377681</t>
  </si>
  <si>
    <t>Zabetonování prostupů v instalačních šachtách ve stropech železobetonových  ze suchých směsí, včetně bednění, odbednění, výztuže a zajištění potrubí skelnou vatou s folií (materiál v ceně), plochy do 0,09 m2</t>
  </si>
  <si>
    <t>411386621</t>
  </si>
  <si>
    <t>Zabetonování prostupů v instalačních šachtách ze suchých směsí pl do 0,25 m2 ve stropech</t>
  </si>
  <si>
    <t>-1590201388</t>
  </si>
  <si>
    <t>Zabetonování prostupů v instalačních šachtách ve stropech železobetonových  ze suchých směsí, včetně bednění, odbednění, výztuže a zajištění potrubí skelnou vatou s folií (materiál v ceně), plochy přes 0,09 do 0,25 m2</t>
  </si>
  <si>
    <t>612325301</t>
  </si>
  <si>
    <t>Vápenocementová hladká omítka ostění nebo nadpraží</t>
  </si>
  <si>
    <t>-2130744067</t>
  </si>
  <si>
    <t>Vápenocementová omítka ostění nebo nadpraží hladká</t>
  </si>
  <si>
    <t>22*2,40*2*0,20</t>
  </si>
  <si>
    <t>22*1,60*0,20</t>
  </si>
  <si>
    <t>NC 0000.6</t>
  </si>
  <si>
    <t>montáž a dodávka - zatmelení spáry pružným tmelem, ostění oken</t>
  </si>
  <si>
    <t>852333080</t>
  </si>
  <si>
    <t>22*1,60*2</t>
  </si>
  <si>
    <t>22*2,40*2</t>
  </si>
  <si>
    <t>622335103</t>
  </si>
  <si>
    <t>Oprava cementové hladké omítky vnějších stěn v rozsahu do 50%</t>
  </si>
  <si>
    <t>-668643719</t>
  </si>
  <si>
    <t>Oprava cementové omítky vnějších ploch  hladké stěn, v rozsahu opravované plochy přes 30 do 50%</t>
  </si>
  <si>
    <t>624635261</t>
  </si>
  <si>
    <t>Silikonový penetrační nátěr spáry průřezu do 400 mm2</t>
  </si>
  <si>
    <t>622103069</t>
  </si>
  <si>
    <t>Úpravy vnějších vodorovných a svislých spár obvodového pláště z panelových dílců penetrační nátěr spáry silikonový, průřezu tmeleného profilu přes 200 do 400 mm2</t>
  </si>
  <si>
    <t>12*5*6</t>
  </si>
  <si>
    <t>6,80*9</t>
  </si>
  <si>
    <t>NC 0000.12</t>
  </si>
  <si>
    <t>montáž a dodávka - tmelení spáry panelů provazcem PUR a pružným tmelem</t>
  </si>
  <si>
    <t>941688852</t>
  </si>
  <si>
    <t>632450134</t>
  </si>
  <si>
    <t>Vyrovnávací cementový potěr tl do 50 mm ze suchých směsí provedený v ploše</t>
  </si>
  <si>
    <t>1604063687</t>
  </si>
  <si>
    <t>Potěr cementový vyrovnávací ze suchých směsí  v ploše o průměrné (střední) tl. přes 40 do 50 mm</t>
  </si>
  <si>
    <t>985311113</t>
  </si>
  <si>
    <t>Reprofilace stěn cementovými sanačními maltami tl 30 mm</t>
  </si>
  <si>
    <t>-827190875</t>
  </si>
  <si>
    <t>Reprofilace betonu sanačními maltami na cementové bázi ručně stěn, tloušťky přes 20 do 30 mm</t>
  </si>
  <si>
    <t>985311213</t>
  </si>
  <si>
    <t>Reprofilace líce kleneb a podhledů cementovými sanačními maltami tl 30 mm</t>
  </si>
  <si>
    <t>111745099</t>
  </si>
  <si>
    <t>Reprofilace betonu sanačními maltami na cementové bázi ručně líce kleneb a podhledů, tloušťky přes 20 do 30 mm</t>
  </si>
  <si>
    <t>985311911</t>
  </si>
  <si>
    <t>Příplatek při reprofilaci sanačními maltami za práci ve stísněném prostoru</t>
  </si>
  <si>
    <t>1937000105</t>
  </si>
  <si>
    <t>Reprofilace betonu sanačními maltami na cementové bázi ručně Příplatek k cenám za práci ve stísněném prostoru</t>
  </si>
  <si>
    <t>985321111</t>
  </si>
  <si>
    <t>Ochranný nátěr výztuže na cementové bázi stěn, líce kleneb a podhledů 1 vrstva tl 1 mm</t>
  </si>
  <si>
    <t>-1632675219</t>
  </si>
  <si>
    <t>Ochranný nátěr betonářské výztuže 1 vrstva tloušťky 1 mm na cementové bázi stěn, líce kleneb a podhledů</t>
  </si>
  <si>
    <t>985323112</t>
  </si>
  <si>
    <t>Spojovací můstek reprofilovaného betonu na cementové bázi tl 2 mm</t>
  </si>
  <si>
    <t>1128964390</t>
  </si>
  <si>
    <t>Spojovací můstek reprofilovaného betonu na cementové bázi, tloušťky 2 mm</t>
  </si>
  <si>
    <t>985324111</t>
  </si>
  <si>
    <t>Impregnační nátěr betonu dvojnásobný (OS-A)</t>
  </si>
  <si>
    <t>-965191638</t>
  </si>
  <si>
    <t>Ochranný nátěr betonu na bázi silanu impregnační dvojnásobný (OS-A)</t>
  </si>
  <si>
    <t>73,60*8</t>
  </si>
  <si>
    <t>NC 0000.15</t>
  </si>
  <si>
    <t>montáž a dodávka - náběh z cementové malty 50/50 mm</t>
  </si>
  <si>
    <t>448985085</t>
  </si>
  <si>
    <t>NC 0000.16</t>
  </si>
  <si>
    <t>montáž a dodávka dle detailu "A" bez klempířských konstrukcí a náběhu z cementové malty 50/50 mm</t>
  </si>
  <si>
    <t>414391909</t>
  </si>
  <si>
    <t>4,75</t>
  </si>
  <si>
    <t>NC 0000.17</t>
  </si>
  <si>
    <t>montáž a dodávka dle detailu "B" bez klempířských konstrukcí a náběhu z cementové malty 50/50 mm</t>
  </si>
  <si>
    <t>1384927520</t>
  </si>
  <si>
    <t>998</t>
  </si>
  <si>
    <t>Přesun hmot</t>
  </si>
  <si>
    <t>998021021</t>
  </si>
  <si>
    <t>Přesun hmot pro haly s nosnou kcí zděnou nebo monolitickou v do 20 m</t>
  </si>
  <si>
    <t>2017241944</t>
  </si>
  <si>
    <t>Přesun hmot pro haly občanské výstavby, výrobu a služby  s nosnou svislou konstrukcí zděnou nebo betonovou monolitickou vodorovná dopravní vzdálenost do 100 m, pro haly výšky do 20 m</t>
  </si>
  <si>
    <t>712300921</t>
  </si>
  <si>
    <t>Příplatek k opravě povlakové krytiny do 10° za správkový kus NAIP přitavením</t>
  </si>
  <si>
    <t>-1177784264</t>
  </si>
  <si>
    <t>Opravy povlakové krytiny střech plochých do 10°  Příplatek k ceně za správkový kus NAIP přitavením</t>
  </si>
  <si>
    <t>712310901</t>
  </si>
  <si>
    <t>Provedení údržby povlakové krytiny do 10° za studena nátěrem penetračním</t>
  </si>
  <si>
    <t>1202945652</t>
  </si>
  <si>
    <t>Provedení údržby povlakové krytiny střech plochých do 10° natěradly a tmely za studena  nátěrem penetračním</t>
  </si>
  <si>
    <t>3,32*1,30*1,333</t>
  </si>
  <si>
    <t>3,375*1,30*1,333</t>
  </si>
  <si>
    <t>7,435*1,30*1,333</t>
  </si>
  <si>
    <t>3,675*1,30*1,333</t>
  </si>
  <si>
    <t>11163150</t>
  </si>
  <si>
    <t>lak penetrační asfaltový</t>
  </si>
  <si>
    <t>-622254111</t>
  </si>
  <si>
    <t>P</t>
  </si>
  <si>
    <t>Poznámka k položce:
Spotřeba 0,3-0,4kg/m2</t>
  </si>
  <si>
    <t>60,099*0,00035 'Přepočtené koeficientem množství</t>
  </si>
  <si>
    <t>712311101</t>
  </si>
  <si>
    <t>Provedení povlakové krytiny střech do 10° za studena lakem penetračním nebo asfaltovým</t>
  </si>
  <si>
    <t>2121601209</t>
  </si>
  <si>
    <t>Provedení povlakové krytiny střech plochých do 10° natěradly a tmely za studena  nátěrem lakem penetračním nebo asfaltovým</t>
  </si>
  <si>
    <t>6,845*73,60*1,25</t>
  </si>
  <si>
    <t>1585354828</t>
  </si>
  <si>
    <t>629,74*0,0003 'Přepočtené koeficientem množství</t>
  </si>
  <si>
    <t>712341559</t>
  </si>
  <si>
    <t>Provedení povlakové krytiny střech do 10° pásy NAIP přitavením v plné ploše</t>
  </si>
  <si>
    <t>-852803666</t>
  </si>
  <si>
    <t>Provedení povlakové krytiny střech plochých do 10° pásy přitavením NAIP v plné ploše</t>
  </si>
  <si>
    <t>NC 0000.7</t>
  </si>
  <si>
    <t>dodávka mikroventilačního asfaltového pásu</t>
  </si>
  <si>
    <t>2033151264</t>
  </si>
  <si>
    <t>6,845*73,60*1,25*1,10</t>
  </si>
  <si>
    <t>NC 0000.8</t>
  </si>
  <si>
    <t>dodávka asfaltového modifikovaného pásu</t>
  </si>
  <si>
    <t>595659377</t>
  </si>
  <si>
    <t>NC 0000.9</t>
  </si>
  <si>
    <t>dodávka asfaltového modifikovaného pásu s keramickým posypem</t>
  </si>
  <si>
    <t>-247357130</t>
  </si>
  <si>
    <t>NC 0000.14</t>
  </si>
  <si>
    <t>montáž a dodávka přítlačné lišty z TiZn</t>
  </si>
  <si>
    <t>1217781699</t>
  </si>
  <si>
    <t>2012206221</t>
  </si>
  <si>
    <t>30*0,60</t>
  </si>
  <si>
    <t>62832134</t>
  </si>
  <si>
    <t>pás asfaltový natavitelný oxidovaný tl 4,0mm typu V60 S40 s vložkou ze skleněné rohože, s jemnozrnným minerálním posypem</t>
  </si>
  <si>
    <t>-999893395</t>
  </si>
  <si>
    <t>18*1,15 'Přepočtené koeficientem množství</t>
  </si>
  <si>
    <t>NC 0000.10</t>
  </si>
  <si>
    <t>montáž a dodávka - proříznutí bublin, natavení a nové přelepení záplatou</t>
  </si>
  <si>
    <t>1834072312</t>
  </si>
  <si>
    <t>hlavní budova, bubliny</t>
  </si>
  <si>
    <t>998712203</t>
  </si>
  <si>
    <t>Přesun hmot procentní pro krytiny povlakové v objektech v do 24 m</t>
  </si>
  <si>
    <t>%</t>
  </si>
  <si>
    <t>-1105033183</t>
  </si>
  <si>
    <t>Přesun hmot pro povlakové krytiny stanovený procentní sazbou (%) z ceny vodorovná dopravní vzdálenost do 50 m v objektech výšky přes 12 do 24 m</t>
  </si>
  <si>
    <t>721249116</t>
  </si>
  <si>
    <t>Montáž lapače střešních splavenin z PP DN 125 ostatní typ</t>
  </si>
  <si>
    <t>-247264940</t>
  </si>
  <si>
    <t>Lapače střešních splavenin montáž lapačů střešních splavenin ostatních typů polypropylenových DN 125</t>
  </si>
  <si>
    <t>55244101</t>
  </si>
  <si>
    <t>lapač litinový střešních splavenin DN 125</t>
  </si>
  <si>
    <t>-2421990</t>
  </si>
  <si>
    <t>NC 0000.4</t>
  </si>
  <si>
    <t>montáž a dodávka - nutné zemní a stavební práce při montáži lapačů střešních splavenin</t>
  </si>
  <si>
    <t>-1949591616</t>
  </si>
  <si>
    <t>NC 0000.11</t>
  </si>
  <si>
    <t>montáž a dodávka sanační vpusti pro DN 125 s asfaltovým lemem včetně úpravy žlabu</t>
  </si>
  <si>
    <t>202614455</t>
  </si>
  <si>
    <t>NC 0000.13</t>
  </si>
  <si>
    <t>montáž a dodávka - kompletní úprava tvaru a spádování žlabu</t>
  </si>
  <si>
    <t>794563638</t>
  </si>
  <si>
    <t>998721203</t>
  </si>
  <si>
    <t>Přesun hmot procentní pro vnitřní kanalizace v objektech v do 24 m</t>
  </si>
  <si>
    <t>962779726</t>
  </si>
  <si>
    <t>Přesun hmot pro vnitřní kanalizace  stanovený procentní sazbou (%) z ceny vodorovná dopravní vzdálenost do 50 m v objektech výšky přes 12 do 24 m</t>
  </si>
  <si>
    <t>762</t>
  </si>
  <si>
    <t>Konstrukce tesařské</t>
  </si>
  <si>
    <t>762430035.CDC</t>
  </si>
  <si>
    <t>Obložení stěn z cementotřískových desek CETRIS tl 20 mm broušených na pero a drážku šroubovaných</t>
  </si>
  <si>
    <t>1579687475</t>
  </si>
  <si>
    <t>762495000</t>
  </si>
  <si>
    <t>Spojovací prostředky pro montáž olištování, obložení stropů, střešních podhledů a stěn</t>
  </si>
  <si>
    <t>1052507015</t>
  </si>
  <si>
    <t>Spojovací prostředky olištování spár, obložení stropů, střešních podhledů a stěn  hřebíky, vruty</t>
  </si>
  <si>
    <t>998762203</t>
  </si>
  <si>
    <t>Přesun hmot procentní pro kce tesařské v objektech v do 24 m</t>
  </si>
  <si>
    <t>1945429777</t>
  </si>
  <si>
    <t>Přesun hmot pro konstrukce tesařské  stanovený procentní sazbou (%) z ceny vodorovná dopravní vzdálenost do 50 m v objektech výšky přes 12 do 24 m</t>
  </si>
  <si>
    <t>764241413</t>
  </si>
  <si>
    <t>Oplechování nevětraného hřebene z TiZn předzvětralého plechu s hřebenovým plechem rš 250 mm</t>
  </si>
  <si>
    <t>-27842363</t>
  </si>
  <si>
    <t>Oplechování střešních prvků z titanzinkového předzvětralého plechu hřebene nevětraného s použitím hřebenového plechu rš 250 mm</t>
  </si>
  <si>
    <t>764242405</t>
  </si>
  <si>
    <t>Oplechování štítu závětrnou lištou z TiZn předzvětralého plechu rš 400 mm</t>
  </si>
  <si>
    <t>1419719149</t>
  </si>
  <si>
    <t>Oplechování střešních prvků z titanzinkového předzvětralého plechu štítu závětrnou lištou rš 400 mm</t>
  </si>
  <si>
    <t>764243414</t>
  </si>
  <si>
    <t>Střešní dilatace z TiZn předzvětralého plechu jednodílná rš 330 mm</t>
  </si>
  <si>
    <t>-1885689076</t>
  </si>
  <si>
    <t>Oplechování střešních prvků z titanzinkového předzvětralého plechu střešní dilatace jednodílná rš 330 mm</t>
  </si>
  <si>
    <t>764244403</t>
  </si>
  <si>
    <t>Oplechování horních ploch a nadezdívek bez rohů z TiZn předzvětralého plechu kotvené rš 250 mm</t>
  </si>
  <si>
    <t>-963483314</t>
  </si>
  <si>
    <t>Oplechování horních ploch zdí a nadezdívek (atik) z titanzinkového předzvětralého plechu mechanicky kotvené rš 250 mm</t>
  </si>
  <si>
    <t>764244405</t>
  </si>
  <si>
    <t>Oplechování horních ploch a nadezdívek bez rohů z TiZn předzvětralého plechu kotvené rš 400 mm</t>
  </si>
  <si>
    <t>1824510162</t>
  </si>
  <si>
    <t>Oplechování horních ploch zdí a nadezdívek (atik) z titanzinkového předzvětralého plechu mechanicky kotvené rš 400 mm</t>
  </si>
  <si>
    <t>764548424</t>
  </si>
  <si>
    <t>Svody kruhové včetně objímek, kolen, odskoků z TiZn předzvětralého plechu průměru 120 mm</t>
  </si>
  <si>
    <t>2081272536</t>
  </si>
  <si>
    <t>Svod z titanzinkového předzvětralého plechu včetně objímek, kolen a odskoků kruhový, průměru 120 mm</t>
  </si>
  <si>
    <t>781</t>
  </si>
  <si>
    <t>Dokončovací práce - obklady</t>
  </si>
  <si>
    <t>781151013</t>
  </si>
  <si>
    <t>Lokální vyrovnání podkladu stěrkou do tl 3 mm plochy do 0,5 m2</t>
  </si>
  <si>
    <t>1613283109</t>
  </si>
  <si>
    <t>Příprava podkladu před provedením obkladu lokální vyrovnání podkladu stěrkou, tloušťky do 3 mm, plochy přes 0,25 do 0,5 m2</t>
  </si>
  <si>
    <t>49</t>
  </si>
  <si>
    <t>781151031</t>
  </si>
  <si>
    <t>Celoplošné vyrovnání podkladu stěrkou tl 3 mm</t>
  </si>
  <si>
    <t>-283080943</t>
  </si>
  <si>
    <t>Příprava podkladu před provedením obkladu celoplošné vyrovnání podkladu stěrkou, tloušťky 3 mm</t>
  </si>
  <si>
    <t>22*1,80*0,20</t>
  </si>
  <si>
    <t>781674113</t>
  </si>
  <si>
    <t>Montáž obkladů parapetů šířky do 200 mm z dlaždic keramických lepených flexibilním lepidlem</t>
  </si>
  <si>
    <t>2104452720</t>
  </si>
  <si>
    <t>Montáž obkladů parapetů z dlaždic keramických lepených flexibilním lepidlem, šířky parapetu přes 150 do 200 mm</t>
  </si>
  <si>
    <t>22*1,80</t>
  </si>
  <si>
    <t>51</t>
  </si>
  <si>
    <t>NC 0000.5</t>
  </si>
  <si>
    <t>dodávka obkladu keramického pro parapet</t>
  </si>
  <si>
    <t>-775015832</t>
  </si>
  <si>
    <t>52</t>
  </si>
  <si>
    <t>998781203</t>
  </si>
  <si>
    <t>Přesun hmot procentní pro obklady keramické v objektech v do 24 m</t>
  </si>
  <si>
    <t>-178624757</t>
  </si>
  <si>
    <t>Přesun hmot pro obklady keramické  stanovený procentní sazbou (%) z ceny vodorovná dopravní vzdálenost do 50 m v objektech výšky přes 12 do 24 m</t>
  </si>
  <si>
    <t>53</t>
  </si>
  <si>
    <t>783201403</t>
  </si>
  <si>
    <t>Oprášení tesařských konstrukcí před provedením nátěru</t>
  </si>
  <si>
    <t>-1048162448</t>
  </si>
  <si>
    <t>Příprava podkladu tesařských konstrukcí před provedením nátěru oprášení</t>
  </si>
  <si>
    <t>54</t>
  </si>
  <si>
    <t>783214101</t>
  </si>
  <si>
    <t>Základní jednonásobný syntetický nátěr tesařských konstrukcí</t>
  </si>
  <si>
    <t>-884064931</t>
  </si>
  <si>
    <t>Základní nátěr tesařských konstrukcí jednonásobný syntetický</t>
  </si>
  <si>
    <t>55</t>
  </si>
  <si>
    <t>783218111</t>
  </si>
  <si>
    <t>Lazurovací dvojnásobný syntetický nátěr tesařských konstrukcí</t>
  </si>
  <si>
    <t>1296337472</t>
  </si>
  <si>
    <t>Lazurovací nátěr tesařských konstrukcí dvojnásobný syntetický</t>
  </si>
  <si>
    <t>56</t>
  </si>
  <si>
    <t>783314101</t>
  </si>
  <si>
    <t>Základní jednonásobný syntetický nátěr zámečnických konstrukcí</t>
  </si>
  <si>
    <t>-513556595</t>
  </si>
  <si>
    <t>Základní nátěr zámečnických konstrukcí jednonásobný syntetický</t>
  </si>
  <si>
    <t>57</t>
  </si>
  <si>
    <t>783315101</t>
  </si>
  <si>
    <t>Mezinátěr jednonásobný syntetický standardní zámečnických konstrukcí</t>
  </si>
  <si>
    <t>1916457571</t>
  </si>
  <si>
    <t>Mezinátěr zámečnických konstrukcí jednonásobný syntetický standardní</t>
  </si>
  <si>
    <t>58</t>
  </si>
  <si>
    <t>783317101</t>
  </si>
  <si>
    <t>Krycí jednonásobný syntetický standardní nátěr zámečnických konstrukcí</t>
  </si>
  <si>
    <t>-1377899651</t>
  </si>
  <si>
    <t>Krycí nátěr (email) zámečnických konstrukcí jednonásobný syntetický standardní</t>
  </si>
  <si>
    <t>59</t>
  </si>
  <si>
    <t>787313216</t>
  </si>
  <si>
    <t>Zasklívání střech sklem válcovaným s drátěnou vložkou tl 6 až 8 mm s pod(za)tmelením</t>
  </si>
  <si>
    <t>-1637400730</t>
  </si>
  <si>
    <t>Zasklívání střešních konstrukcí, střešních světlíků a zahradních skleníků deskami plochými plnými  sklem plochým válcovaným s drátěnou vložkou nebarevným střešních konstrukcí a střešních světlíků tl. 6 až 8 mm s podtmelením a zatmelením</t>
  </si>
  <si>
    <t>61,00*3,30*0,10</t>
  </si>
  <si>
    <t>pouze 10 % z celé plochy</t>
  </si>
  <si>
    <t>60</t>
  </si>
  <si>
    <t>NC 0000.2</t>
  </si>
  <si>
    <t>montáž a dodávka krycích liš zasklívání</t>
  </si>
  <si>
    <t>1653706376</t>
  </si>
  <si>
    <t>61*6</t>
  </si>
  <si>
    <t>81*3,30</t>
  </si>
  <si>
    <t>NC 0000.22</t>
  </si>
  <si>
    <t>zpětná montáž drátoskel do ošetřené konstrukce</t>
  </si>
  <si>
    <t>275597207</t>
  </si>
  <si>
    <t>61,00*3,30*0,90</t>
  </si>
  <si>
    <t>90 % z celé plochy</t>
  </si>
  <si>
    <t>62</t>
  </si>
  <si>
    <t>998787203</t>
  </si>
  <si>
    <t>Přesun hmot procentní pro zasklívání v objektech v do 24 m</t>
  </si>
  <si>
    <t>-1888857415</t>
  </si>
  <si>
    <t>Přesun hmot pro zasklívání  stanovený procentní sazbou (%) z ceny vodorovná dopravní vzdálenost do 50 m v objektech výšky přes 12 do 24 m</t>
  </si>
  <si>
    <t>63</t>
  </si>
  <si>
    <t>789325211</t>
  </si>
  <si>
    <t>Nátěr ocelových konstrukcí třídy I dvousložkový epoxidový základní tl do 80 μm</t>
  </si>
  <si>
    <t>-353489517</t>
  </si>
  <si>
    <t>Nátěr ocelových konstrukcí třídy I dvousložkový epoxidový základní, tloušťky do 80 μm</t>
  </si>
  <si>
    <t>64</t>
  </si>
  <si>
    <t>789325216</t>
  </si>
  <si>
    <t>Nátěr ocelových konstrukcí třídy I dvousložkový epoxidový mezivrstva do 80 μm</t>
  </si>
  <si>
    <t>1395881000</t>
  </si>
  <si>
    <t>Nátěr ocelových konstrukcí třídy I dvousložkový epoxidový mezivrstva, tloušťky do 80 μm</t>
  </si>
  <si>
    <t>65</t>
  </si>
  <si>
    <t>789325221</t>
  </si>
  <si>
    <t>Nátěr ocelových konstrukcí třídy I dvousložkový epoxidový krycí (vrchní) do 80 μm</t>
  </si>
  <si>
    <t>984662219</t>
  </si>
  <si>
    <t>Nátěr ocelových konstrukcí třídy I dvousložkový epoxidový krycí (vrchní), tloušťky do 80 μm</t>
  </si>
  <si>
    <t>SO 236/03 - Hromosvod</t>
  </si>
  <si>
    <t xml:space="preserve">    741 - Elektroinstalace - silnoproud</t>
  </si>
  <si>
    <t>741</t>
  </si>
  <si>
    <t>Elektroinstalace - silnoproud</t>
  </si>
  <si>
    <t>741420001</t>
  </si>
  <si>
    <t>Montáž drát nebo lano hromosvodné svodové D do 10 mm s podpěrou</t>
  </si>
  <si>
    <t>-103141595</t>
  </si>
  <si>
    <t>Montáž hromosvodného vedení svodových drátů nebo lan s podpěrami, Ø do 10 mm</t>
  </si>
  <si>
    <t>6,845*4</t>
  </si>
  <si>
    <t>35441073</t>
  </si>
  <si>
    <t>drát D 10mm FeZn</t>
  </si>
  <si>
    <t>kg</t>
  </si>
  <si>
    <t>-1399886663</t>
  </si>
  <si>
    <t>327,8*0,5 'Přepočtené koeficientem množství</t>
  </si>
  <si>
    <t>35441550</t>
  </si>
  <si>
    <t>podpěra vedení FeZn na lepenkovou krytinu a eternit 100mm</t>
  </si>
  <si>
    <t>56698841</t>
  </si>
  <si>
    <t>741420021</t>
  </si>
  <si>
    <t>Montáž svorka hromosvodná se 2 šrouby</t>
  </si>
  <si>
    <t>179407542</t>
  </si>
  <si>
    <t>Montáž hromosvodného vedení svorek se 2 šrouby</t>
  </si>
  <si>
    <t>35441885</t>
  </si>
  <si>
    <t>svorka spojovací pro lano D 8-10mm</t>
  </si>
  <si>
    <t>1425783005</t>
  </si>
  <si>
    <t>741420022</t>
  </si>
  <si>
    <t>Montáž svorka hromosvodná se 3 šrouby</t>
  </si>
  <si>
    <t>-65514093</t>
  </si>
  <si>
    <t>Montáž hromosvodného vedení svorek se 3 a více šrouby</t>
  </si>
  <si>
    <t>NC 0000.20</t>
  </si>
  <si>
    <t>dodávka připojovacích svorek včetně připojení</t>
  </si>
  <si>
    <t>2068825632</t>
  </si>
  <si>
    <t>741420051</t>
  </si>
  <si>
    <t>Montáž vedení hromosvodné-úhelník nebo trubka s držáky do zdiva</t>
  </si>
  <si>
    <t>-566867919</t>
  </si>
  <si>
    <t>Montáž hromosvodného vedení ochranných prvků úhelníků nebo trubek s držáky do zdiva</t>
  </si>
  <si>
    <t>NC 0000.19</t>
  </si>
  <si>
    <t>dodávka ocelových kotvících prvků</t>
  </si>
  <si>
    <t>-1878609708</t>
  </si>
  <si>
    <t>741420083</t>
  </si>
  <si>
    <t>Montáž vedení hromosvodné-štítek k označení svodu</t>
  </si>
  <si>
    <t>-1952808477</t>
  </si>
  <si>
    <t>Montáž hromosvodného vedení doplňků štítků k označení svodů</t>
  </si>
  <si>
    <t>NC 0000.18</t>
  </si>
  <si>
    <t>dodávka označovacích štítků</t>
  </si>
  <si>
    <t>1081125805</t>
  </si>
  <si>
    <t>741421823</t>
  </si>
  <si>
    <t>Demontáž drátu nebo lana svodového vedení D přes 8 mm rovná střecha</t>
  </si>
  <si>
    <t>-2005297459</t>
  </si>
  <si>
    <t>Demontáž hromosvodného vedení bez zachování funkčnosti svodových drátů nebo lan na rovné střeše, průměru přes 8 mm</t>
  </si>
  <si>
    <t>741421843</t>
  </si>
  <si>
    <t>Demontáž svorky šroubové hromosvodné se 2 šrouby</t>
  </si>
  <si>
    <t>-661834415</t>
  </si>
  <si>
    <t>Demontáž hromosvodného vedení bez zachování funkčnosti svorek šroubových se 2 šrouby</t>
  </si>
  <si>
    <t>741421845</t>
  </si>
  <si>
    <t>Demontáž svorky šroubové hromosvodné se 3 šrouby a více šrouby</t>
  </si>
  <si>
    <t>-541890353</t>
  </si>
  <si>
    <t>Demontáž hromosvodného vedení bez zachování funkčnosti svorek šroubových se 3 a více šrouby</t>
  </si>
  <si>
    <t>741421855</t>
  </si>
  <si>
    <t>Demontáž vedení hromosvodné-podpěra střešní pro plochou střechu</t>
  </si>
  <si>
    <t>501818313</t>
  </si>
  <si>
    <t>Demontáž hromosvodného vedení podpěr střešního vedení pro plochou střechu</t>
  </si>
  <si>
    <t>741421871</t>
  </si>
  <si>
    <t>Demontáž vedení hromosvodné-ochranného úhelníku délky do 1,4 m</t>
  </si>
  <si>
    <t>-1262904307</t>
  </si>
  <si>
    <t>Demontáž hromosvodného vedení doplňků ochranných úhelníků, délky do 1,4 m</t>
  </si>
  <si>
    <t>741430004</t>
  </si>
  <si>
    <t>Montáž tyč jímací délky do 3 m na střešní hřeben</t>
  </si>
  <si>
    <t>1969779325</t>
  </si>
  <si>
    <t>Montáž jímacích tyčí délky do 3 m, na střešní hřeben</t>
  </si>
  <si>
    <t>35441116</t>
  </si>
  <si>
    <t>tyč jímací s kovaným hrotem 1000mm Cu</t>
  </si>
  <si>
    <t>394550869</t>
  </si>
  <si>
    <t>741820001</t>
  </si>
  <si>
    <t>Měření zemních odporů zemniče</t>
  </si>
  <si>
    <t>-1266762268</t>
  </si>
  <si>
    <t>NC 0000.21</t>
  </si>
  <si>
    <t>revize hromosvodu</t>
  </si>
  <si>
    <t>652774420</t>
  </si>
  <si>
    <t>VON - Vedlejší a ostatní náklady</t>
  </si>
  <si>
    <t>VRN - Vedlejší rozpočtové náklady</t>
  </si>
  <si>
    <t xml:space="preserve">    VRN3 - Zařízení staveniště</t>
  </si>
  <si>
    <t xml:space="preserve">    VRN5 - Finanční náklady</t>
  </si>
  <si>
    <t xml:space="preserve">    VRN7 - Provozní vlivy</t>
  </si>
  <si>
    <t>VRN</t>
  </si>
  <si>
    <t>Vedlejší rozpočtové náklady</t>
  </si>
  <si>
    <t>VRN3</t>
  </si>
  <si>
    <t>Zařízení staveniště</t>
  </si>
  <si>
    <t>032002000</t>
  </si>
  <si>
    <t>Vybavení staveniště</t>
  </si>
  <si>
    <t>Kč</t>
  </si>
  <si>
    <t>1024</t>
  </si>
  <si>
    <t>2058838796</t>
  </si>
  <si>
    <t>032903000</t>
  </si>
  <si>
    <t>Náklady na provoz a údržbu vybavení staveniště</t>
  </si>
  <si>
    <t>-1874228099</t>
  </si>
  <si>
    <t>034002000</t>
  </si>
  <si>
    <t>Zabezpečení staveniště</t>
  </si>
  <si>
    <t>135433708</t>
  </si>
  <si>
    <t>034503000</t>
  </si>
  <si>
    <t>Informační tabule na staveništi</t>
  </si>
  <si>
    <t>-1949374486</t>
  </si>
  <si>
    <t>039002000</t>
  </si>
  <si>
    <t>Zrušení zařízení staveniště</t>
  </si>
  <si>
    <t>175793535</t>
  </si>
  <si>
    <t>VRN5</t>
  </si>
  <si>
    <t>Finanční náklady</t>
  </si>
  <si>
    <t>052103000</t>
  </si>
  <si>
    <t>Rezerva investora - PEVNÁ ČÁSTKA INVESTORA : 180.000,-- Kč</t>
  </si>
  <si>
    <t>1676723196</t>
  </si>
  <si>
    <t>Rezerva investora</t>
  </si>
  <si>
    <t>VRN7</t>
  </si>
  <si>
    <t>Provozní vlivy</t>
  </si>
  <si>
    <t>071002000</t>
  </si>
  <si>
    <t>Provoz investora, třetích osob</t>
  </si>
  <si>
    <t>-1286814998</t>
  </si>
  <si>
    <t>075603000</t>
  </si>
  <si>
    <t>Jiná ochranná pásma</t>
  </si>
  <si>
    <t>-1360048545</t>
  </si>
  <si>
    <t>respektování veškerých podzemních a nadzemních inženýrských sítí včetně TZB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</si>
</sst>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8"/>
      <color theme="1"/>
      <name val="Arial CE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5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7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39" fillId="0" borderId="0" xfId="0" applyFont="1" applyAlignment="1">
      <alignment vertical="center" wrapText="1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19050</xdr:colOff>
      <xdr:row>22</xdr:row>
      <xdr:rowOff>38100</xdr:rowOff>
    </xdr:from>
    <xdr:to>
      <xdr:col>40</xdr:col>
      <xdr:colOff>0</xdr:colOff>
      <xdr:row>22</xdr:row>
      <xdr:rowOff>1400175</xdr:rowOff>
    </xdr:to>
    <xdr:sp macro="" textlink="">
      <xdr:nvSpPr>
        <xdr:cNvPr id="3" name="TextovéPole 2"/>
        <xdr:cNvSpPr txBox="1"/>
      </xdr:nvSpPr>
      <xdr:spPr>
        <a:xfrm>
          <a:off x="1209675" y="4114800"/>
          <a:ext cx="10687050" cy="13620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Každá položka výkazu výměr musí být v rámci nabídkového rozpočtu nabídnuta kompletní, včetně všech pomocných konstrukcí a prací potřebných k řádnému a provozuschopnému dokončení díla. Zadavatel nebude v průběhu realizace díla akceptovat požadavky na zvýšení ceny díla o cenu konstrukcí a prací, které uchazeč objektivně mohl případně měl předpokládat při vynaložení odborné péče při zpracování nabídkové ceny v součinnosti s příslušnou projektovou dokumentací stavby. Uchazeč o zakázku je odpovědný za svoji cenu díla.</a:t>
          </a:r>
        </a:p>
        <a:p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Uchazeč do nabídkové ceny zahrne také náklady spojené s umístěním stavby. Jedná se zejména o náklady na zřízení, údržbu a odstranění objektů zařízení staveniště včetně vnitrostaveništních komunikací a skladovacích ploch, provozní vlivy, mimostaveništní doprava, náklady na kompletační činnost a zpracování dokumentace skutečného provedení stavby.</a:t>
          </a:r>
        </a:p>
        <a:p>
          <a:endParaRPr lang="cs-CZ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0"/>
  <sheetViews>
    <sheetView showGridLines="0" tabSelected="1" workbookViewId="0" topLeftCell="A1">
      <selection activeCell="BE5" sqref="BE5:BE34"/>
    </sheetView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hidden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" customHeight="1">
      <c r="AR2" s="207" t="s">
        <v>5</v>
      </c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S2" s="17" t="s">
        <v>6</v>
      </c>
      <c r="BT2" s="17" t="s">
        <v>7</v>
      </c>
    </row>
    <row r="3" spans="2:72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19" t="s">
        <v>14</v>
      </c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R5" s="20"/>
      <c r="BE5" s="216" t="s">
        <v>15</v>
      </c>
      <c r="BS5" s="17" t="s">
        <v>6</v>
      </c>
    </row>
    <row r="6" spans="2:71" s="1" customFormat="1" ht="36.9" customHeight="1">
      <c r="B6" s="20"/>
      <c r="D6" s="26" t="s">
        <v>16</v>
      </c>
      <c r="K6" s="220" t="s">
        <v>17</v>
      </c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R6" s="20"/>
      <c r="BE6" s="217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17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17"/>
      <c r="BS8" s="17" t="s">
        <v>6</v>
      </c>
    </row>
    <row r="9" spans="2:71" s="1" customFormat="1" ht="14.4" customHeight="1">
      <c r="B9" s="20"/>
      <c r="AR9" s="20"/>
      <c r="BE9" s="217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17"/>
      <c r="BS10" s="17" t="s">
        <v>6</v>
      </c>
    </row>
    <row r="11" spans="2:71" s="1" customFormat="1" ht="18.45" customHeight="1">
      <c r="B11" s="20"/>
      <c r="E11" s="25" t="s">
        <v>26</v>
      </c>
      <c r="AK11" s="27" t="s">
        <v>27</v>
      </c>
      <c r="AN11" s="25" t="s">
        <v>1</v>
      </c>
      <c r="AR11" s="20"/>
      <c r="BE11" s="217"/>
      <c r="BS11" s="17" t="s">
        <v>6</v>
      </c>
    </row>
    <row r="12" spans="2:71" s="1" customFormat="1" ht="6.9" customHeight="1">
      <c r="B12" s="20"/>
      <c r="AR12" s="20"/>
      <c r="BE12" s="217"/>
      <c r="BS12" s="17" t="s">
        <v>6</v>
      </c>
    </row>
    <row r="13" spans="2:71" s="1" customFormat="1" ht="12" customHeight="1">
      <c r="B13" s="20"/>
      <c r="D13" s="27" t="s">
        <v>28</v>
      </c>
      <c r="AK13" s="27" t="s">
        <v>25</v>
      </c>
      <c r="AN13" s="29" t="s">
        <v>29</v>
      </c>
      <c r="AR13" s="20"/>
      <c r="BE13" s="217"/>
      <c r="BS13" s="17" t="s">
        <v>6</v>
      </c>
    </row>
    <row r="14" spans="2:71" ht="13.2">
      <c r="B14" s="20"/>
      <c r="E14" s="221" t="s">
        <v>29</v>
      </c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7" t="s">
        <v>27</v>
      </c>
      <c r="AN14" s="29" t="s">
        <v>29</v>
      </c>
      <c r="AR14" s="20"/>
      <c r="BE14" s="217"/>
      <c r="BS14" s="17" t="s">
        <v>6</v>
      </c>
    </row>
    <row r="15" spans="2:71" s="1" customFormat="1" ht="6.9" customHeight="1">
      <c r="B15" s="20"/>
      <c r="AR15" s="20"/>
      <c r="BE15" s="217"/>
      <c r="BS15" s="17" t="s">
        <v>3</v>
      </c>
    </row>
    <row r="16" spans="2:71" s="1" customFormat="1" ht="12" customHeight="1">
      <c r="B16" s="20"/>
      <c r="D16" s="27" t="s">
        <v>30</v>
      </c>
      <c r="AK16" s="27" t="s">
        <v>25</v>
      </c>
      <c r="AN16" s="25" t="s">
        <v>1</v>
      </c>
      <c r="AR16" s="20"/>
      <c r="BE16" s="217"/>
      <c r="BS16" s="17" t="s">
        <v>3</v>
      </c>
    </row>
    <row r="17" spans="2:71" s="1" customFormat="1" ht="18.45" customHeight="1">
      <c r="B17" s="20"/>
      <c r="E17" s="25" t="s">
        <v>31</v>
      </c>
      <c r="AK17" s="27" t="s">
        <v>27</v>
      </c>
      <c r="AN17" s="25" t="s">
        <v>1</v>
      </c>
      <c r="AR17" s="20"/>
      <c r="BE17" s="217"/>
      <c r="BS17" s="17" t="s">
        <v>32</v>
      </c>
    </row>
    <row r="18" spans="2:71" s="1" customFormat="1" ht="6.9" customHeight="1">
      <c r="B18" s="20"/>
      <c r="AR18" s="20"/>
      <c r="BE18" s="217"/>
      <c r="BS18" s="17" t="s">
        <v>6</v>
      </c>
    </row>
    <row r="19" spans="2:71" s="1" customFormat="1" ht="12" customHeight="1">
      <c r="B19" s="20"/>
      <c r="D19" s="27" t="s">
        <v>33</v>
      </c>
      <c r="AK19" s="27" t="s">
        <v>25</v>
      </c>
      <c r="AN19" s="25" t="s">
        <v>1</v>
      </c>
      <c r="AR19" s="20"/>
      <c r="BE19" s="217"/>
      <c r="BS19" s="17" t="s">
        <v>6</v>
      </c>
    </row>
    <row r="20" spans="2:71" s="1" customFormat="1" ht="18.45" customHeight="1">
      <c r="B20" s="20"/>
      <c r="E20" s="25" t="s">
        <v>34</v>
      </c>
      <c r="AK20" s="27" t="s">
        <v>27</v>
      </c>
      <c r="AN20" s="25" t="s">
        <v>1</v>
      </c>
      <c r="AR20" s="20"/>
      <c r="BE20" s="217"/>
      <c r="BS20" s="17" t="s">
        <v>32</v>
      </c>
    </row>
    <row r="21" spans="2:57" s="1" customFormat="1" ht="6.9" customHeight="1">
      <c r="B21" s="20"/>
      <c r="AR21" s="20"/>
      <c r="BE21" s="217"/>
    </row>
    <row r="22" spans="2:57" s="1" customFormat="1" ht="12" customHeight="1">
      <c r="B22" s="20"/>
      <c r="D22" s="27" t="s">
        <v>35</v>
      </c>
      <c r="AR22" s="20"/>
      <c r="BE22" s="217"/>
    </row>
    <row r="23" spans="2:57" s="1" customFormat="1" ht="140.4" customHeight="1">
      <c r="B23" s="20"/>
      <c r="E23" s="223" t="s">
        <v>1</v>
      </c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R23" s="20"/>
      <c r="BE23" s="217"/>
    </row>
    <row r="24" spans="2:57" s="1" customFormat="1" ht="6.9" customHeight="1">
      <c r="B24" s="20"/>
      <c r="AR24" s="20"/>
      <c r="BE24" s="217"/>
    </row>
    <row r="25" spans="2:57" s="1" customFormat="1" ht="6.9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17"/>
    </row>
    <row r="26" spans="1:57" s="2" customFormat="1" ht="25.95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4">
        <f>ROUND(AG94,2)</f>
        <v>0</v>
      </c>
      <c r="AL26" s="225"/>
      <c r="AM26" s="225"/>
      <c r="AN26" s="225"/>
      <c r="AO26" s="225"/>
      <c r="AP26" s="32"/>
      <c r="AQ26" s="32"/>
      <c r="AR26" s="33"/>
      <c r="BE26" s="217"/>
    </row>
    <row r="27" spans="1:57" s="2" customFormat="1" ht="6.9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17"/>
    </row>
    <row r="28" spans="1:57" s="2" customFormat="1" ht="13.2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26" t="s">
        <v>37</v>
      </c>
      <c r="M28" s="226"/>
      <c r="N28" s="226"/>
      <c r="O28" s="226"/>
      <c r="P28" s="226"/>
      <c r="Q28" s="32"/>
      <c r="R28" s="32"/>
      <c r="S28" s="32"/>
      <c r="T28" s="32"/>
      <c r="U28" s="32"/>
      <c r="V28" s="32"/>
      <c r="W28" s="226" t="s">
        <v>38</v>
      </c>
      <c r="X28" s="226"/>
      <c r="Y28" s="226"/>
      <c r="Z28" s="226"/>
      <c r="AA28" s="226"/>
      <c r="AB28" s="226"/>
      <c r="AC28" s="226"/>
      <c r="AD28" s="226"/>
      <c r="AE28" s="226"/>
      <c r="AF28" s="32"/>
      <c r="AG28" s="32"/>
      <c r="AH28" s="32"/>
      <c r="AI28" s="32"/>
      <c r="AJ28" s="32"/>
      <c r="AK28" s="226" t="s">
        <v>39</v>
      </c>
      <c r="AL28" s="226"/>
      <c r="AM28" s="226"/>
      <c r="AN28" s="226"/>
      <c r="AO28" s="226"/>
      <c r="AP28" s="32"/>
      <c r="AQ28" s="32"/>
      <c r="AR28" s="33"/>
      <c r="BE28" s="217"/>
    </row>
    <row r="29" spans="2:57" s="3" customFormat="1" ht="14.4" customHeight="1" hidden="1">
      <c r="B29" s="37"/>
      <c r="D29" s="27" t="s">
        <v>40</v>
      </c>
      <c r="F29" s="27" t="s">
        <v>41</v>
      </c>
      <c r="L29" s="211">
        <v>0.21</v>
      </c>
      <c r="M29" s="210"/>
      <c r="N29" s="210"/>
      <c r="O29" s="210"/>
      <c r="P29" s="210"/>
      <c r="W29" s="209">
        <f>ROUND(AZ94,2)</f>
        <v>0</v>
      </c>
      <c r="X29" s="210"/>
      <c r="Y29" s="210"/>
      <c r="Z29" s="210"/>
      <c r="AA29" s="210"/>
      <c r="AB29" s="210"/>
      <c r="AC29" s="210"/>
      <c r="AD29" s="210"/>
      <c r="AE29" s="210"/>
      <c r="AK29" s="209">
        <f>ROUND(AV94,2)</f>
        <v>0</v>
      </c>
      <c r="AL29" s="210"/>
      <c r="AM29" s="210"/>
      <c r="AN29" s="210"/>
      <c r="AO29" s="210"/>
      <c r="AR29" s="37"/>
      <c r="BE29" s="218"/>
    </row>
    <row r="30" spans="2:57" s="3" customFormat="1" ht="14.4" customHeight="1" hidden="1">
      <c r="B30" s="37"/>
      <c r="F30" s="27" t="s">
        <v>42</v>
      </c>
      <c r="L30" s="211">
        <v>0.15</v>
      </c>
      <c r="M30" s="210"/>
      <c r="N30" s="210"/>
      <c r="O30" s="210"/>
      <c r="P30" s="210"/>
      <c r="W30" s="209">
        <f>ROUND(BA94,2)</f>
        <v>0</v>
      </c>
      <c r="X30" s="210"/>
      <c r="Y30" s="210"/>
      <c r="Z30" s="210"/>
      <c r="AA30" s="210"/>
      <c r="AB30" s="210"/>
      <c r="AC30" s="210"/>
      <c r="AD30" s="210"/>
      <c r="AE30" s="210"/>
      <c r="AK30" s="209">
        <f>ROUND(AW94,2)</f>
        <v>0</v>
      </c>
      <c r="AL30" s="210"/>
      <c r="AM30" s="210"/>
      <c r="AN30" s="210"/>
      <c r="AO30" s="210"/>
      <c r="AR30" s="37"/>
      <c r="BE30" s="218"/>
    </row>
    <row r="31" spans="2:57" s="3" customFormat="1" ht="14.4" customHeight="1">
      <c r="B31" s="37"/>
      <c r="D31" s="38" t="s">
        <v>40</v>
      </c>
      <c r="F31" s="27" t="s">
        <v>43</v>
      </c>
      <c r="L31" s="211">
        <v>0.21</v>
      </c>
      <c r="M31" s="210"/>
      <c r="N31" s="210"/>
      <c r="O31" s="210"/>
      <c r="P31" s="210"/>
      <c r="W31" s="209">
        <f>ROUND(BB94,2)</f>
        <v>0</v>
      </c>
      <c r="X31" s="210"/>
      <c r="Y31" s="210"/>
      <c r="Z31" s="210"/>
      <c r="AA31" s="210"/>
      <c r="AB31" s="210"/>
      <c r="AC31" s="210"/>
      <c r="AD31" s="210"/>
      <c r="AE31" s="210"/>
      <c r="AK31" s="209">
        <v>0</v>
      </c>
      <c r="AL31" s="210"/>
      <c r="AM31" s="210"/>
      <c r="AN31" s="210"/>
      <c r="AO31" s="210"/>
      <c r="AR31" s="37"/>
      <c r="BE31" s="218"/>
    </row>
    <row r="32" spans="2:57" s="3" customFormat="1" ht="14.4" customHeight="1">
      <c r="B32" s="37"/>
      <c r="F32" s="27" t="s">
        <v>44</v>
      </c>
      <c r="L32" s="211">
        <v>0.15</v>
      </c>
      <c r="M32" s="210"/>
      <c r="N32" s="210"/>
      <c r="O32" s="210"/>
      <c r="P32" s="210"/>
      <c r="W32" s="209">
        <f>ROUND(BC94,2)</f>
        <v>0</v>
      </c>
      <c r="X32" s="210"/>
      <c r="Y32" s="210"/>
      <c r="Z32" s="210"/>
      <c r="AA32" s="210"/>
      <c r="AB32" s="210"/>
      <c r="AC32" s="210"/>
      <c r="AD32" s="210"/>
      <c r="AE32" s="210"/>
      <c r="AK32" s="209">
        <v>0</v>
      </c>
      <c r="AL32" s="210"/>
      <c r="AM32" s="210"/>
      <c r="AN32" s="210"/>
      <c r="AO32" s="210"/>
      <c r="AR32" s="37"/>
      <c r="BE32" s="218"/>
    </row>
    <row r="33" spans="2:57" s="3" customFormat="1" ht="14.4" customHeight="1" hidden="1">
      <c r="B33" s="37"/>
      <c r="F33" s="27" t="s">
        <v>45</v>
      </c>
      <c r="L33" s="211">
        <v>0</v>
      </c>
      <c r="M33" s="210"/>
      <c r="N33" s="210"/>
      <c r="O33" s="210"/>
      <c r="P33" s="210"/>
      <c r="W33" s="209">
        <f>ROUND(BD94,2)</f>
        <v>0</v>
      </c>
      <c r="X33" s="210"/>
      <c r="Y33" s="210"/>
      <c r="Z33" s="210"/>
      <c r="AA33" s="210"/>
      <c r="AB33" s="210"/>
      <c r="AC33" s="210"/>
      <c r="AD33" s="210"/>
      <c r="AE33" s="210"/>
      <c r="AK33" s="209">
        <v>0</v>
      </c>
      <c r="AL33" s="210"/>
      <c r="AM33" s="210"/>
      <c r="AN33" s="210"/>
      <c r="AO33" s="210"/>
      <c r="AR33" s="37"/>
      <c r="BE33" s="218"/>
    </row>
    <row r="34" spans="1:57" s="2" customFormat="1" ht="6.9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17"/>
    </row>
    <row r="35" spans="1:57" s="2" customFormat="1" ht="25.95" customHeight="1">
      <c r="A35" s="32"/>
      <c r="B35" s="33"/>
      <c r="C35" s="39"/>
      <c r="D35" s="40" t="s">
        <v>46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47</v>
      </c>
      <c r="U35" s="41"/>
      <c r="V35" s="41"/>
      <c r="W35" s="41"/>
      <c r="X35" s="215" t="s">
        <v>48</v>
      </c>
      <c r="Y35" s="213"/>
      <c r="Z35" s="213"/>
      <c r="AA35" s="213"/>
      <c r="AB35" s="213"/>
      <c r="AC35" s="41"/>
      <c r="AD35" s="41"/>
      <c r="AE35" s="41"/>
      <c r="AF35" s="41"/>
      <c r="AG35" s="41"/>
      <c r="AH35" s="41"/>
      <c r="AI35" s="41"/>
      <c r="AJ35" s="41"/>
      <c r="AK35" s="212">
        <f>SUM(AK26:AK33)</f>
        <v>0</v>
      </c>
      <c r="AL35" s="213"/>
      <c r="AM35" s="213"/>
      <c r="AN35" s="213"/>
      <c r="AO35" s="214"/>
      <c r="AP35" s="39"/>
      <c r="AQ35" s="39"/>
      <c r="AR35" s="33"/>
      <c r="BE35" s="32"/>
    </row>
    <row r="36" spans="1:57" s="2" customFormat="1" ht="6.9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" customHeight="1">
      <c r="B38" s="20"/>
      <c r="AR38" s="20"/>
    </row>
    <row r="39" spans="2:44" s="1" customFormat="1" ht="14.4" customHeight="1">
      <c r="B39" s="20"/>
      <c r="AR39" s="20"/>
    </row>
    <row r="40" spans="2:44" s="1" customFormat="1" ht="14.4" customHeight="1">
      <c r="B40" s="20"/>
      <c r="AR40" s="20"/>
    </row>
    <row r="41" spans="2:44" s="1" customFormat="1" ht="14.4" customHeight="1">
      <c r="B41" s="20"/>
      <c r="AR41" s="20"/>
    </row>
    <row r="42" spans="2:44" s="1" customFormat="1" ht="14.4" customHeight="1">
      <c r="B42" s="20"/>
      <c r="AR42" s="20"/>
    </row>
    <row r="43" spans="2:44" s="1" customFormat="1" ht="14.4" customHeight="1">
      <c r="B43" s="20"/>
      <c r="AR43" s="20"/>
    </row>
    <row r="44" spans="2:44" s="1" customFormat="1" ht="14.4" customHeight="1">
      <c r="B44" s="20"/>
      <c r="AR44" s="20"/>
    </row>
    <row r="45" spans="2:44" s="1" customFormat="1" ht="14.4" customHeight="1">
      <c r="B45" s="20"/>
      <c r="AR45" s="20"/>
    </row>
    <row r="46" spans="2:44" s="1" customFormat="1" ht="14.4" customHeight="1">
      <c r="B46" s="20"/>
      <c r="AR46" s="20"/>
    </row>
    <row r="47" spans="2:44" s="1" customFormat="1" ht="14.4" customHeight="1">
      <c r="B47" s="20"/>
      <c r="AR47" s="20"/>
    </row>
    <row r="48" spans="2:44" s="1" customFormat="1" ht="14.4" customHeight="1">
      <c r="B48" s="20"/>
      <c r="AR48" s="20"/>
    </row>
    <row r="49" spans="2:44" s="2" customFormat="1" ht="14.4" customHeight="1">
      <c r="B49" s="43"/>
      <c r="D49" s="44" t="s">
        <v>49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50</v>
      </c>
      <c r="AI49" s="45"/>
      <c r="AJ49" s="45"/>
      <c r="AK49" s="45"/>
      <c r="AL49" s="45"/>
      <c r="AM49" s="45"/>
      <c r="AN49" s="45"/>
      <c r="AO49" s="45"/>
      <c r="AR49" s="43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3.2">
      <c r="A60" s="32"/>
      <c r="B60" s="33"/>
      <c r="C60" s="32"/>
      <c r="D60" s="46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6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6" t="s">
        <v>51</v>
      </c>
      <c r="AI60" s="35"/>
      <c r="AJ60" s="35"/>
      <c r="AK60" s="35"/>
      <c r="AL60" s="35"/>
      <c r="AM60" s="46" t="s">
        <v>52</v>
      </c>
      <c r="AN60" s="35"/>
      <c r="AO60" s="35"/>
      <c r="AP60" s="32"/>
      <c r="AQ60" s="32"/>
      <c r="AR60" s="33"/>
      <c r="BE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3.2">
      <c r="A64" s="32"/>
      <c r="B64" s="33"/>
      <c r="C64" s="32"/>
      <c r="D64" s="44" t="s">
        <v>53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54</v>
      </c>
      <c r="AI64" s="47"/>
      <c r="AJ64" s="47"/>
      <c r="AK64" s="47"/>
      <c r="AL64" s="47"/>
      <c r="AM64" s="47"/>
      <c r="AN64" s="47"/>
      <c r="AO64" s="47"/>
      <c r="AP64" s="32"/>
      <c r="AQ64" s="32"/>
      <c r="AR64" s="33"/>
      <c r="BE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3.2">
      <c r="A75" s="32"/>
      <c r="B75" s="33"/>
      <c r="C75" s="32"/>
      <c r="D75" s="46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6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6" t="s">
        <v>51</v>
      </c>
      <c r="AI75" s="35"/>
      <c r="AJ75" s="35"/>
      <c r="AK75" s="35"/>
      <c r="AL75" s="35"/>
      <c r="AM75" s="46" t="s">
        <v>52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" customHeight="1">
      <c r="A77" s="32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3"/>
      <c r="BE77" s="32"/>
    </row>
    <row r="81" spans="1:57" s="2" customFormat="1" ht="6.9" customHeight="1">
      <c r="A81" s="32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3"/>
      <c r="BE81" s="32"/>
    </row>
    <row r="82" spans="1:57" s="2" customFormat="1" ht="24.9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2"/>
      <c r="C84" s="27" t="s">
        <v>13</v>
      </c>
      <c r="L84" s="4" t="str">
        <f>K5</f>
        <v>079/01/08/2020</v>
      </c>
      <c r="AR84" s="52"/>
    </row>
    <row r="85" spans="2:44" s="5" customFormat="1" ht="36.9" customHeight="1">
      <c r="B85" s="53"/>
      <c r="C85" s="54" t="s">
        <v>16</v>
      </c>
      <c r="L85" s="237" t="str">
        <f>K6</f>
        <v>PKÚ Chlumec, SO 236 Buldozerová hala - OPRAVA STŘECHY</v>
      </c>
      <c r="M85" s="238"/>
      <c r="N85" s="238"/>
      <c r="O85" s="238"/>
      <c r="P85" s="238"/>
      <c r="Q85" s="238"/>
      <c r="R85" s="238"/>
      <c r="S85" s="238"/>
      <c r="T85" s="238"/>
      <c r="U85" s="238"/>
      <c r="V85" s="238"/>
      <c r="W85" s="238"/>
      <c r="X85" s="238"/>
      <c r="Y85" s="238"/>
      <c r="Z85" s="238"/>
      <c r="AA85" s="238"/>
      <c r="AB85" s="238"/>
      <c r="AC85" s="238"/>
      <c r="AD85" s="238"/>
      <c r="AE85" s="238"/>
      <c r="AF85" s="238"/>
      <c r="AG85" s="238"/>
      <c r="AH85" s="238"/>
      <c r="AI85" s="238"/>
      <c r="AJ85" s="238"/>
      <c r="AK85" s="238"/>
      <c r="AL85" s="238"/>
      <c r="AM85" s="238"/>
      <c r="AN85" s="238"/>
      <c r="AO85" s="238"/>
      <c r="AR85" s="53"/>
    </row>
    <row r="86" spans="1:57" s="2" customFormat="1" ht="6.9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5" t="str">
        <f>IF(K8="","",K8)</f>
        <v>Chlumec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39" t="str">
        <f>IF(AN8="","",AN8)</f>
        <v>2. 8. 2020</v>
      </c>
      <c r="AN87" s="239"/>
      <c r="AO87" s="32"/>
      <c r="AP87" s="32"/>
      <c r="AQ87" s="32"/>
      <c r="AR87" s="33"/>
      <c r="BE87" s="32"/>
    </row>
    <row r="88" spans="1:57" s="2" customFormat="1" ht="6.9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6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>PKÚ Chlumec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30</v>
      </c>
      <c r="AJ89" s="32"/>
      <c r="AK89" s="32"/>
      <c r="AL89" s="32"/>
      <c r="AM89" s="240" t="str">
        <f>IF(E17="","",E17)</f>
        <v xml:space="preserve">Ing. arch. Bc. Ota Zápotocký </v>
      </c>
      <c r="AN89" s="241"/>
      <c r="AO89" s="241"/>
      <c r="AP89" s="241"/>
      <c r="AQ89" s="32"/>
      <c r="AR89" s="33"/>
      <c r="AS89" s="242" t="s">
        <v>56</v>
      </c>
      <c r="AT89" s="243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2"/>
    </row>
    <row r="90" spans="1:57" s="2" customFormat="1" ht="15.6" customHeight="1">
      <c r="A90" s="32"/>
      <c r="B90" s="33"/>
      <c r="C90" s="27" t="s">
        <v>28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33</v>
      </c>
      <c r="AJ90" s="32"/>
      <c r="AK90" s="32"/>
      <c r="AL90" s="32"/>
      <c r="AM90" s="240" t="str">
        <f>IF(E20="","",E20)</f>
        <v xml:space="preserve"> </v>
      </c>
      <c r="AN90" s="241"/>
      <c r="AO90" s="241"/>
      <c r="AP90" s="241"/>
      <c r="AQ90" s="32"/>
      <c r="AR90" s="33"/>
      <c r="AS90" s="244"/>
      <c r="AT90" s="245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2"/>
    </row>
    <row r="91" spans="1:57" s="2" customFormat="1" ht="10.8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44"/>
      <c r="AT91" s="245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2"/>
    </row>
    <row r="92" spans="1:57" s="2" customFormat="1" ht="29.25" customHeight="1">
      <c r="A92" s="32"/>
      <c r="B92" s="33"/>
      <c r="C92" s="232" t="s">
        <v>57</v>
      </c>
      <c r="D92" s="233"/>
      <c r="E92" s="233"/>
      <c r="F92" s="233"/>
      <c r="G92" s="233"/>
      <c r="H92" s="61"/>
      <c r="I92" s="235" t="s">
        <v>58</v>
      </c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34" t="s">
        <v>59</v>
      </c>
      <c r="AH92" s="233"/>
      <c r="AI92" s="233"/>
      <c r="AJ92" s="233"/>
      <c r="AK92" s="233"/>
      <c r="AL92" s="233"/>
      <c r="AM92" s="233"/>
      <c r="AN92" s="235" t="s">
        <v>60</v>
      </c>
      <c r="AO92" s="233"/>
      <c r="AP92" s="236"/>
      <c r="AQ92" s="62" t="s">
        <v>61</v>
      </c>
      <c r="AR92" s="33"/>
      <c r="AS92" s="63" t="s">
        <v>62</v>
      </c>
      <c r="AT92" s="64" t="s">
        <v>63</v>
      </c>
      <c r="AU92" s="64" t="s">
        <v>64</v>
      </c>
      <c r="AV92" s="64" t="s">
        <v>65</v>
      </c>
      <c r="AW92" s="64" t="s">
        <v>66</v>
      </c>
      <c r="AX92" s="64" t="s">
        <v>67</v>
      </c>
      <c r="AY92" s="64" t="s">
        <v>68</v>
      </c>
      <c r="AZ92" s="64" t="s">
        <v>69</v>
      </c>
      <c r="BA92" s="64" t="s">
        <v>70</v>
      </c>
      <c r="BB92" s="64" t="s">
        <v>71</v>
      </c>
      <c r="BC92" s="64" t="s">
        <v>72</v>
      </c>
      <c r="BD92" s="65" t="s">
        <v>73</v>
      </c>
      <c r="BE92" s="32"/>
    </row>
    <row r="93" spans="1:57" s="2" customFormat="1" ht="10.8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2"/>
    </row>
    <row r="94" spans="2:90" s="6" customFormat="1" ht="32.4" customHeight="1">
      <c r="B94" s="69"/>
      <c r="C94" s="70" t="s">
        <v>74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230">
        <f>ROUND(SUM(AG95:AG98),2)</f>
        <v>0</v>
      </c>
      <c r="AH94" s="230"/>
      <c r="AI94" s="230"/>
      <c r="AJ94" s="230"/>
      <c r="AK94" s="230"/>
      <c r="AL94" s="230"/>
      <c r="AM94" s="230"/>
      <c r="AN94" s="231">
        <f>SUM(AG94,AT94)</f>
        <v>0</v>
      </c>
      <c r="AO94" s="231"/>
      <c r="AP94" s="231"/>
      <c r="AQ94" s="73" t="s">
        <v>1</v>
      </c>
      <c r="AR94" s="69"/>
      <c r="AS94" s="74">
        <f>ROUND(SUM(AS95:AS98),2)</f>
        <v>0</v>
      </c>
      <c r="AT94" s="75">
        <f>ROUND(SUM(AV94:AW94),2)</f>
        <v>0</v>
      </c>
      <c r="AU94" s="76">
        <f>ROUND(SUM(AU95:AU98),5)</f>
        <v>0</v>
      </c>
      <c r="AV94" s="75">
        <f>ROUND(AZ94*L29,2)</f>
        <v>0</v>
      </c>
      <c r="AW94" s="75">
        <f>ROUND(BA94*L30,2)</f>
        <v>0</v>
      </c>
      <c r="AX94" s="75">
        <f>ROUND(BB94*L29,2)</f>
        <v>0</v>
      </c>
      <c r="AY94" s="75">
        <f>ROUND(BC94*L30,2)</f>
        <v>0</v>
      </c>
      <c r="AZ94" s="75">
        <f>ROUND(SUM(AZ95:AZ98),2)</f>
        <v>0</v>
      </c>
      <c r="BA94" s="75">
        <f>ROUND(SUM(BA95:BA98),2)</f>
        <v>0</v>
      </c>
      <c r="BB94" s="75">
        <f>ROUND(SUM(BB95:BB98),2)</f>
        <v>0</v>
      </c>
      <c r="BC94" s="75">
        <f>ROUND(SUM(BC95:BC98),2)</f>
        <v>0</v>
      </c>
      <c r="BD94" s="77">
        <f>ROUND(SUM(BD95:BD98),2)</f>
        <v>0</v>
      </c>
      <c r="BS94" s="78" t="s">
        <v>75</v>
      </c>
      <c r="BT94" s="78" t="s">
        <v>76</v>
      </c>
      <c r="BU94" s="79" t="s">
        <v>77</v>
      </c>
      <c r="BV94" s="78" t="s">
        <v>78</v>
      </c>
      <c r="BW94" s="78" t="s">
        <v>4</v>
      </c>
      <c r="BX94" s="78" t="s">
        <v>79</v>
      </c>
      <c r="CL94" s="78" t="s">
        <v>1</v>
      </c>
    </row>
    <row r="95" spans="1:91" s="7" customFormat="1" ht="24.6" customHeight="1">
      <c r="A95" s="80" t="s">
        <v>80</v>
      </c>
      <c r="B95" s="81"/>
      <c r="C95" s="82"/>
      <c r="D95" s="229" t="s">
        <v>81</v>
      </c>
      <c r="E95" s="229"/>
      <c r="F95" s="229"/>
      <c r="G95" s="229"/>
      <c r="H95" s="229"/>
      <c r="I95" s="83"/>
      <c r="J95" s="229" t="s">
        <v>82</v>
      </c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29"/>
      <c r="AE95" s="229"/>
      <c r="AF95" s="229"/>
      <c r="AG95" s="227">
        <f>'SO 236-01 - Bourací a dem...'!J30</f>
        <v>0</v>
      </c>
      <c r="AH95" s="228"/>
      <c r="AI95" s="228"/>
      <c r="AJ95" s="228"/>
      <c r="AK95" s="228"/>
      <c r="AL95" s="228"/>
      <c r="AM95" s="228"/>
      <c r="AN95" s="227">
        <f>SUM(AG95,AT95)</f>
        <v>0</v>
      </c>
      <c r="AO95" s="228"/>
      <c r="AP95" s="228"/>
      <c r="AQ95" s="84" t="s">
        <v>83</v>
      </c>
      <c r="AR95" s="81"/>
      <c r="AS95" s="85">
        <v>0</v>
      </c>
      <c r="AT95" s="86">
        <f>ROUND(SUM(AV95:AW95),2)</f>
        <v>0</v>
      </c>
      <c r="AU95" s="87">
        <f>'SO 236-01 - Bourací a dem...'!P127</f>
        <v>0</v>
      </c>
      <c r="AV95" s="86">
        <f>'SO 236-01 - Bourací a dem...'!J33</f>
        <v>0</v>
      </c>
      <c r="AW95" s="86">
        <f>'SO 236-01 - Bourací a dem...'!J34</f>
        <v>0</v>
      </c>
      <c r="AX95" s="86">
        <f>'SO 236-01 - Bourací a dem...'!J35</f>
        <v>0</v>
      </c>
      <c r="AY95" s="86">
        <f>'SO 236-01 - Bourací a dem...'!J36</f>
        <v>0</v>
      </c>
      <c r="AZ95" s="86">
        <f>'SO 236-01 - Bourací a dem...'!F33</f>
        <v>0</v>
      </c>
      <c r="BA95" s="86">
        <f>'SO 236-01 - Bourací a dem...'!F34</f>
        <v>0</v>
      </c>
      <c r="BB95" s="86">
        <f>'SO 236-01 - Bourací a dem...'!F35</f>
        <v>0</v>
      </c>
      <c r="BC95" s="86">
        <f>'SO 236-01 - Bourací a dem...'!F36</f>
        <v>0</v>
      </c>
      <c r="BD95" s="88">
        <f>'SO 236-01 - Bourací a dem...'!F37</f>
        <v>0</v>
      </c>
      <c r="BT95" s="89" t="s">
        <v>84</v>
      </c>
      <c r="BV95" s="89" t="s">
        <v>78</v>
      </c>
      <c r="BW95" s="89" t="s">
        <v>85</v>
      </c>
      <c r="BX95" s="89" t="s">
        <v>4</v>
      </c>
      <c r="CL95" s="89" t="s">
        <v>1</v>
      </c>
      <c r="CM95" s="89" t="s">
        <v>86</v>
      </c>
    </row>
    <row r="96" spans="1:91" s="7" customFormat="1" ht="24.6" customHeight="1">
      <c r="A96" s="80" t="s">
        <v>80</v>
      </c>
      <c r="B96" s="81"/>
      <c r="C96" s="82"/>
      <c r="D96" s="229" t="s">
        <v>87</v>
      </c>
      <c r="E96" s="229"/>
      <c r="F96" s="229"/>
      <c r="G96" s="229"/>
      <c r="H96" s="229"/>
      <c r="I96" s="83"/>
      <c r="J96" s="229" t="s">
        <v>88</v>
      </c>
      <c r="K96" s="229"/>
      <c r="L96" s="229"/>
      <c r="M96" s="229"/>
      <c r="N96" s="229"/>
      <c r="O96" s="229"/>
      <c r="P96" s="229"/>
      <c r="Q96" s="229"/>
      <c r="R96" s="229"/>
      <c r="S96" s="229"/>
      <c r="T96" s="229"/>
      <c r="U96" s="229"/>
      <c r="V96" s="229"/>
      <c r="W96" s="229"/>
      <c r="X96" s="229"/>
      <c r="Y96" s="229"/>
      <c r="Z96" s="229"/>
      <c r="AA96" s="229"/>
      <c r="AB96" s="229"/>
      <c r="AC96" s="229"/>
      <c r="AD96" s="229"/>
      <c r="AE96" s="229"/>
      <c r="AF96" s="229"/>
      <c r="AG96" s="227">
        <f>'SO 236-02 - Stavební prác...'!J30</f>
        <v>0</v>
      </c>
      <c r="AH96" s="228"/>
      <c r="AI96" s="228"/>
      <c r="AJ96" s="228"/>
      <c r="AK96" s="228"/>
      <c r="AL96" s="228"/>
      <c r="AM96" s="228"/>
      <c r="AN96" s="227">
        <f>SUM(AG96,AT96)</f>
        <v>0</v>
      </c>
      <c r="AO96" s="228"/>
      <c r="AP96" s="228"/>
      <c r="AQ96" s="84" t="s">
        <v>83</v>
      </c>
      <c r="AR96" s="81"/>
      <c r="AS96" s="85">
        <v>0</v>
      </c>
      <c r="AT96" s="86">
        <f>ROUND(SUM(AV96:AW96),2)</f>
        <v>0</v>
      </c>
      <c r="AU96" s="87">
        <f>'SO 236-02 - Stavební prác...'!P130</f>
        <v>0</v>
      </c>
      <c r="AV96" s="86">
        <f>'SO 236-02 - Stavební prác...'!J33</f>
        <v>0</v>
      </c>
      <c r="AW96" s="86">
        <f>'SO 236-02 - Stavební prác...'!J34</f>
        <v>0</v>
      </c>
      <c r="AX96" s="86">
        <f>'SO 236-02 - Stavební prác...'!J35</f>
        <v>0</v>
      </c>
      <c r="AY96" s="86">
        <f>'SO 236-02 - Stavební prác...'!J36</f>
        <v>0</v>
      </c>
      <c r="AZ96" s="86">
        <f>'SO 236-02 - Stavební prác...'!F33</f>
        <v>0</v>
      </c>
      <c r="BA96" s="86">
        <f>'SO 236-02 - Stavební prác...'!F34</f>
        <v>0</v>
      </c>
      <c r="BB96" s="86">
        <f>'SO 236-02 - Stavební prác...'!F35</f>
        <v>0</v>
      </c>
      <c r="BC96" s="86">
        <f>'SO 236-02 - Stavební prác...'!F36</f>
        <v>0</v>
      </c>
      <c r="BD96" s="88">
        <f>'SO 236-02 - Stavební prác...'!F37</f>
        <v>0</v>
      </c>
      <c r="BT96" s="89" t="s">
        <v>84</v>
      </c>
      <c r="BV96" s="89" t="s">
        <v>78</v>
      </c>
      <c r="BW96" s="89" t="s">
        <v>89</v>
      </c>
      <c r="BX96" s="89" t="s">
        <v>4</v>
      </c>
      <c r="CL96" s="89" t="s">
        <v>1</v>
      </c>
      <c r="CM96" s="89" t="s">
        <v>86</v>
      </c>
    </row>
    <row r="97" spans="1:91" s="7" customFormat="1" ht="24.6" customHeight="1">
      <c r="A97" s="80" t="s">
        <v>80</v>
      </c>
      <c r="B97" s="81"/>
      <c r="C97" s="82"/>
      <c r="D97" s="229" t="s">
        <v>90</v>
      </c>
      <c r="E97" s="229"/>
      <c r="F97" s="229"/>
      <c r="G97" s="229"/>
      <c r="H97" s="229"/>
      <c r="I97" s="83"/>
      <c r="J97" s="229" t="s">
        <v>91</v>
      </c>
      <c r="K97" s="229"/>
      <c r="L97" s="229"/>
      <c r="M97" s="229"/>
      <c r="N97" s="229"/>
      <c r="O97" s="229"/>
      <c r="P97" s="229"/>
      <c r="Q97" s="229"/>
      <c r="R97" s="229"/>
      <c r="S97" s="229"/>
      <c r="T97" s="229"/>
      <c r="U97" s="229"/>
      <c r="V97" s="229"/>
      <c r="W97" s="229"/>
      <c r="X97" s="229"/>
      <c r="Y97" s="229"/>
      <c r="Z97" s="229"/>
      <c r="AA97" s="229"/>
      <c r="AB97" s="229"/>
      <c r="AC97" s="229"/>
      <c r="AD97" s="229"/>
      <c r="AE97" s="229"/>
      <c r="AF97" s="229"/>
      <c r="AG97" s="227">
        <f>'SO 236-03 - Hromosvod'!J30</f>
        <v>0</v>
      </c>
      <c r="AH97" s="228"/>
      <c r="AI97" s="228"/>
      <c r="AJ97" s="228"/>
      <c r="AK97" s="228"/>
      <c r="AL97" s="228"/>
      <c r="AM97" s="228"/>
      <c r="AN97" s="227">
        <f>SUM(AG97,AT97)</f>
        <v>0</v>
      </c>
      <c r="AO97" s="228"/>
      <c r="AP97" s="228"/>
      <c r="AQ97" s="84" t="s">
        <v>83</v>
      </c>
      <c r="AR97" s="81"/>
      <c r="AS97" s="85">
        <v>0</v>
      </c>
      <c r="AT97" s="86">
        <f>ROUND(SUM(AV97:AW97),2)</f>
        <v>0</v>
      </c>
      <c r="AU97" s="87">
        <f>'SO 236-03 - Hromosvod'!P118</f>
        <v>0</v>
      </c>
      <c r="AV97" s="86">
        <f>'SO 236-03 - Hromosvod'!J33</f>
        <v>0</v>
      </c>
      <c r="AW97" s="86">
        <f>'SO 236-03 - Hromosvod'!J34</f>
        <v>0</v>
      </c>
      <c r="AX97" s="86">
        <f>'SO 236-03 - Hromosvod'!J35</f>
        <v>0</v>
      </c>
      <c r="AY97" s="86">
        <f>'SO 236-03 - Hromosvod'!J36</f>
        <v>0</v>
      </c>
      <c r="AZ97" s="86">
        <f>'SO 236-03 - Hromosvod'!F33</f>
        <v>0</v>
      </c>
      <c r="BA97" s="86">
        <f>'SO 236-03 - Hromosvod'!F34</f>
        <v>0</v>
      </c>
      <c r="BB97" s="86">
        <f>'SO 236-03 - Hromosvod'!F35</f>
        <v>0</v>
      </c>
      <c r="BC97" s="86">
        <f>'SO 236-03 - Hromosvod'!F36</f>
        <v>0</v>
      </c>
      <c r="BD97" s="88">
        <f>'SO 236-03 - Hromosvod'!F37</f>
        <v>0</v>
      </c>
      <c r="BT97" s="89" t="s">
        <v>84</v>
      </c>
      <c r="BV97" s="89" t="s">
        <v>78</v>
      </c>
      <c r="BW97" s="89" t="s">
        <v>92</v>
      </c>
      <c r="BX97" s="89" t="s">
        <v>4</v>
      </c>
      <c r="CL97" s="89" t="s">
        <v>1</v>
      </c>
      <c r="CM97" s="89" t="s">
        <v>86</v>
      </c>
    </row>
    <row r="98" spans="1:91" s="7" customFormat="1" ht="14.4" customHeight="1">
      <c r="A98" s="80" t="s">
        <v>80</v>
      </c>
      <c r="B98" s="81"/>
      <c r="C98" s="82"/>
      <c r="D98" s="229" t="s">
        <v>93</v>
      </c>
      <c r="E98" s="229"/>
      <c r="F98" s="229"/>
      <c r="G98" s="229"/>
      <c r="H98" s="229"/>
      <c r="I98" s="83"/>
      <c r="J98" s="229" t="s">
        <v>94</v>
      </c>
      <c r="K98" s="229"/>
      <c r="L98" s="229"/>
      <c r="M98" s="229"/>
      <c r="N98" s="229"/>
      <c r="O98" s="229"/>
      <c r="P98" s="229"/>
      <c r="Q98" s="229"/>
      <c r="R98" s="229"/>
      <c r="S98" s="229"/>
      <c r="T98" s="229"/>
      <c r="U98" s="229"/>
      <c r="V98" s="229"/>
      <c r="W98" s="229"/>
      <c r="X98" s="229"/>
      <c r="Y98" s="229"/>
      <c r="Z98" s="229"/>
      <c r="AA98" s="229"/>
      <c r="AB98" s="229"/>
      <c r="AC98" s="229"/>
      <c r="AD98" s="229"/>
      <c r="AE98" s="229"/>
      <c r="AF98" s="229"/>
      <c r="AG98" s="227">
        <f>'VON - Vedlejší a ostatní ...'!J30</f>
        <v>0</v>
      </c>
      <c r="AH98" s="228"/>
      <c r="AI98" s="228"/>
      <c r="AJ98" s="228"/>
      <c r="AK98" s="228"/>
      <c r="AL98" s="228"/>
      <c r="AM98" s="228"/>
      <c r="AN98" s="227">
        <f>SUM(AG98,AT98)</f>
        <v>0</v>
      </c>
      <c r="AO98" s="228"/>
      <c r="AP98" s="228"/>
      <c r="AQ98" s="84" t="s">
        <v>83</v>
      </c>
      <c r="AR98" s="81"/>
      <c r="AS98" s="90">
        <v>0</v>
      </c>
      <c r="AT98" s="91">
        <f>ROUND(SUM(AV98:AW98),2)</f>
        <v>0</v>
      </c>
      <c r="AU98" s="92">
        <f>'VON - Vedlejší a ostatní ...'!P120</f>
        <v>0</v>
      </c>
      <c r="AV98" s="91">
        <f>'VON - Vedlejší a ostatní ...'!J33</f>
        <v>0</v>
      </c>
      <c r="AW98" s="91">
        <f>'VON - Vedlejší a ostatní ...'!J34</f>
        <v>0</v>
      </c>
      <c r="AX98" s="91">
        <f>'VON - Vedlejší a ostatní ...'!J35</f>
        <v>0</v>
      </c>
      <c r="AY98" s="91">
        <f>'VON - Vedlejší a ostatní ...'!J36</f>
        <v>0</v>
      </c>
      <c r="AZ98" s="91">
        <f>'VON - Vedlejší a ostatní ...'!F33</f>
        <v>0</v>
      </c>
      <c r="BA98" s="91">
        <f>'VON - Vedlejší a ostatní ...'!F34</f>
        <v>0</v>
      </c>
      <c r="BB98" s="91">
        <f>'VON - Vedlejší a ostatní ...'!F35</f>
        <v>0</v>
      </c>
      <c r="BC98" s="91">
        <f>'VON - Vedlejší a ostatní ...'!F36</f>
        <v>0</v>
      </c>
      <c r="BD98" s="93">
        <f>'VON - Vedlejší a ostatní ...'!F37</f>
        <v>0</v>
      </c>
      <c r="BT98" s="89" t="s">
        <v>84</v>
      </c>
      <c r="BV98" s="89" t="s">
        <v>78</v>
      </c>
      <c r="BW98" s="89" t="s">
        <v>95</v>
      </c>
      <c r="BX98" s="89" t="s">
        <v>4</v>
      </c>
      <c r="CL98" s="89" t="s">
        <v>1</v>
      </c>
      <c r="CM98" s="89" t="s">
        <v>86</v>
      </c>
    </row>
    <row r="99" spans="1:57" s="2" customFormat="1" ht="30" customHeight="1">
      <c r="A99" s="32"/>
      <c r="B99" s="33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3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</row>
    <row r="100" spans="1:57" s="2" customFormat="1" ht="6.9" customHeight="1">
      <c r="A100" s="32"/>
      <c r="B100" s="48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33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</row>
  </sheetData>
  <mergeCells count="54"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D98:H98"/>
    <mergeCell ref="J98:AF98"/>
    <mergeCell ref="AG94:AM94"/>
    <mergeCell ref="AN94:AP94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K30:AO30"/>
    <mergeCell ref="L30:P30"/>
    <mergeCell ref="W30:AE30"/>
    <mergeCell ref="L31:P31"/>
    <mergeCell ref="AN98:AP98"/>
    <mergeCell ref="AG98:AM98"/>
    <mergeCell ref="L85:AO85"/>
    <mergeCell ref="AM87:AN87"/>
    <mergeCell ref="AM89:AP8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</mergeCells>
  <hyperlinks>
    <hyperlink ref="A95" location="'SO 236-01 - Bourací a dem...'!C2" display="/"/>
    <hyperlink ref="A96" location="'SO 236-02 - Stavební prác...'!C2" display="/"/>
    <hyperlink ref="A97" location="'SO 236-03 - Hromosvod'!C2" display="/"/>
    <hyperlink ref="A98" location="'VON - Vedlejší a ostatní ...'!C2" display="/"/>
  </hyperlinks>
  <printOptions horizontalCentered="1"/>
  <pageMargins left="0.3937007874015748" right="0.3937007874015748" top="0.3937007874015748" bottom="0.3937007874015748" header="0" footer="0"/>
  <pageSetup blackAndWhite="1" fitToHeight="100" fitToWidth="1" horizontalDpi="600" verticalDpi="600" orientation="landscape" paperSize="9" scale="97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7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2.28125" style="1" customWidth="1"/>
    <col min="9" max="11" width="21.5742187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" customHeight="1">
      <c r="L2" s="207" t="s">
        <v>5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17" t="s">
        <v>85</v>
      </c>
    </row>
    <row r="3" spans="2:46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86</v>
      </c>
    </row>
    <row r="4" spans="2:46" s="1" customFormat="1" ht="24.9" customHeight="1">
      <c r="B4" s="20"/>
      <c r="D4" s="21" t="s">
        <v>96</v>
      </c>
      <c r="L4" s="20"/>
      <c r="M4" s="94" t="s">
        <v>10</v>
      </c>
      <c r="AT4" s="17" t="s">
        <v>32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4.4" customHeight="1">
      <c r="B7" s="20"/>
      <c r="E7" s="247" t="str">
        <f>'Rekapitulace stavby'!K6</f>
        <v>PKÚ Chlumec, SO 236 Buldozerová hala - OPRAVA STŘECHY</v>
      </c>
      <c r="F7" s="248"/>
      <c r="G7" s="248"/>
      <c r="H7" s="248"/>
      <c r="L7" s="20"/>
    </row>
    <row r="8" spans="1:31" s="2" customFormat="1" ht="12" customHeight="1">
      <c r="A8" s="32"/>
      <c r="B8" s="33"/>
      <c r="C8" s="32"/>
      <c r="D8" s="27" t="s">
        <v>97</v>
      </c>
      <c r="E8" s="32"/>
      <c r="F8" s="32"/>
      <c r="G8" s="32"/>
      <c r="H8" s="32"/>
      <c r="I8" s="32"/>
      <c r="J8" s="32"/>
      <c r="K8" s="32"/>
      <c r="L8" s="43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4.4" customHeight="1">
      <c r="A9" s="32"/>
      <c r="B9" s="33"/>
      <c r="C9" s="32"/>
      <c r="D9" s="32"/>
      <c r="E9" s="237" t="s">
        <v>98</v>
      </c>
      <c r="F9" s="246"/>
      <c r="G9" s="246"/>
      <c r="H9" s="246"/>
      <c r="I9" s="32"/>
      <c r="J9" s="32"/>
      <c r="K9" s="32"/>
      <c r="L9" s="43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3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3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6" t="str">
        <f>'Rekapitulace stavby'!AN8</f>
        <v>2. 8. 2020</v>
      </c>
      <c r="K12" s="32"/>
      <c r="L12" s="43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3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">
        <v>1</v>
      </c>
      <c r="K14" s="32"/>
      <c r="L14" s="43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26</v>
      </c>
      <c r="F15" s="32"/>
      <c r="G15" s="32"/>
      <c r="H15" s="32"/>
      <c r="I15" s="27" t="s">
        <v>27</v>
      </c>
      <c r="J15" s="25" t="s">
        <v>1</v>
      </c>
      <c r="K15" s="32"/>
      <c r="L15" s="43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3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3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9" t="str">
        <f>'Rekapitulace stavby'!E14</f>
        <v>Vyplň údaj</v>
      </c>
      <c r="F18" s="219"/>
      <c r="G18" s="219"/>
      <c r="H18" s="219"/>
      <c r="I18" s="27" t="s">
        <v>27</v>
      </c>
      <c r="J18" s="28" t="str">
        <f>'Rekapitulace stavby'!AN14</f>
        <v>Vyplň údaj</v>
      </c>
      <c r="K18" s="32"/>
      <c r="L18" s="43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3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27" t="s">
        <v>25</v>
      </c>
      <c r="J20" s="25" t="s">
        <v>1</v>
      </c>
      <c r="K20" s="32"/>
      <c r="L20" s="43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27" t="s">
        <v>27</v>
      </c>
      <c r="J21" s="25" t="s">
        <v>1</v>
      </c>
      <c r="K21" s="32"/>
      <c r="L21" s="43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3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33</v>
      </c>
      <c r="E23" s="32"/>
      <c r="F23" s="32"/>
      <c r="G23" s="32"/>
      <c r="H23" s="32"/>
      <c r="I23" s="27" t="s">
        <v>25</v>
      </c>
      <c r="J23" s="25" t="str">
        <f>IF('Rekapitulace stavby'!AN19="","",'Rekapitulace stavby'!AN19)</f>
        <v/>
      </c>
      <c r="K23" s="32"/>
      <c r="L23" s="43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27" t="s">
        <v>27</v>
      </c>
      <c r="J24" s="25" t="str">
        <f>IF('Rekapitulace stavby'!AN20="","",'Rekapitulace stavby'!AN20)</f>
        <v/>
      </c>
      <c r="K24" s="32"/>
      <c r="L24" s="43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3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32"/>
      <c r="J26" s="32"/>
      <c r="K26" s="32"/>
      <c r="L26" s="43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4.4" customHeight="1">
      <c r="A27" s="95"/>
      <c r="B27" s="96"/>
      <c r="C27" s="95"/>
      <c r="D27" s="95"/>
      <c r="E27" s="223" t="s">
        <v>1</v>
      </c>
      <c r="F27" s="223"/>
      <c r="G27" s="223"/>
      <c r="H27" s="223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3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>
      <c r="A29" s="32"/>
      <c r="B29" s="33"/>
      <c r="C29" s="32"/>
      <c r="D29" s="67"/>
      <c r="E29" s="67"/>
      <c r="F29" s="67"/>
      <c r="G29" s="67"/>
      <c r="H29" s="67"/>
      <c r="I29" s="67"/>
      <c r="J29" s="67"/>
      <c r="K29" s="67"/>
      <c r="L29" s="43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8" t="s">
        <v>36</v>
      </c>
      <c r="E30" s="32"/>
      <c r="F30" s="32"/>
      <c r="G30" s="32"/>
      <c r="H30" s="32"/>
      <c r="I30" s="32"/>
      <c r="J30" s="72">
        <f>ROUND(J127,2)</f>
        <v>0</v>
      </c>
      <c r="K30" s="32"/>
      <c r="L30" s="43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>
      <c r="A31" s="32"/>
      <c r="B31" s="33"/>
      <c r="C31" s="32"/>
      <c r="D31" s="67"/>
      <c r="E31" s="67"/>
      <c r="F31" s="67"/>
      <c r="G31" s="67"/>
      <c r="H31" s="67"/>
      <c r="I31" s="67"/>
      <c r="J31" s="67"/>
      <c r="K31" s="67"/>
      <c r="L31" s="43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36" t="s">
        <v>37</v>
      </c>
      <c r="J32" s="36" t="s">
        <v>39</v>
      </c>
      <c r="K32" s="32"/>
      <c r="L32" s="43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 hidden="1">
      <c r="A33" s="32"/>
      <c r="B33" s="33"/>
      <c r="C33" s="32"/>
      <c r="D33" s="38" t="s">
        <v>40</v>
      </c>
      <c r="E33" s="27" t="s">
        <v>41</v>
      </c>
      <c r="F33" s="99">
        <f>ROUND((SUM(BE127:BE377)),2)</f>
        <v>0</v>
      </c>
      <c r="G33" s="32"/>
      <c r="H33" s="32"/>
      <c r="I33" s="100">
        <v>0.21</v>
      </c>
      <c r="J33" s="99">
        <f>ROUND(((SUM(BE127:BE377))*I33),2)</f>
        <v>0</v>
      </c>
      <c r="K33" s="32"/>
      <c r="L33" s="43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 hidden="1">
      <c r="A34" s="32"/>
      <c r="B34" s="33"/>
      <c r="C34" s="32"/>
      <c r="D34" s="32"/>
      <c r="E34" s="27" t="s">
        <v>42</v>
      </c>
      <c r="F34" s="99">
        <f>ROUND((SUM(BF127:BF377)),2)</f>
        <v>0</v>
      </c>
      <c r="G34" s="32"/>
      <c r="H34" s="32"/>
      <c r="I34" s="100">
        <v>0.15</v>
      </c>
      <c r="J34" s="99">
        <f>ROUND(((SUM(BF127:BF377))*I34),2)</f>
        <v>0</v>
      </c>
      <c r="K34" s="32"/>
      <c r="L34" s="43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>
      <c r="A35" s="32"/>
      <c r="B35" s="33"/>
      <c r="C35" s="32"/>
      <c r="D35" s="27" t="s">
        <v>40</v>
      </c>
      <c r="E35" s="27" t="s">
        <v>43</v>
      </c>
      <c r="F35" s="99">
        <f>ROUND((SUM(BG127:BG377)),2)</f>
        <v>0</v>
      </c>
      <c r="G35" s="32"/>
      <c r="H35" s="32"/>
      <c r="I35" s="100">
        <v>0.21</v>
      </c>
      <c r="J35" s="99">
        <f>0</f>
        <v>0</v>
      </c>
      <c r="K35" s="32"/>
      <c r="L35" s="43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>
      <c r="A36" s="32"/>
      <c r="B36" s="33"/>
      <c r="C36" s="32"/>
      <c r="D36" s="32"/>
      <c r="E36" s="27" t="s">
        <v>44</v>
      </c>
      <c r="F36" s="99">
        <f>ROUND((SUM(BH127:BH377)),2)</f>
        <v>0</v>
      </c>
      <c r="G36" s="32"/>
      <c r="H36" s="32"/>
      <c r="I36" s="100">
        <v>0.15</v>
      </c>
      <c r="J36" s="99">
        <f>0</f>
        <v>0</v>
      </c>
      <c r="K36" s="32"/>
      <c r="L36" s="43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45</v>
      </c>
      <c r="F37" s="99">
        <f>ROUND((SUM(BI127:BI377)),2)</f>
        <v>0</v>
      </c>
      <c r="G37" s="32"/>
      <c r="H37" s="32"/>
      <c r="I37" s="100">
        <v>0</v>
      </c>
      <c r="J37" s="99">
        <f>0</f>
        <v>0</v>
      </c>
      <c r="K37" s="32"/>
      <c r="L37" s="43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3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46</v>
      </c>
      <c r="E39" s="61"/>
      <c r="F39" s="61"/>
      <c r="G39" s="103" t="s">
        <v>47</v>
      </c>
      <c r="H39" s="104" t="s">
        <v>48</v>
      </c>
      <c r="I39" s="61"/>
      <c r="J39" s="105">
        <f>SUM(J30:J37)</f>
        <v>0</v>
      </c>
      <c r="K39" s="106"/>
      <c r="L39" s="43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3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3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3.2">
      <c r="A61" s="32"/>
      <c r="B61" s="33"/>
      <c r="C61" s="32"/>
      <c r="D61" s="46" t="s">
        <v>51</v>
      </c>
      <c r="E61" s="35"/>
      <c r="F61" s="107" t="s">
        <v>52</v>
      </c>
      <c r="G61" s="46" t="s">
        <v>51</v>
      </c>
      <c r="H61" s="35"/>
      <c r="I61" s="35"/>
      <c r="J61" s="108" t="s">
        <v>52</v>
      </c>
      <c r="K61" s="35"/>
      <c r="L61" s="43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3.2">
      <c r="A65" s="32"/>
      <c r="B65" s="33"/>
      <c r="C65" s="32"/>
      <c r="D65" s="44" t="s">
        <v>53</v>
      </c>
      <c r="E65" s="47"/>
      <c r="F65" s="47"/>
      <c r="G65" s="44" t="s">
        <v>54</v>
      </c>
      <c r="H65" s="47"/>
      <c r="I65" s="47"/>
      <c r="J65" s="47"/>
      <c r="K65" s="47"/>
      <c r="L65" s="43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3.2">
      <c r="A76" s="32"/>
      <c r="B76" s="33"/>
      <c r="C76" s="32"/>
      <c r="D76" s="46" t="s">
        <v>51</v>
      </c>
      <c r="E76" s="35"/>
      <c r="F76" s="107" t="s">
        <v>52</v>
      </c>
      <c r="G76" s="46" t="s">
        <v>51</v>
      </c>
      <c r="H76" s="35"/>
      <c r="I76" s="35"/>
      <c r="J76" s="108" t="s">
        <v>52</v>
      </c>
      <c r="K76" s="35"/>
      <c r="L76" s="43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" customHeight="1">
      <c r="A81" s="32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" customHeight="1">
      <c r="A82" s="32"/>
      <c r="B82" s="33"/>
      <c r="C82" s="21" t="s">
        <v>99</v>
      </c>
      <c r="D82" s="32"/>
      <c r="E82" s="32"/>
      <c r="F82" s="32"/>
      <c r="G82" s="32"/>
      <c r="H82" s="32"/>
      <c r="I82" s="32"/>
      <c r="J82" s="32"/>
      <c r="K82" s="32"/>
      <c r="L82" s="43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3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3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4.4" customHeight="1">
      <c r="A85" s="32"/>
      <c r="B85" s="33"/>
      <c r="C85" s="32"/>
      <c r="D85" s="32"/>
      <c r="E85" s="247" t="str">
        <f>E7</f>
        <v>PKÚ Chlumec, SO 236 Buldozerová hala - OPRAVA STŘECHY</v>
      </c>
      <c r="F85" s="248"/>
      <c r="G85" s="248"/>
      <c r="H85" s="248"/>
      <c r="I85" s="32"/>
      <c r="J85" s="32"/>
      <c r="K85" s="32"/>
      <c r="L85" s="43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97</v>
      </c>
      <c r="D86" s="32"/>
      <c r="E86" s="32"/>
      <c r="F86" s="32"/>
      <c r="G86" s="32"/>
      <c r="H86" s="32"/>
      <c r="I86" s="32"/>
      <c r="J86" s="32"/>
      <c r="K86" s="32"/>
      <c r="L86" s="43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4.4" customHeight="1">
      <c r="A87" s="32"/>
      <c r="B87" s="33"/>
      <c r="C87" s="32"/>
      <c r="D87" s="32"/>
      <c r="E87" s="237" t="str">
        <f>E9</f>
        <v>SO 236/01 - Bourací a demontážní práce</v>
      </c>
      <c r="F87" s="246"/>
      <c r="G87" s="246"/>
      <c r="H87" s="246"/>
      <c r="I87" s="32"/>
      <c r="J87" s="32"/>
      <c r="K87" s="32"/>
      <c r="L87" s="43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3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>Chlumec</v>
      </c>
      <c r="G89" s="32"/>
      <c r="H89" s="32"/>
      <c r="I89" s="27" t="s">
        <v>22</v>
      </c>
      <c r="J89" s="56" t="str">
        <f>IF(J12="","",J12)</f>
        <v>2. 8. 2020</v>
      </c>
      <c r="K89" s="32"/>
      <c r="L89" s="43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3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6.4" customHeight="1">
      <c r="A91" s="32"/>
      <c r="B91" s="33"/>
      <c r="C91" s="27" t="s">
        <v>24</v>
      </c>
      <c r="D91" s="32"/>
      <c r="E91" s="32"/>
      <c r="F91" s="25" t="str">
        <f>E15</f>
        <v>PKÚ Chlumec</v>
      </c>
      <c r="G91" s="32"/>
      <c r="H91" s="32"/>
      <c r="I91" s="27" t="s">
        <v>30</v>
      </c>
      <c r="J91" s="30" t="str">
        <f>E21</f>
        <v xml:space="preserve">Ing. arch. Bc. Ota Zápotocký </v>
      </c>
      <c r="K91" s="32"/>
      <c r="L91" s="43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6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27" t="s">
        <v>33</v>
      </c>
      <c r="J92" s="30" t="str">
        <f>E24</f>
        <v xml:space="preserve"> </v>
      </c>
      <c r="K92" s="32"/>
      <c r="L92" s="43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3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100</v>
      </c>
      <c r="D94" s="101"/>
      <c r="E94" s="101"/>
      <c r="F94" s="101"/>
      <c r="G94" s="101"/>
      <c r="H94" s="101"/>
      <c r="I94" s="101"/>
      <c r="J94" s="110" t="s">
        <v>101</v>
      </c>
      <c r="K94" s="101"/>
      <c r="L94" s="43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3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11" t="s">
        <v>102</v>
      </c>
      <c r="D96" s="32"/>
      <c r="E96" s="32"/>
      <c r="F96" s="32"/>
      <c r="G96" s="32"/>
      <c r="H96" s="32"/>
      <c r="I96" s="32"/>
      <c r="J96" s="72">
        <f>J127</f>
        <v>0</v>
      </c>
      <c r="K96" s="32"/>
      <c r="L96" s="43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103</v>
      </c>
    </row>
    <row r="97" spans="2:12" s="9" customFormat="1" ht="24.9" customHeight="1">
      <c r="B97" s="112"/>
      <c r="D97" s="113" t="s">
        <v>104</v>
      </c>
      <c r="E97" s="114"/>
      <c r="F97" s="114"/>
      <c r="G97" s="114"/>
      <c r="H97" s="114"/>
      <c r="I97" s="114"/>
      <c r="J97" s="115">
        <f>J128</f>
        <v>0</v>
      </c>
      <c r="L97" s="112"/>
    </row>
    <row r="98" spans="2:12" s="10" customFormat="1" ht="19.95" customHeight="1">
      <c r="B98" s="116"/>
      <c r="D98" s="117" t="s">
        <v>105</v>
      </c>
      <c r="E98" s="118"/>
      <c r="F98" s="118"/>
      <c r="G98" s="118"/>
      <c r="H98" s="118"/>
      <c r="I98" s="118"/>
      <c r="J98" s="119">
        <f>J129</f>
        <v>0</v>
      </c>
      <c r="L98" s="116"/>
    </row>
    <row r="99" spans="2:12" s="10" customFormat="1" ht="19.95" customHeight="1">
      <c r="B99" s="116"/>
      <c r="D99" s="117" t="s">
        <v>106</v>
      </c>
      <c r="E99" s="118"/>
      <c r="F99" s="118"/>
      <c r="G99" s="118"/>
      <c r="H99" s="118"/>
      <c r="I99" s="118"/>
      <c r="J99" s="119">
        <f>J135</f>
        <v>0</v>
      </c>
      <c r="L99" s="116"/>
    </row>
    <row r="100" spans="2:12" s="10" customFormat="1" ht="19.95" customHeight="1">
      <c r="B100" s="116"/>
      <c r="D100" s="117" t="s">
        <v>107</v>
      </c>
      <c r="E100" s="118"/>
      <c r="F100" s="118"/>
      <c r="G100" s="118"/>
      <c r="H100" s="118"/>
      <c r="I100" s="118"/>
      <c r="J100" s="119">
        <f>J253</f>
        <v>0</v>
      </c>
      <c r="L100" s="116"/>
    </row>
    <row r="101" spans="2:12" s="9" customFormat="1" ht="24.9" customHeight="1">
      <c r="B101" s="112"/>
      <c r="D101" s="113" t="s">
        <v>108</v>
      </c>
      <c r="E101" s="114"/>
      <c r="F101" s="114"/>
      <c r="G101" s="114"/>
      <c r="H101" s="114"/>
      <c r="I101" s="114"/>
      <c r="J101" s="115">
        <f>J288</f>
        <v>0</v>
      </c>
      <c r="L101" s="112"/>
    </row>
    <row r="102" spans="2:12" s="10" customFormat="1" ht="19.95" customHeight="1">
      <c r="B102" s="116"/>
      <c r="D102" s="117" t="s">
        <v>109</v>
      </c>
      <c r="E102" s="118"/>
      <c r="F102" s="118"/>
      <c r="G102" s="118"/>
      <c r="H102" s="118"/>
      <c r="I102" s="118"/>
      <c r="J102" s="119">
        <f>J289</f>
        <v>0</v>
      </c>
      <c r="L102" s="116"/>
    </row>
    <row r="103" spans="2:12" s="10" customFormat="1" ht="19.95" customHeight="1">
      <c r="B103" s="116"/>
      <c r="D103" s="117" t="s">
        <v>110</v>
      </c>
      <c r="E103" s="118"/>
      <c r="F103" s="118"/>
      <c r="G103" s="118"/>
      <c r="H103" s="118"/>
      <c r="I103" s="118"/>
      <c r="J103" s="119">
        <f>J298</f>
        <v>0</v>
      </c>
      <c r="L103" s="116"/>
    </row>
    <row r="104" spans="2:12" s="10" customFormat="1" ht="19.95" customHeight="1">
      <c r="B104" s="116"/>
      <c r="D104" s="117" t="s">
        <v>111</v>
      </c>
      <c r="E104" s="118"/>
      <c r="F104" s="118"/>
      <c r="G104" s="118"/>
      <c r="H104" s="118"/>
      <c r="I104" s="118"/>
      <c r="J104" s="119">
        <f>J306</f>
        <v>0</v>
      </c>
      <c r="L104" s="116"/>
    </row>
    <row r="105" spans="2:12" s="10" customFormat="1" ht="19.95" customHeight="1">
      <c r="B105" s="116"/>
      <c r="D105" s="117" t="s">
        <v>112</v>
      </c>
      <c r="E105" s="118"/>
      <c r="F105" s="118"/>
      <c r="G105" s="118"/>
      <c r="H105" s="118"/>
      <c r="I105" s="118"/>
      <c r="J105" s="119">
        <f>J344</f>
        <v>0</v>
      </c>
      <c r="L105" s="116"/>
    </row>
    <row r="106" spans="2:12" s="10" customFormat="1" ht="19.95" customHeight="1">
      <c r="B106" s="116"/>
      <c r="D106" s="117" t="s">
        <v>113</v>
      </c>
      <c r="E106" s="118"/>
      <c r="F106" s="118"/>
      <c r="G106" s="118"/>
      <c r="H106" s="118"/>
      <c r="I106" s="118"/>
      <c r="J106" s="119">
        <f>J359</f>
        <v>0</v>
      </c>
      <c r="L106" s="116"/>
    </row>
    <row r="107" spans="2:12" s="10" customFormat="1" ht="19.95" customHeight="1">
      <c r="B107" s="116"/>
      <c r="D107" s="117" t="s">
        <v>114</v>
      </c>
      <c r="E107" s="118"/>
      <c r="F107" s="118"/>
      <c r="G107" s="118"/>
      <c r="H107" s="118"/>
      <c r="I107" s="118"/>
      <c r="J107" s="119">
        <f>J372</f>
        <v>0</v>
      </c>
      <c r="L107" s="116"/>
    </row>
    <row r="108" spans="1:31" s="2" customFormat="1" ht="21.75" customHeight="1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43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6.9" customHeight="1">
      <c r="A109" s="32"/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43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3" spans="1:31" s="2" customFormat="1" ht="6.9" customHeight="1">
      <c r="A113" s="32"/>
      <c r="B113" s="50"/>
      <c r="C113" s="51"/>
      <c r="D113" s="51"/>
      <c r="E113" s="51"/>
      <c r="F113" s="51"/>
      <c r="G113" s="51"/>
      <c r="H113" s="51"/>
      <c r="I113" s="51"/>
      <c r="J113" s="51"/>
      <c r="K113" s="51"/>
      <c r="L113" s="43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24.9" customHeight="1">
      <c r="A114" s="32"/>
      <c r="B114" s="33"/>
      <c r="C114" s="21" t="s">
        <v>115</v>
      </c>
      <c r="D114" s="32"/>
      <c r="E114" s="32"/>
      <c r="F114" s="32"/>
      <c r="G114" s="32"/>
      <c r="H114" s="32"/>
      <c r="I114" s="32"/>
      <c r="J114" s="32"/>
      <c r="K114" s="32"/>
      <c r="L114" s="43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3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7" t="s">
        <v>16</v>
      </c>
      <c r="D116" s="32"/>
      <c r="E116" s="32"/>
      <c r="F116" s="32"/>
      <c r="G116" s="32"/>
      <c r="H116" s="32"/>
      <c r="I116" s="32"/>
      <c r="J116" s="32"/>
      <c r="K116" s="32"/>
      <c r="L116" s="43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4.4" customHeight="1">
      <c r="A117" s="32"/>
      <c r="B117" s="33"/>
      <c r="C117" s="32"/>
      <c r="D117" s="32"/>
      <c r="E117" s="247" t="str">
        <f>E7</f>
        <v>PKÚ Chlumec, SO 236 Buldozerová hala - OPRAVA STŘECHY</v>
      </c>
      <c r="F117" s="248"/>
      <c r="G117" s="248"/>
      <c r="H117" s="248"/>
      <c r="I117" s="32"/>
      <c r="J117" s="32"/>
      <c r="K117" s="32"/>
      <c r="L117" s="43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2" customHeight="1">
      <c r="A118" s="32"/>
      <c r="B118" s="33"/>
      <c r="C118" s="27" t="s">
        <v>97</v>
      </c>
      <c r="D118" s="32"/>
      <c r="E118" s="32"/>
      <c r="F118" s="32"/>
      <c r="G118" s="32"/>
      <c r="H118" s="32"/>
      <c r="I118" s="32"/>
      <c r="J118" s="32"/>
      <c r="K118" s="32"/>
      <c r="L118" s="43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4.4" customHeight="1">
      <c r="A119" s="32"/>
      <c r="B119" s="33"/>
      <c r="C119" s="32"/>
      <c r="D119" s="32"/>
      <c r="E119" s="237" t="str">
        <f>E9</f>
        <v>SO 236/01 - Bourací a demontážní práce</v>
      </c>
      <c r="F119" s="246"/>
      <c r="G119" s="246"/>
      <c r="H119" s="246"/>
      <c r="I119" s="32"/>
      <c r="J119" s="32"/>
      <c r="K119" s="32"/>
      <c r="L119" s="43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6.9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3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2" customHeight="1">
      <c r="A121" s="32"/>
      <c r="B121" s="33"/>
      <c r="C121" s="27" t="s">
        <v>20</v>
      </c>
      <c r="D121" s="32"/>
      <c r="E121" s="32"/>
      <c r="F121" s="25" t="str">
        <f>F12</f>
        <v>Chlumec</v>
      </c>
      <c r="G121" s="32"/>
      <c r="H121" s="32"/>
      <c r="I121" s="27" t="s">
        <v>22</v>
      </c>
      <c r="J121" s="56" t="str">
        <f>IF(J12="","",J12)</f>
        <v>2. 8. 2020</v>
      </c>
      <c r="K121" s="32"/>
      <c r="L121" s="43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6.9" customHeight="1">
      <c r="A122" s="32"/>
      <c r="B122" s="33"/>
      <c r="C122" s="32"/>
      <c r="D122" s="32"/>
      <c r="E122" s="32"/>
      <c r="F122" s="32"/>
      <c r="G122" s="32"/>
      <c r="H122" s="32"/>
      <c r="I122" s="32"/>
      <c r="J122" s="32"/>
      <c r="K122" s="32"/>
      <c r="L122" s="43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26.4" customHeight="1">
      <c r="A123" s="32"/>
      <c r="B123" s="33"/>
      <c r="C123" s="27" t="s">
        <v>24</v>
      </c>
      <c r="D123" s="32"/>
      <c r="E123" s="32"/>
      <c r="F123" s="25" t="str">
        <f>E15</f>
        <v>PKÚ Chlumec</v>
      </c>
      <c r="G123" s="32"/>
      <c r="H123" s="32"/>
      <c r="I123" s="27" t="s">
        <v>30</v>
      </c>
      <c r="J123" s="30" t="str">
        <f>E21</f>
        <v xml:space="preserve">Ing. arch. Bc. Ota Zápotocký </v>
      </c>
      <c r="K123" s="32"/>
      <c r="L123" s="43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5.6" customHeight="1">
      <c r="A124" s="32"/>
      <c r="B124" s="33"/>
      <c r="C124" s="27" t="s">
        <v>28</v>
      </c>
      <c r="D124" s="32"/>
      <c r="E124" s="32"/>
      <c r="F124" s="25" t="str">
        <f>IF(E18="","",E18)</f>
        <v>Vyplň údaj</v>
      </c>
      <c r="G124" s="32"/>
      <c r="H124" s="32"/>
      <c r="I124" s="27" t="s">
        <v>33</v>
      </c>
      <c r="J124" s="30" t="str">
        <f>E24</f>
        <v xml:space="preserve"> </v>
      </c>
      <c r="K124" s="32"/>
      <c r="L124" s="43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0.35" customHeight="1">
      <c r="A125" s="32"/>
      <c r="B125" s="33"/>
      <c r="C125" s="32"/>
      <c r="D125" s="32"/>
      <c r="E125" s="32"/>
      <c r="F125" s="32"/>
      <c r="G125" s="32"/>
      <c r="H125" s="32"/>
      <c r="I125" s="32"/>
      <c r="J125" s="32"/>
      <c r="K125" s="32"/>
      <c r="L125" s="43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11" customFormat="1" ht="29.25" customHeight="1">
      <c r="A126" s="120"/>
      <c r="B126" s="121"/>
      <c r="C126" s="122" t="s">
        <v>116</v>
      </c>
      <c r="D126" s="123" t="s">
        <v>61</v>
      </c>
      <c r="E126" s="123" t="s">
        <v>57</v>
      </c>
      <c r="F126" s="123" t="s">
        <v>58</v>
      </c>
      <c r="G126" s="123" t="s">
        <v>117</v>
      </c>
      <c r="H126" s="123" t="s">
        <v>118</v>
      </c>
      <c r="I126" s="123" t="s">
        <v>119</v>
      </c>
      <c r="J126" s="123" t="s">
        <v>101</v>
      </c>
      <c r="K126" s="124" t="s">
        <v>120</v>
      </c>
      <c r="L126" s="125"/>
      <c r="M126" s="63" t="s">
        <v>1</v>
      </c>
      <c r="N126" s="64" t="s">
        <v>40</v>
      </c>
      <c r="O126" s="64" t="s">
        <v>121</v>
      </c>
      <c r="P126" s="64" t="s">
        <v>122</v>
      </c>
      <c r="Q126" s="64" t="s">
        <v>123</v>
      </c>
      <c r="R126" s="64" t="s">
        <v>124</v>
      </c>
      <c r="S126" s="64" t="s">
        <v>125</v>
      </c>
      <c r="T126" s="65" t="s">
        <v>126</v>
      </c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</row>
    <row r="127" spans="1:63" s="2" customFormat="1" ht="22.8" customHeight="1">
      <c r="A127" s="32"/>
      <c r="B127" s="33"/>
      <c r="C127" s="70" t="s">
        <v>127</v>
      </c>
      <c r="D127" s="32"/>
      <c r="E127" s="32"/>
      <c r="F127" s="32"/>
      <c r="G127" s="32"/>
      <c r="H127" s="32"/>
      <c r="I127" s="32"/>
      <c r="J127" s="126">
        <f>BK127</f>
        <v>0</v>
      </c>
      <c r="K127" s="32"/>
      <c r="L127" s="33"/>
      <c r="M127" s="66"/>
      <c r="N127" s="57"/>
      <c r="O127" s="67"/>
      <c r="P127" s="127">
        <f>P128+P288</f>
        <v>0</v>
      </c>
      <c r="Q127" s="67"/>
      <c r="R127" s="127">
        <f>R128+R288</f>
        <v>1.15073725</v>
      </c>
      <c r="S127" s="67"/>
      <c r="T127" s="128">
        <f>T128+T288</f>
        <v>100.15099000000001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T127" s="17" t="s">
        <v>75</v>
      </c>
      <c r="AU127" s="17" t="s">
        <v>103</v>
      </c>
      <c r="BK127" s="129">
        <f>BK128+BK288</f>
        <v>0</v>
      </c>
    </row>
    <row r="128" spans="2:63" s="12" customFormat="1" ht="25.95" customHeight="1">
      <c r="B128" s="130"/>
      <c r="D128" s="131" t="s">
        <v>75</v>
      </c>
      <c r="E128" s="132" t="s">
        <v>128</v>
      </c>
      <c r="F128" s="132" t="s">
        <v>129</v>
      </c>
      <c r="I128" s="133"/>
      <c r="J128" s="134">
        <f>BK128</f>
        <v>0</v>
      </c>
      <c r="L128" s="130"/>
      <c r="M128" s="135"/>
      <c r="N128" s="136"/>
      <c r="O128" s="136"/>
      <c r="P128" s="137">
        <f>P129+P135+P253</f>
        <v>0</v>
      </c>
      <c r="Q128" s="136"/>
      <c r="R128" s="137">
        <f>R129+R135+R253</f>
        <v>0.012422</v>
      </c>
      <c r="S128" s="136"/>
      <c r="T128" s="138">
        <f>T129+T135+T253</f>
        <v>81.42508000000001</v>
      </c>
      <c r="AR128" s="131" t="s">
        <v>84</v>
      </c>
      <c r="AT128" s="139" t="s">
        <v>75</v>
      </c>
      <c r="AU128" s="139" t="s">
        <v>76</v>
      </c>
      <c r="AY128" s="131" t="s">
        <v>130</v>
      </c>
      <c r="BK128" s="140">
        <f>BK129+BK135+BK253</f>
        <v>0</v>
      </c>
    </row>
    <row r="129" spans="2:63" s="12" customFormat="1" ht="22.8" customHeight="1">
      <c r="B129" s="130"/>
      <c r="D129" s="131" t="s">
        <v>75</v>
      </c>
      <c r="E129" s="141" t="s">
        <v>131</v>
      </c>
      <c r="F129" s="141" t="s">
        <v>132</v>
      </c>
      <c r="I129" s="133"/>
      <c r="J129" s="142">
        <f>BK129</f>
        <v>0</v>
      </c>
      <c r="L129" s="130"/>
      <c r="M129" s="135"/>
      <c r="N129" s="136"/>
      <c r="O129" s="136"/>
      <c r="P129" s="137">
        <f>SUM(P130:P134)</f>
        <v>0</v>
      </c>
      <c r="Q129" s="136"/>
      <c r="R129" s="137">
        <f>SUM(R130:R134)</f>
        <v>0</v>
      </c>
      <c r="S129" s="136"/>
      <c r="T129" s="138">
        <f>SUM(T130:T134)</f>
        <v>0</v>
      </c>
      <c r="AR129" s="131" t="s">
        <v>84</v>
      </c>
      <c r="AT129" s="139" t="s">
        <v>75</v>
      </c>
      <c r="AU129" s="139" t="s">
        <v>84</v>
      </c>
      <c r="AY129" s="131" t="s">
        <v>130</v>
      </c>
      <c r="BK129" s="140">
        <f>SUM(BK130:BK134)</f>
        <v>0</v>
      </c>
    </row>
    <row r="130" spans="1:65" s="2" customFormat="1" ht="13.8" customHeight="1">
      <c r="A130" s="32"/>
      <c r="B130" s="143"/>
      <c r="C130" s="144" t="s">
        <v>84</v>
      </c>
      <c r="D130" s="144" t="s">
        <v>133</v>
      </c>
      <c r="E130" s="145" t="s">
        <v>134</v>
      </c>
      <c r="F130" s="146" t="s">
        <v>135</v>
      </c>
      <c r="G130" s="147" t="s">
        <v>136</v>
      </c>
      <c r="H130" s="148">
        <v>230.4</v>
      </c>
      <c r="I130" s="149"/>
      <c r="J130" s="150">
        <f>ROUND(I130*H130,2)</f>
        <v>0</v>
      </c>
      <c r="K130" s="146" t="s">
        <v>137</v>
      </c>
      <c r="L130" s="33"/>
      <c r="M130" s="151" t="s">
        <v>1</v>
      </c>
      <c r="N130" s="152" t="s">
        <v>43</v>
      </c>
      <c r="O130" s="59"/>
      <c r="P130" s="153">
        <f>O130*H130</f>
        <v>0</v>
      </c>
      <c r="Q130" s="153">
        <v>0</v>
      </c>
      <c r="R130" s="153">
        <f>Q130*H130</f>
        <v>0</v>
      </c>
      <c r="S130" s="153">
        <v>0</v>
      </c>
      <c r="T130" s="154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55" t="s">
        <v>138</v>
      </c>
      <c r="AT130" s="155" t="s">
        <v>133</v>
      </c>
      <c r="AU130" s="155" t="s">
        <v>86</v>
      </c>
      <c r="AY130" s="17" t="s">
        <v>130</v>
      </c>
      <c r="BE130" s="156">
        <f>IF(N130="základní",J130,0)</f>
        <v>0</v>
      </c>
      <c r="BF130" s="156">
        <f>IF(N130="snížená",J130,0)</f>
        <v>0</v>
      </c>
      <c r="BG130" s="156">
        <f>IF(N130="zákl. přenesená",J130,0)</f>
        <v>0</v>
      </c>
      <c r="BH130" s="156">
        <f>IF(N130="sníž. přenesená",J130,0)</f>
        <v>0</v>
      </c>
      <c r="BI130" s="156">
        <f>IF(N130="nulová",J130,0)</f>
        <v>0</v>
      </c>
      <c r="BJ130" s="17" t="s">
        <v>138</v>
      </c>
      <c r="BK130" s="156">
        <f>ROUND(I130*H130,2)</f>
        <v>0</v>
      </c>
      <c r="BL130" s="17" t="s">
        <v>138</v>
      </c>
      <c r="BM130" s="155" t="s">
        <v>139</v>
      </c>
    </row>
    <row r="131" spans="1:47" s="2" customFormat="1" ht="12">
      <c r="A131" s="32"/>
      <c r="B131" s="33"/>
      <c r="C131" s="32"/>
      <c r="D131" s="157" t="s">
        <v>140</v>
      </c>
      <c r="E131" s="32"/>
      <c r="F131" s="158" t="s">
        <v>141</v>
      </c>
      <c r="G131" s="32"/>
      <c r="H131" s="32"/>
      <c r="I131" s="159"/>
      <c r="J131" s="32"/>
      <c r="K131" s="32"/>
      <c r="L131" s="33"/>
      <c r="M131" s="160"/>
      <c r="N131" s="161"/>
      <c r="O131" s="59"/>
      <c r="P131" s="59"/>
      <c r="Q131" s="59"/>
      <c r="R131" s="59"/>
      <c r="S131" s="59"/>
      <c r="T131" s="60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7" t="s">
        <v>140</v>
      </c>
      <c r="AU131" s="17" t="s">
        <v>86</v>
      </c>
    </row>
    <row r="132" spans="2:51" s="13" customFormat="1" ht="12">
      <c r="B132" s="162"/>
      <c r="D132" s="157" t="s">
        <v>142</v>
      </c>
      <c r="E132" s="163" t="s">
        <v>1</v>
      </c>
      <c r="F132" s="164" t="s">
        <v>143</v>
      </c>
      <c r="H132" s="165">
        <v>120</v>
      </c>
      <c r="I132" s="166"/>
      <c r="L132" s="162"/>
      <c r="M132" s="167"/>
      <c r="N132" s="168"/>
      <c r="O132" s="168"/>
      <c r="P132" s="168"/>
      <c r="Q132" s="168"/>
      <c r="R132" s="168"/>
      <c r="S132" s="168"/>
      <c r="T132" s="169"/>
      <c r="AT132" s="163" t="s">
        <v>142</v>
      </c>
      <c r="AU132" s="163" t="s">
        <v>86</v>
      </c>
      <c r="AV132" s="13" t="s">
        <v>86</v>
      </c>
      <c r="AW132" s="13" t="s">
        <v>32</v>
      </c>
      <c r="AX132" s="13" t="s">
        <v>76</v>
      </c>
      <c r="AY132" s="163" t="s">
        <v>130</v>
      </c>
    </row>
    <row r="133" spans="2:51" s="13" customFormat="1" ht="12">
      <c r="B133" s="162"/>
      <c r="D133" s="157" t="s">
        <v>142</v>
      </c>
      <c r="E133" s="163" t="s">
        <v>1</v>
      </c>
      <c r="F133" s="164" t="s">
        <v>144</v>
      </c>
      <c r="H133" s="165">
        <v>110.4</v>
      </c>
      <c r="I133" s="166"/>
      <c r="L133" s="162"/>
      <c r="M133" s="167"/>
      <c r="N133" s="168"/>
      <c r="O133" s="168"/>
      <c r="P133" s="168"/>
      <c r="Q133" s="168"/>
      <c r="R133" s="168"/>
      <c r="S133" s="168"/>
      <c r="T133" s="169"/>
      <c r="AT133" s="163" t="s">
        <v>142</v>
      </c>
      <c r="AU133" s="163" t="s">
        <v>86</v>
      </c>
      <c r="AV133" s="13" t="s">
        <v>86</v>
      </c>
      <c r="AW133" s="13" t="s">
        <v>32</v>
      </c>
      <c r="AX133" s="13" t="s">
        <v>76</v>
      </c>
      <c r="AY133" s="163" t="s">
        <v>130</v>
      </c>
    </row>
    <row r="134" spans="2:51" s="14" customFormat="1" ht="12">
      <c r="B134" s="170"/>
      <c r="D134" s="157" t="s">
        <v>142</v>
      </c>
      <c r="E134" s="171" t="s">
        <v>1</v>
      </c>
      <c r="F134" s="172" t="s">
        <v>145</v>
      </c>
      <c r="H134" s="173">
        <v>230.4</v>
      </c>
      <c r="I134" s="174"/>
      <c r="L134" s="170"/>
      <c r="M134" s="175"/>
      <c r="N134" s="176"/>
      <c r="O134" s="176"/>
      <c r="P134" s="176"/>
      <c r="Q134" s="176"/>
      <c r="R134" s="176"/>
      <c r="S134" s="176"/>
      <c r="T134" s="177"/>
      <c r="AT134" s="171" t="s">
        <v>142</v>
      </c>
      <c r="AU134" s="171" t="s">
        <v>86</v>
      </c>
      <c r="AV134" s="14" t="s">
        <v>138</v>
      </c>
      <c r="AW134" s="14" t="s">
        <v>32</v>
      </c>
      <c r="AX134" s="14" t="s">
        <v>84</v>
      </c>
      <c r="AY134" s="171" t="s">
        <v>130</v>
      </c>
    </row>
    <row r="135" spans="2:63" s="12" customFormat="1" ht="22.8" customHeight="1">
      <c r="B135" s="130"/>
      <c r="D135" s="131" t="s">
        <v>75</v>
      </c>
      <c r="E135" s="141" t="s">
        <v>146</v>
      </c>
      <c r="F135" s="141" t="s">
        <v>147</v>
      </c>
      <c r="I135" s="133"/>
      <c r="J135" s="142">
        <f>BK135</f>
        <v>0</v>
      </c>
      <c r="L135" s="130"/>
      <c r="M135" s="135"/>
      <c r="N135" s="136"/>
      <c r="O135" s="136"/>
      <c r="P135" s="137">
        <f>SUM(P136:P252)</f>
        <v>0</v>
      </c>
      <c r="Q135" s="136"/>
      <c r="R135" s="137">
        <f>SUM(R136:R252)</f>
        <v>0.012422</v>
      </c>
      <c r="S135" s="136"/>
      <c r="T135" s="138">
        <f>SUM(T136:T252)</f>
        <v>81.42508000000001</v>
      </c>
      <c r="AR135" s="131" t="s">
        <v>84</v>
      </c>
      <c r="AT135" s="139" t="s">
        <v>75</v>
      </c>
      <c r="AU135" s="139" t="s">
        <v>84</v>
      </c>
      <c r="AY135" s="131" t="s">
        <v>130</v>
      </c>
      <c r="BK135" s="140">
        <f>SUM(BK136:BK252)</f>
        <v>0</v>
      </c>
    </row>
    <row r="136" spans="1:65" s="2" customFormat="1" ht="13.8" customHeight="1">
      <c r="A136" s="32"/>
      <c r="B136" s="143"/>
      <c r="C136" s="144" t="s">
        <v>86</v>
      </c>
      <c r="D136" s="144" t="s">
        <v>133</v>
      </c>
      <c r="E136" s="145" t="s">
        <v>148</v>
      </c>
      <c r="F136" s="146" t="s">
        <v>149</v>
      </c>
      <c r="G136" s="147" t="s">
        <v>136</v>
      </c>
      <c r="H136" s="148">
        <v>772.8</v>
      </c>
      <c r="I136" s="149"/>
      <c r="J136" s="150">
        <f>ROUND(I136*H136,2)</f>
        <v>0</v>
      </c>
      <c r="K136" s="146" t="s">
        <v>137</v>
      </c>
      <c r="L136" s="33"/>
      <c r="M136" s="151" t="s">
        <v>1</v>
      </c>
      <c r="N136" s="152" t="s">
        <v>43</v>
      </c>
      <c r="O136" s="59"/>
      <c r="P136" s="153">
        <f>O136*H136</f>
        <v>0</v>
      </c>
      <c r="Q136" s="153">
        <v>0</v>
      </c>
      <c r="R136" s="153">
        <f>Q136*H136</f>
        <v>0</v>
      </c>
      <c r="S136" s="153">
        <v>0</v>
      </c>
      <c r="T136" s="154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55" t="s">
        <v>138</v>
      </c>
      <c r="AT136" s="155" t="s">
        <v>133</v>
      </c>
      <c r="AU136" s="155" t="s">
        <v>86</v>
      </c>
      <c r="AY136" s="17" t="s">
        <v>130</v>
      </c>
      <c r="BE136" s="156">
        <f>IF(N136="základní",J136,0)</f>
        <v>0</v>
      </c>
      <c r="BF136" s="156">
        <f>IF(N136="snížená",J136,0)</f>
        <v>0</v>
      </c>
      <c r="BG136" s="156">
        <f>IF(N136="zákl. přenesená",J136,0)</f>
        <v>0</v>
      </c>
      <c r="BH136" s="156">
        <f>IF(N136="sníž. přenesená",J136,0)</f>
        <v>0</v>
      </c>
      <c r="BI136" s="156">
        <f>IF(N136="nulová",J136,0)</f>
        <v>0</v>
      </c>
      <c r="BJ136" s="17" t="s">
        <v>138</v>
      </c>
      <c r="BK136" s="156">
        <f>ROUND(I136*H136,2)</f>
        <v>0</v>
      </c>
      <c r="BL136" s="17" t="s">
        <v>138</v>
      </c>
      <c r="BM136" s="155" t="s">
        <v>150</v>
      </c>
    </row>
    <row r="137" spans="1:47" s="2" customFormat="1" ht="19.2">
      <c r="A137" s="32"/>
      <c r="B137" s="33"/>
      <c r="C137" s="32"/>
      <c r="D137" s="157" t="s">
        <v>140</v>
      </c>
      <c r="E137" s="32"/>
      <c r="F137" s="158" t="s">
        <v>151</v>
      </c>
      <c r="G137" s="32"/>
      <c r="H137" s="32"/>
      <c r="I137" s="159"/>
      <c r="J137" s="32"/>
      <c r="K137" s="32"/>
      <c r="L137" s="33"/>
      <c r="M137" s="160"/>
      <c r="N137" s="161"/>
      <c r="O137" s="59"/>
      <c r="P137" s="59"/>
      <c r="Q137" s="59"/>
      <c r="R137" s="59"/>
      <c r="S137" s="59"/>
      <c r="T137" s="60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7" t="s">
        <v>140</v>
      </c>
      <c r="AU137" s="17" t="s">
        <v>86</v>
      </c>
    </row>
    <row r="138" spans="2:51" s="13" customFormat="1" ht="12">
      <c r="B138" s="162"/>
      <c r="D138" s="157" t="s">
        <v>142</v>
      </c>
      <c r="E138" s="163" t="s">
        <v>1</v>
      </c>
      <c r="F138" s="164" t="s">
        <v>152</v>
      </c>
      <c r="H138" s="165">
        <v>772.8</v>
      </c>
      <c r="I138" s="166"/>
      <c r="L138" s="162"/>
      <c r="M138" s="167"/>
      <c r="N138" s="168"/>
      <c r="O138" s="168"/>
      <c r="P138" s="168"/>
      <c r="Q138" s="168"/>
      <c r="R138" s="168"/>
      <c r="S138" s="168"/>
      <c r="T138" s="169"/>
      <c r="AT138" s="163" t="s">
        <v>142</v>
      </c>
      <c r="AU138" s="163" t="s">
        <v>86</v>
      </c>
      <c r="AV138" s="13" t="s">
        <v>86</v>
      </c>
      <c r="AW138" s="13" t="s">
        <v>32</v>
      </c>
      <c r="AX138" s="13" t="s">
        <v>76</v>
      </c>
      <c r="AY138" s="163" t="s">
        <v>130</v>
      </c>
    </row>
    <row r="139" spans="2:51" s="14" customFormat="1" ht="12">
      <c r="B139" s="170"/>
      <c r="D139" s="157" t="s">
        <v>142</v>
      </c>
      <c r="E139" s="171" t="s">
        <v>1</v>
      </c>
      <c r="F139" s="172" t="s">
        <v>145</v>
      </c>
      <c r="H139" s="173">
        <v>772.8</v>
      </c>
      <c r="I139" s="174"/>
      <c r="L139" s="170"/>
      <c r="M139" s="175"/>
      <c r="N139" s="176"/>
      <c r="O139" s="176"/>
      <c r="P139" s="176"/>
      <c r="Q139" s="176"/>
      <c r="R139" s="176"/>
      <c r="S139" s="176"/>
      <c r="T139" s="177"/>
      <c r="AT139" s="171" t="s">
        <v>142</v>
      </c>
      <c r="AU139" s="171" t="s">
        <v>86</v>
      </c>
      <c r="AV139" s="14" t="s">
        <v>138</v>
      </c>
      <c r="AW139" s="14" t="s">
        <v>32</v>
      </c>
      <c r="AX139" s="14" t="s">
        <v>84</v>
      </c>
      <c r="AY139" s="171" t="s">
        <v>130</v>
      </c>
    </row>
    <row r="140" spans="1:65" s="2" customFormat="1" ht="13.8" customHeight="1">
      <c r="A140" s="32"/>
      <c r="B140" s="143"/>
      <c r="C140" s="144" t="s">
        <v>153</v>
      </c>
      <c r="D140" s="144" t="s">
        <v>133</v>
      </c>
      <c r="E140" s="145" t="s">
        <v>154</v>
      </c>
      <c r="F140" s="146" t="s">
        <v>155</v>
      </c>
      <c r="G140" s="147" t="s">
        <v>136</v>
      </c>
      <c r="H140" s="148">
        <v>54096</v>
      </c>
      <c r="I140" s="149"/>
      <c r="J140" s="150">
        <f>ROUND(I140*H140,2)</f>
        <v>0</v>
      </c>
      <c r="K140" s="146" t="s">
        <v>137</v>
      </c>
      <c r="L140" s="33"/>
      <c r="M140" s="151" t="s">
        <v>1</v>
      </c>
      <c r="N140" s="152" t="s">
        <v>43</v>
      </c>
      <c r="O140" s="59"/>
      <c r="P140" s="153">
        <f>O140*H140</f>
        <v>0</v>
      </c>
      <c r="Q140" s="153">
        <v>0</v>
      </c>
      <c r="R140" s="153">
        <f>Q140*H140</f>
        <v>0</v>
      </c>
      <c r="S140" s="153">
        <v>0</v>
      </c>
      <c r="T140" s="154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55" t="s">
        <v>138</v>
      </c>
      <c r="AT140" s="155" t="s">
        <v>133</v>
      </c>
      <c r="AU140" s="155" t="s">
        <v>86</v>
      </c>
      <c r="AY140" s="17" t="s">
        <v>130</v>
      </c>
      <c r="BE140" s="156">
        <f>IF(N140="základní",J140,0)</f>
        <v>0</v>
      </c>
      <c r="BF140" s="156">
        <f>IF(N140="snížená",J140,0)</f>
        <v>0</v>
      </c>
      <c r="BG140" s="156">
        <f>IF(N140="zákl. přenesená",J140,0)</f>
        <v>0</v>
      </c>
      <c r="BH140" s="156">
        <f>IF(N140="sníž. přenesená",J140,0)</f>
        <v>0</v>
      </c>
      <c r="BI140" s="156">
        <f>IF(N140="nulová",J140,0)</f>
        <v>0</v>
      </c>
      <c r="BJ140" s="17" t="s">
        <v>138</v>
      </c>
      <c r="BK140" s="156">
        <f>ROUND(I140*H140,2)</f>
        <v>0</v>
      </c>
      <c r="BL140" s="17" t="s">
        <v>138</v>
      </c>
      <c r="BM140" s="155" t="s">
        <v>156</v>
      </c>
    </row>
    <row r="141" spans="1:47" s="2" customFormat="1" ht="19.2">
      <c r="A141" s="32"/>
      <c r="B141" s="33"/>
      <c r="C141" s="32"/>
      <c r="D141" s="157" t="s">
        <v>140</v>
      </c>
      <c r="E141" s="32"/>
      <c r="F141" s="158" t="s">
        <v>157</v>
      </c>
      <c r="G141" s="32"/>
      <c r="H141" s="32"/>
      <c r="I141" s="159"/>
      <c r="J141" s="32"/>
      <c r="K141" s="32"/>
      <c r="L141" s="33"/>
      <c r="M141" s="160"/>
      <c r="N141" s="161"/>
      <c r="O141" s="59"/>
      <c r="P141" s="59"/>
      <c r="Q141" s="59"/>
      <c r="R141" s="59"/>
      <c r="S141" s="59"/>
      <c r="T141" s="60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7" t="s">
        <v>140</v>
      </c>
      <c r="AU141" s="17" t="s">
        <v>86</v>
      </c>
    </row>
    <row r="142" spans="2:51" s="13" customFormat="1" ht="12">
      <c r="B142" s="162"/>
      <c r="D142" s="157" t="s">
        <v>142</v>
      </c>
      <c r="E142" s="163" t="s">
        <v>1</v>
      </c>
      <c r="F142" s="164" t="s">
        <v>158</v>
      </c>
      <c r="H142" s="165">
        <v>54096</v>
      </c>
      <c r="I142" s="166"/>
      <c r="L142" s="162"/>
      <c r="M142" s="167"/>
      <c r="N142" s="168"/>
      <c r="O142" s="168"/>
      <c r="P142" s="168"/>
      <c r="Q142" s="168"/>
      <c r="R142" s="168"/>
      <c r="S142" s="168"/>
      <c r="T142" s="169"/>
      <c r="AT142" s="163" t="s">
        <v>142</v>
      </c>
      <c r="AU142" s="163" t="s">
        <v>86</v>
      </c>
      <c r="AV142" s="13" t="s">
        <v>86</v>
      </c>
      <c r="AW142" s="13" t="s">
        <v>32</v>
      </c>
      <c r="AX142" s="13" t="s">
        <v>76</v>
      </c>
      <c r="AY142" s="163" t="s">
        <v>130</v>
      </c>
    </row>
    <row r="143" spans="2:51" s="14" customFormat="1" ht="12">
      <c r="B143" s="170"/>
      <c r="D143" s="157" t="s">
        <v>142</v>
      </c>
      <c r="E143" s="171" t="s">
        <v>1</v>
      </c>
      <c r="F143" s="172" t="s">
        <v>145</v>
      </c>
      <c r="H143" s="173">
        <v>54096</v>
      </c>
      <c r="I143" s="174"/>
      <c r="L143" s="170"/>
      <c r="M143" s="175"/>
      <c r="N143" s="176"/>
      <c r="O143" s="176"/>
      <c r="P143" s="176"/>
      <c r="Q143" s="176"/>
      <c r="R143" s="176"/>
      <c r="S143" s="176"/>
      <c r="T143" s="177"/>
      <c r="AT143" s="171" t="s">
        <v>142</v>
      </c>
      <c r="AU143" s="171" t="s">
        <v>86</v>
      </c>
      <c r="AV143" s="14" t="s">
        <v>138</v>
      </c>
      <c r="AW143" s="14" t="s">
        <v>32</v>
      </c>
      <c r="AX143" s="14" t="s">
        <v>84</v>
      </c>
      <c r="AY143" s="171" t="s">
        <v>130</v>
      </c>
    </row>
    <row r="144" spans="1:65" s="2" customFormat="1" ht="13.8" customHeight="1">
      <c r="A144" s="32"/>
      <c r="B144" s="143"/>
      <c r="C144" s="144" t="s">
        <v>138</v>
      </c>
      <c r="D144" s="144" t="s">
        <v>133</v>
      </c>
      <c r="E144" s="145" t="s">
        <v>159</v>
      </c>
      <c r="F144" s="146" t="s">
        <v>160</v>
      </c>
      <c r="G144" s="147" t="s">
        <v>136</v>
      </c>
      <c r="H144" s="148">
        <v>772.8</v>
      </c>
      <c r="I144" s="149"/>
      <c r="J144" s="150">
        <f>ROUND(I144*H144,2)</f>
        <v>0</v>
      </c>
      <c r="K144" s="146" t="s">
        <v>137</v>
      </c>
      <c r="L144" s="33"/>
      <c r="M144" s="151" t="s">
        <v>1</v>
      </c>
      <c r="N144" s="152" t="s">
        <v>43</v>
      </c>
      <c r="O144" s="59"/>
      <c r="P144" s="153">
        <f>O144*H144</f>
        <v>0</v>
      </c>
      <c r="Q144" s="153">
        <v>0</v>
      </c>
      <c r="R144" s="153">
        <f>Q144*H144</f>
        <v>0</v>
      </c>
      <c r="S144" s="153">
        <v>0</v>
      </c>
      <c r="T144" s="154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55" t="s">
        <v>138</v>
      </c>
      <c r="AT144" s="155" t="s">
        <v>133</v>
      </c>
      <c r="AU144" s="155" t="s">
        <v>86</v>
      </c>
      <c r="AY144" s="17" t="s">
        <v>130</v>
      </c>
      <c r="BE144" s="156">
        <f>IF(N144="základní",J144,0)</f>
        <v>0</v>
      </c>
      <c r="BF144" s="156">
        <f>IF(N144="snížená",J144,0)</f>
        <v>0</v>
      </c>
      <c r="BG144" s="156">
        <f>IF(N144="zákl. přenesená",J144,0)</f>
        <v>0</v>
      </c>
      <c r="BH144" s="156">
        <f>IF(N144="sníž. přenesená",J144,0)</f>
        <v>0</v>
      </c>
      <c r="BI144" s="156">
        <f>IF(N144="nulová",J144,0)</f>
        <v>0</v>
      </c>
      <c r="BJ144" s="17" t="s">
        <v>138</v>
      </c>
      <c r="BK144" s="156">
        <f>ROUND(I144*H144,2)</f>
        <v>0</v>
      </c>
      <c r="BL144" s="17" t="s">
        <v>138</v>
      </c>
      <c r="BM144" s="155" t="s">
        <v>161</v>
      </c>
    </row>
    <row r="145" spans="1:47" s="2" customFormat="1" ht="19.2">
      <c r="A145" s="32"/>
      <c r="B145" s="33"/>
      <c r="C145" s="32"/>
      <c r="D145" s="157" t="s">
        <v>140</v>
      </c>
      <c r="E145" s="32"/>
      <c r="F145" s="158" t="s">
        <v>162</v>
      </c>
      <c r="G145" s="32"/>
      <c r="H145" s="32"/>
      <c r="I145" s="159"/>
      <c r="J145" s="32"/>
      <c r="K145" s="32"/>
      <c r="L145" s="33"/>
      <c r="M145" s="160"/>
      <c r="N145" s="161"/>
      <c r="O145" s="59"/>
      <c r="P145" s="59"/>
      <c r="Q145" s="59"/>
      <c r="R145" s="59"/>
      <c r="S145" s="59"/>
      <c r="T145" s="60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T145" s="17" t="s">
        <v>140</v>
      </c>
      <c r="AU145" s="17" t="s">
        <v>86</v>
      </c>
    </row>
    <row r="146" spans="2:51" s="13" customFormat="1" ht="12">
      <c r="B146" s="162"/>
      <c r="D146" s="157" t="s">
        <v>142</v>
      </c>
      <c r="E146" s="163" t="s">
        <v>1</v>
      </c>
      <c r="F146" s="164" t="s">
        <v>152</v>
      </c>
      <c r="H146" s="165">
        <v>772.8</v>
      </c>
      <c r="I146" s="166"/>
      <c r="L146" s="162"/>
      <c r="M146" s="167"/>
      <c r="N146" s="168"/>
      <c r="O146" s="168"/>
      <c r="P146" s="168"/>
      <c r="Q146" s="168"/>
      <c r="R146" s="168"/>
      <c r="S146" s="168"/>
      <c r="T146" s="169"/>
      <c r="AT146" s="163" t="s">
        <v>142</v>
      </c>
      <c r="AU146" s="163" t="s">
        <v>86</v>
      </c>
      <c r="AV146" s="13" t="s">
        <v>86</v>
      </c>
      <c r="AW146" s="13" t="s">
        <v>32</v>
      </c>
      <c r="AX146" s="13" t="s">
        <v>76</v>
      </c>
      <c r="AY146" s="163" t="s">
        <v>130</v>
      </c>
    </row>
    <row r="147" spans="2:51" s="14" customFormat="1" ht="12">
      <c r="B147" s="170"/>
      <c r="D147" s="157" t="s">
        <v>142</v>
      </c>
      <c r="E147" s="171" t="s">
        <v>1</v>
      </c>
      <c r="F147" s="172" t="s">
        <v>145</v>
      </c>
      <c r="H147" s="173">
        <v>772.8</v>
      </c>
      <c r="I147" s="174"/>
      <c r="L147" s="170"/>
      <c r="M147" s="175"/>
      <c r="N147" s="176"/>
      <c r="O147" s="176"/>
      <c r="P147" s="176"/>
      <c r="Q147" s="176"/>
      <c r="R147" s="176"/>
      <c r="S147" s="176"/>
      <c r="T147" s="177"/>
      <c r="AT147" s="171" t="s">
        <v>142</v>
      </c>
      <c r="AU147" s="171" t="s">
        <v>86</v>
      </c>
      <c r="AV147" s="14" t="s">
        <v>138</v>
      </c>
      <c r="AW147" s="14" t="s">
        <v>32</v>
      </c>
      <c r="AX147" s="14" t="s">
        <v>84</v>
      </c>
      <c r="AY147" s="171" t="s">
        <v>130</v>
      </c>
    </row>
    <row r="148" spans="1:65" s="2" customFormat="1" ht="13.8" customHeight="1">
      <c r="A148" s="32"/>
      <c r="B148" s="143"/>
      <c r="C148" s="144" t="s">
        <v>163</v>
      </c>
      <c r="D148" s="144" t="s">
        <v>133</v>
      </c>
      <c r="E148" s="145" t="s">
        <v>164</v>
      </c>
      <c r="F148" s="146" t="s">
        <v>165</v>
      </c>
      <c r="G148" s="147" t="s">
        <v>136</v>
      </c>
      <c r="H148" s="148">
        <v>772.8</v>
      </c>
      <c r="I148" s="149"/>
      <c r="J148" s="150">
        <f>ROUND(I148*H148,2)</f>
        <v>0</v>
      </c>
      <c r="K148" s="146" t="s">
        <v>137</v>
      </c>
      <c r="L148" s="33"/>
      <c r="M148" s="151" t="s">
        <v>1</v>
      </c>
      <c r="N148" s="152" t="s">
        <v>43</v>
      </c>
      <c r="O148" s="59"/>
      <c r="P148" s="153">
        <f>O148*H148</f>
        <v>0</v>
      </c>
      <c r="Q148" s="153">
        <v>0</v>
      </c>
      <c r="R148" s="153">
        <f>Q148*H148</f>
        <v>0</v>
      </c>
      <c r="S148" s="153">
        <v>0</v>
      </c>
      <c r="T148" s="154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55" t="s">
        <v>138</v>
      </c>
      <c r="AT148" s="155" t="s">
        <v>133</v>
      </c>
      <c r="AU148" s="155" t="s">
        <v>86</v>
      </c>
      <c r="AY148" s="17" t="s">
        <v>130</v>
      </c>
      <c r="BE148" s="156">
        <f>IF(N148="základní",J148,0)</f>
        <v>0</v>
      </c>
      <c r="BF148" s="156">
        <f>IF(N148="snížená",J148,0)</f>
        <v>0</v>
      </c>
      <c r="BG148" s="156">
        <f>IF(N148="zákl. přenesená",J148,0)</f>
        <v>0</v>
      </c>
      <c r="BH148" s="156">
        <f>IF(N148="sníž. přenesená",J148,0)</f>
        <v>0</v>
      </c>
      <c r="BI148" s="156">
        <f>IF(N148="nulová",J148,0)</f>
        <v>0</v>
      </c>
      <c r="BJ148" s="17" t="s">
        <v>138</v>
      </c>
      <c r="BK148" s="156">
        <f>ROUND(I148*H148,2)</f>
        <v>0</v>
      </c>
      <c r="BL148" s="17" t="s">
        <v>138</v>
      </c>
      <c r="BM148" s="155" t="s">
        <v>166</v>
      </c>
    </row>
    <row r="149" spans="1:47" s="2" customFormat="1" ht="12">
      <c r="A149" s="32"/>
      <c r="B149" s="33"/>
      <c r="C149" s="32"/>
      <c r="D149" s="157" t="s">
        <v>140</v>
      </c>
      <c r="E149" s="32"/>
      <c r="F149" s="158" t="s">
        <v>167</v>
      </c>
      <c r="G149" s="32"/>
      <c r="H149" s="32"/>
      <c r="I149" s="159"/>
      <c r="J149" s="32"/>
      <c r="K149" s="32"/>
      <c r="L149" s="33"/>
      <c r="M149" s="160"/>
      <c r="N149" s="161"/>
      <c r="O149" s="59"/>
      <c r="P149" s="59"/>
      <c r="Q149" s="59"/>
      <c r="R149" s="59"/>
      <c r="S149" s="59"/>
      <c r="T149" s="60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T149" s="17" t="s">
        <v>140</v>
      </c>
      <c r="AU149" s="17" t="s">
        <v>86</v>
      </c>
    </row>
    <row r="150" spans="2:51" s="13" customFormat="1" ht="12">
      <c r="B150" s="162"/>
      <c r="D150" s="157" t="s">
        <v>142</v>
      </c>
      <c r="E150" s="163" t="s">
        <v>1</v>
      </c>
      <c r="F150" s="164" t="s">
        <v>152</v>
      </c>
      <c r="H150" s="165">
        <v>772.8</v>
      </c>
      <c r="I150" s="166"/>
      <c r="L150" s="162"/>
      <c r="M150" s="167"/>
      <c r="N150" s="168"/>
      <c r="O150" s="168"/>
      <c r="P150" s="168"/>
      <c r="Q150" s="168"/>
      <c r="R150" s="168"/>
      <c r="S150" s="168"/>
      <c r="T150" s="169"/>
      <c r="AT150" s="163" t="s">
        <v>142</v>
      </c>
      <c r="AU150" s="163" t="s">
        <v>86</v>
      </c>
      <c r="AV150" s="13" t="s">
        <v>86</v>
      </c>
      <c r="AW150" s="13" t="s">
        <v>32</v>
      </c>
      <c r="AX150" s="13" t="s">
        <v>76</v>
      </c>
      <c r="AY150" s="163" t="s">
        <v>130</v>
      </c>
    </row>
    <row r="151" spans="2:51" s="14" customFormat="1" ht="12">
      <c r="B151" s="170"/>
      <c r="D151" s="157" t="s">
        <v>142</v>
      </c>
      <c r="E151" s="171" t="s">
        <v>1</v>
      </c>
      <c r="F151" s="172" t="s">
        <v>145</v>
      </c>
      <c r="H151" s="173">
        <v>772.8</v>
      </c>
      <c r="I151" s="174"/>
      <c r="L151" s="170"/>
      <c r="M151" s="175"/>
      <c r="N151" s="176"/>
      <c r="O151" s="176"/>
      <c r="P151" s="176"/>
      <c r="Q151" s="176"/>
      <c r="R151" s="176"/>
      <c r="S151" s="176"/>
      <c r="T151" s="177"/>
      <c r="AT151" s="171" t="s">
        <v>142</v>
      </c>
      <c r="AU151" s="171" t="s">
        <v>86</v>
      </c>
      <c r="AV151" s="14" t="s">
        <v>138</v>
      </c>
      <c r="AW151" s="14" t="s">
        <v>32</v>
      </c>
      <c r="AX151" s="14" t="s">
        <v>84</v>
      </c>
      <c r="AY151" s="171" t="s">
        <v>130</v>
      </c>
    </row>
    <row r="152" spans="1:65" s="2" customFormat="1" ht="13.8" customHeight="1">
      <c r="A152" s="32"/>
      <c r="B152" s="143"/>
      <c r="C152" s="144" t="s">
        <v>131</v>
      </c>
      <c r="D152" s="144" t="s">
        <v>133</v>
      </c>
      <c r="E152" s="145" t="s">
        <v>168</v>
      </c>
      <c r="F152" s="146" t="s">
        <v>169</v>
      </c>
      <c r="G152" s="147" t="s">
        <v>136</v>
      </c>
      <c r="H152" s="148">
        <v>54096</v>
      </c>
      <c r="I152" s="149"/>
      <c r="J152" s="150">
        <f>ROUND(I152*H152,2)</f>
        <v>0</v>
      </c>
      <c r="K152" s="146" t="s">
        <v>137</v>
      </c>
      <c r="L152" s="33"/>
      <c r="M152" s="151" t="s">
        <v>1</v>
      </c>
      <c r="N152" s="152" t="s">
        <v>43</v>
      </c>
      <c r="O152" s="59"/>
      <c r="P152" s="153">
        <f>O152*H152</f>
        <v>0</v>
      </c>
      <c r="Q152" s="153">
        <v>0</v>
      </c>
      <c r="R152" s="153">
        <f>Q152*H152</f>
        <v>0</v>
      </c>
      <c r="S152" s="153">
        <v>0</v>
      </c>
      <c r="T152" s="154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55" t="s">
        <v>138</v>
      </c>
      <c r="AT152" s="155" t="s">
        <v>133</v>
      </c>
      <c r="AU152" s="155" t="s">
        <v>86</v>
      </c>
      <c r="AY152" s="17" t="s">
        <v>130</v>
      </c>
      <c r="BE152" s="156">
        <f>IF(N152="základní",J152,0)</f>
        <v>0</v>
      </c>
      <c r="BF152" s="156">
        <f>IF(N152="snížená",J152,0)</f>
        <v>0</v>
      </c>
      <c r="BG152" s="156">
        <f>IF(N152="zákl. přenesená",J152,0)</f>
        <v>0</v>
      </c>
      <c r="BH152" s="156">
        <f>IF(N152="sníž. přenesená",J152,0)</f>
        <v>0</v>
      </c>
      <c r="BI152" s="156">
        <f>IF(N152="nulová",J152,0)</f>
        <v>0</v>
      </c>
      <c r="BJ152" s="17" t="s">
        <v>138</v>
      </c>
      <c r="BK152" s="156">
        <f>ROUND(I152*H152,2)</f>
        <v>0</v>
      </c>
      <c r="BL152" s="17" t="s">
        <v>138</v>
      </c>
      <c r="BM152" s="155" t="s">
        <v>170</v>
      </c>
    </row>
    <row r="153" spans="1:47" s="2" customFormat="1" ht="12">
      <c r="A153" s="32"/>
      <c r="B153" s="33"/>
      <c r="C153" s="32"/>
      <c r="D153" s="157" t="s">
        <v>140</v>
      </c>
      <c r="E153" s="32"/>
      <c r="F153" s="158" t="s">
        <v>171</v>
      </c>
      <c r="G153" s="32"/>
      <c r="H153" s="32"/>
      <c r="I153" s="159"/>
      <c r="J153" s="32"/>
      <c r="K153" s="32"/>
      <c r="L153" s="33"/>
      <c r="M153" s="160"/>
      <c r="N153" s="161"/>
      <c r="O153" s="59"/>
      <c r="P153" s="59"/>
      <c r="Q153" s="59"/>
      <c r="R153" s="59"/>
      <c r="S153" s="59"/>
      <c r="T153" s="60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T153" s="17" t="s">
        <v>140</v>
      </c>
      <c r="AU153" s="17" t="s">
        <v>86</v>
      </c>
    </row>
    <row r="154" spans="2:51" s="13" customFormat="1" ht="12">
      <c r="B154" s="162"/>
      <c r="D154" s="157" t="s">
        <v>142</v>
      </c>
      <c r="E154" s="163" t="s">
        <v>1</v>
      </c>
      <c r="F154" s="164" t="s">
        <v>158</v>
      </c>
      <c r="H154" s="165">
        <v>54096</v>
      </c>
      <c r="I154" s="166"/>
      <c r="L154" s="162"/>
      <c r="M154" s="167"/>
      <c r="N154" s="168"/>
      <c r="O154" s="168"/>
      <c r="P154" s="168"/>
      <c r="Q154" s="168"/>
      <c r="R154" s="168"/>
      <c r="S154" s="168"/>
      <c r="T154" s="169"/>
      <c r="AT154" s="163" t="s">
        <v>142</v>
      </c>
      <c r="AU154" s="163" t="s">
        <v>86</v>
      </c>
      <c r="AV154" s="13" t="s">
        <v>86</v>
      </c>
      <c r="AW154" s="13" t="s">
        <v>32</v>
      </c>
      <c r="AX154" s="13" t="s">
        <v>76</v>
      </c>
      <c r="AY154" s="163" t="s">
        <v>130</v>
      </c>
    </row>
    <row r="155" spans="2:51" s="14" customFormat="1" ht="12">
      <c r="B155" s="170"/>
      <c r="D155" s="157" t="s">
        <v>142</v>
      </c>
      <c r="E155" s="171" t="s">
        <v>1</v>
      </c>
      <c r="F155" s="172" t="s">
        <v>145</v>
      </c>
      <c r="H155" s="173">
        <v>54096</v>
      </c>
      <c r="I155" s="174"/>
      <c r="L155" s="170"/>
      <c r="M155" s="175"/>
      <c r="N155" s="176"/>
      <c r="O155" s="176"/>
      <c r="P155" s="176"/>
      <c r="Q155" s="176"/>
      <c r="R155" s="176"/>
      <c r="S155" s="176"/>
      <c r="T155" s="177"/>
      <c r="AT155" s="171" t="s">
        <v>142</v>
      </c>
      <c r="AU155" s="171" t="s">
        <v>86</v>
      </c>
      <c r="AV155" s="14" t="s">
        <v>138</v>
      </c>
      <c r="AW155" s="14" t="s">
        <v>32</v>
      </c>
      <c r="AX155" s="14" t="s">
        <v>84</v>
      </c>
      <c r="AY155" s="171" t="s">
        <v>130</v>
      </c>
    </row>
    <row r="156" spans="1:65" s="2" customFormat="1" ht="13.8" customHeight="1">
      <c r="A156" s="32"/>
      <c r="B156" s="143"/>
      <c r="C156" s="144" t="s">
        <v>172</v>
      </c>
      <c r="D156" s="144" t="s">
        <v>133</v>
      </c>
      <c r="E156" s="145" t="s">
        <v>173</v>
      </c>
      <c r="F156" s="146" t="s">
        <v>174</v>
      </c>
      <c r="G156" s="147" t="s">
        <v>136</v>
      </c>
      <c r="H156" s="148">
        <v>772.8</v>
      </c>
      <c r="I156" s="149"/>
      <c r="J156" s="150">
        <f>ROUND(I156*H156,2)</f>
        <v>0</v>
      </c>
      <c r="K156" s="146" t="s">
        <v>137</v>
      </c>
      <c r="L156" s="33"/>
      <c r="M156" s="151" t="s">
        <v>1</v>
      </c>
      <c r="N156" s="152" t="s">
        <v>43</v>
      </c>
      <c r="O156" s="59"/>
      <c r="P156" s="153">
        <f>O156*H156</f>
        <v>0</v>
      </c>
      <c r="Q156" s="153">
        <v>0</v>
      </c>
      <c r="R156" s="153">
        <f>Q156*H156</f>
        <v>0</v>
      </c>
      <c r="S156" s="153">
        <v>0</v>
      </c>
      <c r="T156" s="154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55" t="s">
        <v>138</v>
      </c>
      <c r="AT156" s="155" t="s">
        <v>133</v>
      </c>
      <c r="AU156" s="155" t="s">
        <v>86</v>
      </c>
      <c r="AY156" s="17" t="s">
        <v>130</v>
      </c>
      <c r="BE156" s="156">
        <f>IF(N156="základní",J156,0)</f>
        <v>0</v>
      </c>
      <c r="BF156" s="156">
        <f>IF(N156="snížená",J156,0)</f>
        <v>0</v>
      </c>
      <c r="BG156" s="156">
        <f>IF(N156="zákl. přenesená",J156,0)</f>
        <v>0</v>
      </c>
      <c r="BH156" s="156">
        <f>IF(N156="sníž. přenesená",J156,0)</f>
        <v>0</v>
      </c>
      <c r="BI156" s="156">
        <f>IF(N156="nulová",J156,0)</f>
        <v>0</v>
      </c>
      <c r="BJ156" s="17" t="s">
        <v>138</v>
      </c>
      <c r="BK156" s="156">
        <f>ROUND(I156*H156,2)</f>
        <v>0</v>
      </c>
      <c r="BL156" s="17" t="s">
        <v>138</v>
      </c>
      <c r="BM156" s="155" t="s">
        <v>175</v>
      </c>
    </row>
    <row r="157" spans="1:47" s="2" customFormat="1" ht="12">
      <c r="A157" s="32"/>
      <c r="B157" s="33"/>
      <c r="C157" s="32"/>
      <c r="D157" s="157" t="s">
        <v>140</v>
      </c>
      <c r="E157" s="32"/>
      <c r="F157" s="158" t="s">
        <v>176</v>
      </c>
      <c r="G157" s="32"/>
      <c r="H157" s="32"/>
      <c r="I157" s="159"/>
      <c r="J157" s="32"/>
      <c r="K157" s="32"/>
      <c r="L157" s="33"/>
      <c r="M157" s="160"/>
      <c r="N157" s="161"/>
      <c r="O157" s="59"/>
      <c r="P157" s="59"/>
      <c r="Q157" s="59"/>
      <c r="R157" s="59"/>
      <c r="S157" s="59"/>
      <c r="T157" s="60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T157" s="17" t="s">
        <v>140</v>
      </c>
      <c r="AU157" s="17" t="s">
        <v>86</v>
      </c>
    </row>
    <row r="158" spans="2:51" s="13" customFormat="1" ht="12">
      <c r="B158" s="162"/>
      <c r="D158" s="157" t="s">
        <v>142</v>
      </c>
      <c r="E158" s="163" t="s">
        <v>1</v>
      </c>
      <c r="F158" s="164" t="s">
        <v>152</v>
      </c>
      <c r="H158" s="165">
        <v>772.8</v>
      </c>
      <c r="I158" s="166"/>
      <c r="L158" s="162"/>
      <c r="M158" s="167"/>
      <c r="N158" s="168"/>
      <c r="O158" s="168"/>
      <c r="P158" s="168"/>
      <c r="Q158" s="168"/>
      <c r="R158" s="168"/>
      <c r="S158" s="168"/>
      <c r="T158" s="169"/>
      <c r="AT158" s="163" t="s">
        <v>142</v>
      </c>
      <c r="AU158" s="163" t="s">
        <v>86</v>
      </c>
      <c r="AV158" s="13" t="s">
        <v>86</v>
      </c>
      <c r="AW158" s="13" t="s">
        <v>32</v>
      </c>
      <c r="AX158" s="13" t="s">
        <v>76</v>
      </c>
      <c r="AY158" s="163" t="s">
        <v>130</v>
      </c>
    </row>
    <row r="159" spans="2:51" s="14" customFormat="1" ht="12">
      <c r="B159" s="170"/>
      <c r="D159" s="157" t="s">
        <v>142</v>
      </c>
      <c r="E159" s="171" t="s">
        <v>1</v>
      </c>
      <c r="F159" s="172" t="s">
        <v>145</v>
      </c>
      <c r="H159" s="173">
        <v>772.8</v>
      </c>
      <c r="I159" s="174"/>
      <c r="L159" s="170"/>
      <c r="M159" s="175"/>
      <c r="N159" s="176"/>
      <c r="O159" s="176"/>
      <c r="P159" s="176"/>
      <c r="Q159" s="176"/>
      <c r="R159" s="176"/>
      <c r="S159" s="176"/>
      <c r="T159" s="177"/>
      <c r="AT159" s="171" t="s">
        <v>142</v>
      </c>
      <c r="AU159" s="171" t="s">
        <v>86</v>
      </c>
      <c r="AV159" s="14" t="s">
        <v>138</v>
      </c>
      <c r="AW159" s="14" t="s">
        <v>32</v>
      </c>
      <c r="AX159" s="14" t="s">
        <v>84</v>
      </c>
      <c r="AY159" s="171" t="s">
        <v>130</v>
      </c>
    </row>
    <row r="160" spans="1:65" s="2" customFormat="1" ht="13.8" customHeight="1">
      <c r="A160" s="32"/>
      <c r="B160" s="143"/>
      <c r="C160" s="144" t="s">
        <v>177</v>
      </c>
      <c r="D160" s="144" t="s">
        <v>133</v>
      </c>
      <c r="E160" s="145" t="s">
        <v>178</v>
      </c>
      <c r="F160" s="146" t="s">
        <v>179</v>
      </c>
      <c r="G160" s="147" t="s">
        <v>180</v>
      </c>
      <c r="H160" s="148">
        <v>30</v>
      </c>
      <c r="I160" s="149"/>
      <c r="J160" s="150">
        <f>ROUND(I160*H160,2)</f>
        <v>0</v>
      </c>
      <c r="K160" s="146" t="s">
        <v>137</v>
      </c>
      <c r="L160" s="33"/>
      <c r="M160" s="151" t="s">
        <v>1</v>
      </c>
      <c r="N160" s="152" t="s">
        <v>43</v>
      </c>
      <c r="O160" s="59"/>
      <c r="P160" s="153">
        <f>O160*H160</f>
        <v>0</v>
      </c>
      <c r="Q160" s="153">
        <v>0</v>
      </c>
      <c r="R160" s="153">
        <f>Q160*H160</f>
        <v>0</v>
      </c>
      <c r="S160" s="153">
        <v>0</v>
      </c>
      <c r="T160" s="154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55" t="s">
        <v>138</v>
      </c>
      <c r="AT160" s="155" t="s">
        <v>133</v>
      </c>
      <c r="AU160" s="155" t="s">
        <v>86</v>
      </c>
      <c r="AY160" s="17" t="s">
        <v>130</v>
      </c>
      <c r="BE160" s="156">
        <f>IF(N160="základní",J160,0)</f>
        <v>0</v>
      </c>
      <c r="BF160" s="156">
        <f>IF(N160="snížená",J160,0)</f>
        <v>0</v>
      </c>
      <c r="BG160" s="156">
        <f>IF(N160="zákl. přenesená",J160,0)</f>
        <v>0</v>
      </c>
      <c r="BH160" s="156">
        <f>IF(N160="sníž. přenesená",J160,0)</f>
        <v>0</v>
      </c>
      <c r="BI160" s="156">
        <f>IF(N160="nulová",J160,0)</f>
        <v>0</v>
      </c>
      <c r="BJ160" s="17" t="s">
        <v>138</v>
      </c>
      <c r="BK160" s="156">
        <f>ROUND(I160*H160,2)</f>
        <v>0</v>
      </c>
      <c r="BL160" s="17" t="s">
        <v>138</v>
      </c>
      <c r="BM160" s="155" t="s">
        <v>181</v>
      </c>
    </row>
    <row r="161" spans="1:47" s="2" customFormat="1" ht="12">
      <c r="A161" s="32"/>
      <c r="B161" s="33"/>
      <c r="C161" s="32"/>
      <c r="D161" s="157" t="s">
        <v>140</v>
      </c>
      <c r="E161" s="32"/>
      <c r="F161" s="158" t="s">
        <v>182</v>
      </c>
      <c r="G161" s="32"/>
      <c r="H161" s="32"/>
      <c r="I161" s="159"/>
      <c r="J161" s="32"/>
      <c r="K161" s="32"/>
      <c r="L161" s="33"/>
      <c r="M161" s="160"/>
      <c r="N161" s="161"/>
      <c r="O161" s="59"/>
      <c r="P161" s="59"/>
      <c r="Q161" s="59"/>
      <c r="R161" s="59"/>
      <c r="S161" s="59"/>
      <c r="T161" s="60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T161" s="17" t="s">
        <v>140</v>
      </c>
      <c r="AU161" s="17" t="s">
        <v>86</v>
      </c>
    </row>
    <row r="162" spans="2:51" s="13" customFormat="1" ht="12">
      <c r="B162" s="162"/>
      <c r="D162" s="157" t="s">
        <v>142</v>
      </c>
      <c r="E162" s="163" t="s">
        <v>1</v>
      </c>
      <c r="F162" s="164" t="s">
        <v>183</v>
      </c>
      <c r="H162" s="165">
        <v>30</v>
      </c>
      <c r="I162" s="166"/>
      <c r="L162" s="162"/>
      <c r="M162" s="167"/>
      <c r="N162" s="168"/>
      <c r="O162" s="168"/>
      <c r="P162" s="168"/>
      <c r="Q162" s="168"/>
      <c r="R162" s="168"/>
      <c r="S162" s="168"/>
      <c r="T162" s="169"/>
      <c r="AT162" s="163" t="s">
        <v>142</v>
      </c>
      <c r="AU162" s="163" t="s">
        <v>86</v>
      </c>
      <c r="AV162" s="13" t="s">
        <v>86</v>
      </c>
      <c r="AW162" s="13" t="s">
        <v>32</v>
      </c>
      <c r="AX162" s="13" t="s">
        <v>76</v>
      </c>
      <c r="AY162" s="163" t="s">
        <v>130</v>
      </c>
    </row>
    <row r="163" spans="2:51" s="14" customFormat="1" ht="12">
      <c r="B163" s="170"/>
      <c r="D163" s="157" t="s">
        <v>142</v>
      </c>
      <c r="E163" s="171" t="s">
        <v>1</v>
      </c>
      <c r="F163" s="172" t="s">
        <v>145</v>
      </c>
      <c r="H163" s="173">
        <v>30</v>
      </c>
      <c r="I163" s="174"/>
      <c r="L163" s="170"/>
      <c r="M163" s="175"/>
      <c r="N163" s="176"/>
      <c r="O163" s="176"/>
      <c r="P163" s="176"/>
      <c r="Q163" s="176"/>
      <c r="R163" s="176"/>
      <c r="S163" s="176"/>
      <c r="T163" s="177"/>
      <c r="AT163" s="171" t="s">
        <v>142</v>
      </c>
      <c r="AU163" s="171" t="s">
        <v>86</v>
      </c>
      <c r="AV163" s="14" t="s">
        <v>138</v>
      </c>
      <c r="AW163" s="14" t="s">
        <v>32</v>
      </c>
      <c r="AX163" s="14" t="s">
        <v>84</v>
      </c>
      <c r="AY163" s="171" t="s">
        <v>130</v>
      </c>
    </row>
    <row r="164" spans="1:65" s="2" customFormat="1" ht="13.8" customHeight="1">
      <c r="A164" s="32"/>
      <c r="B164" s="143"/>
      <c r="C164" s="144" t="s">
        <v>146</v>
      </c>
      <c r="D164" s="144" t="s">
        <v>133</v>
      </c>
      <c r="E164" s="145" t="s">
        <v>184</v>
      </c>
      <c r="F164" s="146" t="s">
        <v>185</v>
      </c>
      <c r="G164" s="147" t="s">
        <v>180</v>
      </c>
      <c r="H164" s="148">
        <v>2100</v>
      </c>
      <c r="I164" s="149"/>
      <c r="J164" s="150">
        <f>ROUND(I164*H164,2)</f>
        <v>0</v>
      </c>
      <c r="K164" s="146" t="s">
        <v>137</v>
      </c>
      <c r="L164" s="33"/>
      <c r="M164" s="151" t="s">
        <v>1</v>
      </c>
      <c r="N164" s="152" t="s">
        <v>43</v>
      </c>
      <c r="O164" s="59"/>
      <c r="P164" s="153">
        <f>O164*H164</f>
        <v>0</v>
      </c>
      <c r="Q164" s="153">
        <v>0</v>
      </c>
      <c r="R164" s="153">
        <f>Q164*H164</f>
        <v>0</v>
      </c>
      <c r="S164" s="153">
        <v>0</v>
      </c>
      <c r="T164" s="154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55" t="s">
        <v>138</v>
      </c>
      <c r="AT164" s="155" t="s">
        <v>133</v>
      </c>
      <c r="AU164" s="155" t="s">
        <v>86</v>
      </c>
      <c r="AY164" s="17" t="s">
        <v>130</v>
      </c>
      <c r="BE164" s="156">
        <f>IF(N164="základní",J164,0)</f>
        <v>0</v>
      </c>
      <c r="BF164" s="156">
        <f>IF(N164="snížená",J164,0)</f>
        <v>0</v>
      </c>
      <c r="BG164" s="156">
        <f>IF(N164="zákl. přenesená",J164,0)</f>
        <v>0</v>
      </c>
      <c r="BH164" s="156">
        <f>IF(N164="sníž. přenesená",J164,0)</f>
        <v>0</v>
      </c>
      <c r="BI164" s="156">
        <f>IF(N164="nulová",J164,0)</f>
        <v>0</v>
      </c>
      <c r="BJ164" s="17" t="s">
        <v>138</v>
      </c>
      <c r="BK164" s="156">
        <f>ROUND(I164*H164,2)</f>
        <v>0</v>
      </c>
      <c r="BL164" s="17" t="s">
        <v>138</v>
      </c>
      <c r="BM164" s="155" t="s">
        <v>186</v>
      </c>
    </row>
    <row r="165" spans="1:47" s="2" customFormat="1" ht="12">
      <c r="A165" s="32"/>
      <c r="B165" s="33"/>
      <c r="C165" s="32"/>
      <c r="D165" s="157" t="s">
        <v>140</v>
      </c>
      <c r="E165" s="32"/>
      <c r="F165" s="158" t="s">
        <v>187</v>
      </c>
      <c r="G165" s="32"/>
      <c r="H165" s="32"/>
      <c r="I165" s="159"/>
      <c r="J165" s="32"/>
      <c r="K165" s="32"/>
      <c r="L165" s="33"/>
      <c r="M165" s="160"/>
      <c r="N165" s="161"/>
      <c r="O165" s="59"/>
      <c r="P165" s="59"/>
      <c r="Q165" s="59"/>
      <c r="R165" s="59"/>
      <c r="S165" s="59"/>
      <c r="T165" s="60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T165" s="17" t="s">
        <v>140</v>
      </c>
      <c r="AU165" s="17" t="s">
        <v>86</v>
      </c>
    </row>
    <row r="166" spans="2:51" s="13" customFormat="1" ht="12">
      <c r="B166" s="162"/>
      <c r="D166" s="157" t="s">
        <v>142</v>
      </c>
      <c r="E166" s="163" t="s">
        <v>1</v>
      </c>
      <c r="F166" s="164" t="s">
        <v>188</v>
      </c>
      <c r="H166" s="165">
        <v>2100</v>
      </c>
      <c r="I166" s="166"/>
      <c r="L166" s="162"/>
      <c r="M166" s="167"/>
      <c r="N166" s="168"/>
      <c r="O166" s="168"/>
      <c r="P166" s="168"/>
      <c r="Q166" s="168"/>
      <c r="R166" s="168"/>
      <c r="S166" s="168"/>
      <c r="T166" s="169"/>
      <c r="AT166" s="163" t="s">
        <v>142</v>
      </c>
      <c r="AU166" s="163" t="s">
        <v>86</v>
      </c>
      <c r="AV166" s="13" t="s">
        <v>86</v>
      </c>
      <c r="AW166" s="13" t="s">
        <v>32</v>
      </c>
      <c r="AX166" s="13" t="s">
        <v>76</v>
      </c>
      <c r="AY166" s="163" t="s">
        <v>130</v>
      </c>
    </row>
    <row r="167" spans="2:51" s="14" customFormat="1" ht="12">
      <c r="B167" s="170"/>
      <c r="D167" s="157" t="s">
        <v>142</v>
      </c>
      <c r="E167" s="171" t="s">
        <v>1</v>
      </c>
      <c r="F167" s="172" t="s">
        <v>145</v>
      </c>
      <c r="H167" s="173">
        <v>2100</v>
      </c>
      <c r="I167" s="174"/>
      <c r="L167" s="170"/>
      <c r="M167" s="175"/>
      <c r="N167" s="176"/>
      <c r="O167" s="176"/>
      <c r="P167" s="176"/>
      <c r="Q167" s="176"/>
      <c r="R167" s="176"/>
      <c r="S167" s="176"/>
      <c r="T167" s="177"/>
      <c r="AT167" s="171" t="s">
        <v>142</v>
      </c>
      <c r="AU167" s="171" t="s">
        <v>86</v>
      </c>
      <c r="AV167" s="14" t="s">
        <v>138</v>
      </c>
      <c r="AW167" s="14" t="s">
        <v>32</v>
      </c>
      <c r="AX167" s="14" t="s">
        <v>84</v>
      </c>
      <c r="AY167" s="171" t="s">
        <v>130</v>
      </c>
    </row>
    <row r="168" spans="1:65" s="2" customFormat="1" ht="13.8" customHeight="1">
      <c r="A168" s="32"/>
      <c r="B168" s="143"/>
      <c r="C168" s="144" t="s">
        <v>189</v>
      </c>
      <c r="D168" s="144" t="s">
        <v>133</v>
      </c>
      <c r="E168" s="145" t="s">
        <v>190</v>
      </c>
      <c r="F168" s="146" t="s">
        <v>191</v>
      </c>
      <c r="G168" s="147" t="s">
        <v>180</v>
      </c>
      <c r="H168" s="148">
        <v>30</v>
      </c>
      <c r="I168" s="149"/>
      <c r="J168" s="150">
        <f>ROUND(I168*H168,2)</f>
        <v>0</v>
      </c>
      <c r="K168" s="146" t="s">
        <v>137</v>
      </c>
      <c r="L168" s="33"/>
      <c r="M168" s="151" t="s">
        <v>1</v>
      </c>
      <c r="N168" s="152" t="s">
        <v>43</v>
      </c>
      <c r="O168" s="59"/>
      <c r="P168" s="153">
        <f>O168*H168</f>
        <v>0</v>
      </c>
      <c r="Q168" s="153">
        <v>0</v>
      </c>
      <c r="R168" s="153">
        <f>Q168*H168</f>
        <v>0</v>
      </c>
      <c r="S168" s="153">
        <v>0</v>
      </c>
      <c r="T168" s="154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55" t="s">
        <v>138</v>
      </c>
      <c r="AT168" s="155" t="s">
        <v>133</v>
      </c>
      <c r="AU168" s="155" t="s">
        <v>86</v>
      </c>
      <c r="AY168" s="17" t="s">
        <v>130</v>
      </c>
      <c r="BE168" s="156">
        <f>IF(N168="základní",J168,0)</f>
        <v>0</v>
      </c>
      <c r="BF168" s="156">
        <f>IF(N168="snížená",J168,0)</f>
        <v>0</v>
      </c>
      <c r="BG168" s="156">
        <f>IF(N168="zákl. přenesená",J168,0)</f>
        <v>0</v>
      </c>
      <c r="BH168" s="156">
        <f>IF(N168="sníž. přenesená",J168,0)</f>
        <v>0</v>
      </c>
      <c r="BI168" s="156">
        <f>IF(N168="nulová",J168,0)</f>
        <v>0</v>
      </c>
      <c r="BJ168" s="17" t="s">
        <v>138</v>
      </c>
      <c r="BK168" s="156">
        <f>ROUND(I168*H168,2)</f>
        <v>0</v>
      </c>
      <c r="BL168" s="17" t="s">
        <v>138</v>
      </c>
      <c r="BM168" s="155" t="s">
        <v>192</v>
      </c>
    </row>
    <row r="169" spans="1:47" s="2" customFormat="1" ht="12">
      <c r="A169" s="32"/>
      <c r="B169" s="33"/>
      <c r="C169" s="32"/>
      <c r="D169" s="157" t="s">
        <v>140</v>
      </c>
      <c r="E169" s="32"/>
      <c r="F169" s="158" t="s">
        <v>193</v>
      </c>
      <c r="G169" s="32"/>
      <c r="H169" s="32"/>
      <c r="I169" s="159"/>
      <c r="J169" s="32"/>
      <c r="K169" s="32"/>
      <c r="L169" s="33"/>
      <c r="M169" s="160"/>
      <c r="N169" s="161"/>
      <c r="O169" s="59"/>
      <c r="P169" s="59"/>
      <c r="Q169" s="59"/>
      <c r="R169" s="59"/>
      <c r="S169" s="59"/>
      <c r="T169" s="60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T169" s="17" t="s">
        <v>140</v>
      </c>
      <c r="AU169" s="17" t="s">
        <v>86</v>
      </c>
    </row>
    <row r="170" spans="2:51" s="13" customFormat="1" ht="12">
      <c r="B170" s="162"/>
      <c r="D170" s="157" t="s">
        <v>142</v>
      </c>
      <c r="E170" s="163" t="s">
        <v>1</v>
      </c>
      <c r="F170" s="164" t="s">
        <v>183</v>
      </c>
      <c r="H170" s="165">
        <v>30</v>
      </c>
      <c r="I170" s="166"/>
      <c r="L170" s="162"/>
      <c r="M170" s="167"/>
      <c r="N170" s="168"/>
      <c r="O170" s="168"/>
      <c r="P170" s="168"/>
      <c r="Q170" s="168"/>
      <c r="R170" s="168"/>
      <c r="S170" s="168"/>
      <c r="T170" s="169"/>
      <c r="AT170" s="163" t="s">
        <v>142</v>
      </c>
      <c r="AU170" s="163" t="s">
        <v>86</v>
      </c>
      <c r="AV170" s="13" t="s">
        <v>86</v>
      </c>
      <c r="AW170" s="13" t="s">
        <v>32</v>
      </c>
      <c r="AX170" s="13" t="s">
        <v>76</v>
      </c>
      <c r="AY170" s="163" t="s">
        <v>130</v>
      </c>
    </row>
    <row r="171" spans="2:51" s="14" customFormat="1" ht="12">
      <c r="B171" s="170"/>
      <c r="D171" s="157" t="s">
        <v>142</v>
      </c>
      <c r="E171" s="171" t="s">
        <v>1</v>
      </c>
      <c r="F171" s="172" t="s">
        <v>145</v>
      </c>
      <c r="H171" s="173">
        <v>30</v>
      </c>
      <c r="I171" s="174"/>
      <c r="L171" s="170"/>
      <c r="M171" s="175"/>
      <c r="N171" s="176"/>
      <c r="O171" s="176"/>
      <c r="P171" s="176"/>
      <c r="Q171" s="176"/>
      <c r="R171" s="176"/>
      <c r="S171" s="176"/>
      <c r="T171" s="177"/>
      <c r="AT171" s="171" t="s">
        <v>142</v>
      </c>
      <c r="AU171" s="171" t="s">
        <v>86</v>
      </c>
      <c r="AV171" s="14" t="s">
        <v>138</v>
      </c>
      <c r="AW171" s="14" t="s">
        <v>32</v>
      </c>
      <c r="AX171" s="14" t="s">
        <v>84</v>
      </c>
      <c r="AY171" s="171" t="s">
        <v>130</v>
      </c>
    </row>
    <row r="172" spans="1:65" s="2" customFormat="1" ht="13.8" customHeight="1">
      <c r="A172" s="32"/>
      <c r="B172" s="143"/>
      <c r="C172" s="144" t="s">
        <v>194</v>
      </c>
      <c r="D172" s="144" t="s">
        <v>133</v>
      </c>
      <c r="E172" s="145" t="s">
        <v>195</v>
      </c>
      <c r="F172" s="146" t="s">
        <v>196</v>
      </c>
      <c r="G172" s="147" t="s">
        <v>197</v>
      </c>
      <c r="H172" s="148">
        <v>30</v>
      </c>
      <c r="I172" s="149"/>
      <c r="J172" s="150">
        <f>ROUND(I172*H172,2)</f>
        <v>0</v>
      </c>
      <c r="K172" s="146" t="s">
        <v>137</v>
      </c>
      <c r="L172" s="33"/>
      <c r="M172" s="151" t="s">
        <v>1</v>
      </c>
      <c r="N172" s="152" t="s">
        <v>43</v>
      </c>
      <c r="O172" s="59"/>
      <c r="P172" s="153">
        <f>O172*H172</f>
        <v>0</v>
      </c>
      <c r="Q172" s="153">
        <v>0</v>
      </c>
      <c r="R172" s="153">
        <f>Q172*H172</f>
        <v>0</v>
      </c>
      <c r="S172" s="153">
        <v>0</v>
      </c>
      <c r="T172" s="154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55" t="s">
        <v>138</v>
      </c>
      <c r="AT172" s="155" t="s">
        <v>133</v>
      </c>
      <c r="AU172" s="155" t="s">
        <v>86</v>
      </c>
      <c r="AY172" s="17" t="s">
        <v>130</v>
      </c>
      <c r="BE172" s="156">
        <f>IF(N172="základní",J172,0)</f>
        <v>0</v>
      </c>
      <c r="BF172" s="156">
        <f>IF(N172="snížená",J172,0)</f>
        <v>0</v>
      </c>
      <c r="BG172" s="156">
        <f>IF(N172="zákl. přenesená",J172,0)</f>
        <v>0</v>
      </c>
      <c r="BH172" s="156">
        <f>IF(N172="sníž. přenesená",J172,0)</f>
        <v>0</v>
      </c>
      <c r="BI172" s="156">
        <f>IF(N172="nulová",J172,0)</f>
        <v>0</v>
      </c>
      <c r="BJ172" s="17" t="s">
        <v>138</v>
      </c>
      <c r="BK172" s="156">
        <f>ROUND(I172*H172,2)</f>
        <v>0</v>
      </c>
      <c r="BL172" s="17" t="s">
        <v>138</v>
      </c>
      <c r="BM172" s="155" t="s">
        <v>198</v>
      </c>
    </row>
    <row r="173" spans="1:47" s="2" customFormat="1" ht="12">
      <c r="A173" s="32"/>
      <c r="B173" s="33"/>
      <c r="C173" s="32"/>
      <c r="D173" s="157" t="s">
        <v>140</v>
      </c>
      <c r="E173" s="32"/>
      <c r="F173" s="158" t="s">
        <v>199</v>
      </c>
      <c r="G173" s="32"/>
      <c r="H173" s="32"/>
      <c r="I173" s="159"/>
      <c r="J173" s="32"/>
      <c r="K173" s="32"/>
      <c r="L173" s="33"/>
      <c r="M173" s="160"/>
      <c r="N173" s="161"/>
      <c r="O173" s="59"/>
      <c r="P173" s="59"/>
      <c r="Q173" s="59"/>
      <c r="R173" s="59"/>
      <c r="S173" s="59"/>
      <c r="T173" s="60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T173" s="17" t="s">
        <v>140</v>
      </c>
      <c r="AU173" s="17" t="s">
        <v>86</v>
      </c>
    </row>
    <row r="174" spans="2:51" s="13" customFormat="1" ht="12">
      <c r="B174" s="162"/>
      <c r="D174" s="157" t="s">
        <v>142</v>
      </c>
      <c r="E174" s="163" t="s">
        <v>1</v>
      </c>
      <c r="F174" s="164" t="s">
        <v>183</v>
      </c>
      <c r="H174" s="165">
        <v>30</v>
      </c>
      <c r="I174" s="166"/>
      <c r="L174" s="162"/>
      <c r="M174" s="167"/>
      <c r="N174" s="168"/>
      <c r="O174" s="168"/>
      <c r="P174" s="168"/>
      <c r="Q174" s="168"/>
      <c r="R174" s="168"/>
      <c r="S174" s="168"/>
      <c r="T174" s="169"/>
      <c r="AT174" s="163" t="s">
        <v>142</v>
      </c>
      <c r="AU174" s="163" t="s">
        <v>86</v>
      </c>
      <c r="AV174" s="13" t="s">
        <v>86</v>
      </c>
      <c r="AW174" s="13" t="s">
        <v>32</v>
      </c>
      <c r="AX174" s="13" t="s">
        <v>76</v>
      </c>
      <c r="AY174" s="163" t="s">
        <v>130</v>
      </c>
    </row>
    <row r="175" spans="2:51" s="14" customFormat="1" ht="12">
      <c r="B175" s="170"/>
      <c r="D175" s="157" t="s">
        <v>142</v>
      </c>
      <c r="E175" s="171" t="s">
        <v>1</v>
      </c>
      <c r="F175" s="172" t="s">
        <v>145</v>
      </c>
      <c r="H175" s="173">
        <v>30</v>
      </c>
      <c r="I175" s="174"/>
      <c r="L175" s="170"/>
      <c r="M175" s="175"/>
      <c r="N175" s="176"/>
      <c r="O175" s="176"/>
      <c r="P175" s="176"/>
      <c r="Q175" s="176"/>
      <c r="R175" s="176"/>
      <c r="S175" s="176"/>
      <c r="T175" s="177"/>
      <c r="AT175" s="171" t="s">
        <v>142</v>
      </c>
      <c r="AU175" s="171" t="s">
        <v>86</v>
      </c>
      <c r="AV175" s="14" t="s">
        <v>138</v>
      </c>
      <c r="AW175" s="14" t="s">
        <v>32</v>
      </c>
      <c r="AX175" s="14" t="s">
        <v>84</v>
      </c>
      <c r="AY175" s="171" t="s">
        <v>130</v>
      </c>
    </row>
    <row r="176" spans="1:65" s="2" customFormat="1" ht="13.8" customHeight="1">
      <c r="A176" s="32"/>
      <c r="B176" s="143"/>
      <c r="C176" s="144" t="s">
        <v>200</v>
      </c>
      <c r="D176" s="144" t="s">
        <v>133</v>
      </c>
      <c r="E176" s="145" t="s">
        <v>201</v>
      </c>
      <c r="F176" s="146" t="s">
        <v>202</v>
      </c>
      <c r="G176" s="147" t="s">
        <v>136</v>
      </c>
      <c r="H176" s="148">
        <v>1242.2</v>
      </c>
      <c r="I176" s="149"/>
      <c r="J176" s="150">
        <f>ROUND(I176*H176,2)</f>
        <v>0</v>
      </c>
      <c r="K176" s="146" t="s">
        <v>137</v>
      </c>
      <c r="L176" s="33"/>
      <c r="M176" s="151" t="s">
        <v>1</v>
      </c>
      <c r="N176" s="152" t="s">
        <v>43</v>
      </c>
      <c r="O176" s="59"/>
      <c r="P176" s="153">
        <f>O176*H176</f>
        <v>0</v>
      </c>
      <c r="Q176" s="153">
        <v>1E-05</v>
      </c>
      <c r="R176" s="153">
        <f>Q176*H176</f>
        <v>0.012422</v>
      </c>
      <c r="S176" s="153">
        <v>0</v>
      </c>
      <c r="T176" s="154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55" t="s">
        <v>138</v>
      </c>
      <c r="AT176" s="155" t="s">
        <v>133</v>
      </c>
      <c r="AU176" s="155" t="s">
        <v>86</v>
      </c>
      <c r="AY176" s="17" t="s">
        <v>130</v>
      </c>
      <c r="BE176" s="156">
        <f>IF(N176="základní",J176,0)</f>
        <v>0</v>
      </c>
      <c r="BF176" s="156">
        <f>IF(N176="snížená",J176,0)</f>
        <v>0</v>
      </c>
      <c r="BG176" s="156">
        <f>IF(N176="zákl. přenesená",J176,0)</f>
        <v>0</v>
      </c>
      <c r="BH176" s="156">
        <f>IF(N176="sníž. přenesená",J176,0)</f>
        <v>0</v>
      </c>
      <c r="BI176" s="156">
        <f>IF(N176="nulová",J176,0)</f>
        <v>0</v>
      </c>
      <c r="BJ176" s="17" t="s">
        <v>138</v>
      </c>
      <c r="BK176" s="156">
        <f>ROUND(I176*H176,2)</f>
        <v>0</v>
      </c>
      <c r="BL176" s="17" t="s">
        <v>138</v>
      </c>
      <c r="BM176" s="155" t="s">
        <v>203</v>
      </c>
    </row>
    <row r="177" spans="1:47" s="2" customFormat="1" ht="12">
      <c r="A177" s="32"/>
      <c r="B177" s="33"/>
      <c r="C177" s="32"/>
      <c r="D177" s="157" t="s">
        <v>140</v>
      </c>
      <c r="E177" s="32"/>
      <c r="F177" s="158" t="s">
        <v>204</v>
      </c>
      <c r="G177" s="32"/>
      <c r="H177" s="32"/>
      <c r="I177" s="159"/>
      <c r="J177" s="32"/>
      <c r="K177" s="32"/>
      <c r="L177" s="33"/>
      <c r="M177" s="160"/>
      <c r="N177" s="161"/>
      <c r="O177" s="59"/>
      <c r="P177" s="59"/>
      <c r="Q177" s="59"/>
      <c r="R177" s="59"/>
      <c r="S177" s="59"/>
      <c r="T177" s="60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T177" s="17" t="s">
        <v>140</v>
      </c>
      <c r="AU177" s="17" t="s">
        <v>86</v>
      </c>
    </row>
    <row r="178" spans="2:51" s="13" customFormat="1" ht="12">
      <c r="B178" s="162"/>
      <c r="D178" s="157" t="s">
        <v>142</v>
      </c>
      <c r="E178" s="163" t="s">
        <v>1</v>
      </c>
      <c r="F178" s="164" t="s">
        <v>205</v>
      </c>
      <c r="H178" s="165">
        <v>500.2</v>
      </c>
      <c r="I178" s="166"/>
      <c r="L178" s="162"/>
      <c r="M178" s="167"/>
      <c r="N178" s="168"/>
      <c r="O178" s="168"/>
      <c r="P178" s="168"/>
      <c r="Q178" s="168"/>
      <c r="R178" s="168"/>
      <c r="S178" s="168"/>
      <c r="T178" s="169"/>
      <c r="AT178" s="163" t="s">
        <v>142</v>
      </c>
      <c r="AU178" s="163" t="s">
        <v>86</v>
      </c>
      <c r="AV178" s="13" t="s">
        <v>86</v>
      </c>
      <c r="AW178" s="13" t="s">
        <v>32</v>
      </c>
      <c r="AX178" s="13" t="s">
        <v>76</v>
      </c>
      <c r="AY178" s="163" t="s">
        <v>130</v>
      </c>
    </row>
    <row r="179" spans="2:51" s="13" customFormat="1" ht="12">
      <c r="B179" s="162"/>
      <c r="D179" s="157" t="s">
        <v>142</v>
      </c>
      <c r="E179" s="163" t="s">
        <v>1</v>
      </c>
      <c r="F179" s="164" t="s">
        <v>205</v>
      </c>
      <c r="H179" s="165">
        <v>500.2</v>
      </c>
      <c r="I179" s="166"/>
      <c r="L179" s="162"/>
      <c r="M179" s="167"/>
      <c r="N179" s="168"/>
      <c r="O179" s="168"/>
      <c r="P179" s="168"/>
      <c r="Q179" s="168"/>
      <c r="R179" s="168"/>
      <c r="S179" s="168"/>
      <c r="T179" s="169"/>
      <c r="AT179" s="163" t="s">
        <v>142</v>
      </c>
      <c r="AU179" s="163" t="s">
        <v>86</v>
      </c>
      <c r="AV179" s="13" t="s">
        <v>86</v>
      </c>
      <c r="AW179" s="13" t="s">
        <v>32</v>
      </c>
      <c r="AX179" s="13" t="s">
        <v>76</v>
      </c>
      <c r="AY179" s="163" t="s">
        <v>130</v>
      </c>
    </row>
    <row r="180" spans="2:51" s="13" customFormat="1" ht="12">
      <c r="B180" s="162"/>
      <c r="D180" s="157" t="s">
        <v>142</v>
      </c>
      <c r="E180" s="163" t="s">
        <v>1</v>
      </c>
      <c r="F180" s="164" t="s">
        <v>206</v>
      </c>
      <c r="H180" s="165">
        <v>120.9</v>
      </c>
      <c r="I180" s="166"/>
      <c r="L180" s="162"/>
      <c r="M180" s="167"/>
      <c r="N180" s="168"/>
      <c r="O180" s="168"/>
      <c r="P180" s="168"/>
      <c r="Q180" s="168"/>
      <c r="R180" s="168"/>
      <c r="S180" s="168"/>
      <c r="T180" s="169"/>
      <c r="AT180" s="163" t="s">
        <v>142</v>
      </c>
      <c r="AU180" s="163" t="s">
        <v>86</v>
      </c>
      <c r="AV180" s="13" t="s">
        <v>86</v>
      </c>
      <c r="AW180" s="13" t="s">
        <v>32</v>
      </c>
      <c r="AX180" s="13" t="s">
        <v>76</v>
      </c>
      <c r="AY180" s="163" t="s">
        <v>130</v>
      </c>
    </row>
    <row r="181" spans="2:51" s="13" customFormat="1" ht="12">
      <c r="B181" s="162"/>
      <c r="D181" s="157" t="s">
        <v>142</v>
      </c>
      <c r="E181" s="163" t="s">
        <v>1</v>
      </c>
      <c r="F181" s="164" t="s">
        <v>206</v>
      </c>
      <c r="H181" s="165">
        <v>120.9</v>
      </c>
      <c r="I181" s="166"/>
      <c r="L181" s="162"/>
      <c r="M181" s="167"/>
      <c r="N181" s="168"/>
      <c r="O181" s="168"/>
      <c r="P181" s="168"/>
      <c r="Q181" s="168"/>
      <c r="R181" s="168"/>
      <c r="S181" s="168"/>
      <c r="T181" s="169"/>
      <c r="AT181" s="163" t="s">
        <v>142</v>
      </c>
      <c r="AU181" s="163" t="s">
        <v>86</v>
      </c>
      <c r="AV181" s="13" t="s">
        <v>86</v>
      </c>
      <c r="AW181" s="13" t="s">
        <v>32</v>
      </c>
      <c r="AX181" s="13" t="s">
        <v>76</v>
      </c>
      <c r="AY181" s="163" t="s">
        <v>130</v>
      </c>
    </row>
    <row r="182" spans="2:51" s="14" customFormat="1" ht="12">
      <c r="B182" s="170"/>
      <c r="D182" s="157" t="s">
        <v>142</v>
      </c>
      <c r="E182" s="171" t="s">
        <v>1</v>
      </c>
      <c r="F182" s="172" t="s">
        <v>145</v>
      </c>
      <c r="H182" s="173">
        <v>1242.2</v>
      </c>
      <c r="I182" s="174"/>
      <c r="L182" s="170"/>
      <c r="M182" s="175"/>
      <c r="N182" s="176"/>
      <c r="O182" s="176"/>
      <c r="P182" s="176"/>
      <c r="Q182" s="176"/>
      <c r="R182" s="176"/>
      <c r="S182" s="176"/>
      <c r="T182" s="177"/>
      <c r="AT182" s="171" t="s">
        <v>142</v>
      </c>
      <c r="AU182" s="171" t="s">
        <v>86</v>
      </c>
      <c r="AV182" s="14" t="s">
        <v>138</v>
      </c>
      <c r="AW182" s="14" t="s">
        <v>32</v>
      </c>
      <c r="AX182" s="14" t="s">
        <v>84</v>
      </c>
      <c r="AY182" s="171" t="s">
        <v>130</v>
      </c>
    </row>
    <row r="183" spans="2:51" s="15" customFormat="1" ht="12">
      <c r="B183" s="178"/>
      <c r="D183" s="157" t="s">
        <v>142</v>
      </c>
      <c r="E183" s="179" t="s">
        <v>1</v>
      </c>
      <c r="F183" s="180" t="s">
        <v>207</v>
      </c>
      <c r="H183" s="179" t="s">
        <v>1</v>
      </c>
      <c r="I183" s="181"/>
      <c r="L183" s="178"/>
      <c r="M183" s="182"/>
      <c r="N183" s="183"/>
      <c r="O183" s="183"/>
      <c r="P183" s="183"/>
      <c r="Q183" s="183"/>
      <c r="R183" s="183"/>
      <c r="S183" s="183"/>
      <c r="T183" s="184"/>
      <c r="AT183" s="179" t="s">
        <v>142</v>
      </c>
      <c r="AU183" s="179" t="s">
        <v>86</v>
      </c>
      <c r="AV183" s="15" t="s">
        <v>84</v>
      </c>
      <c r="AW183" s="15" t="s">
        <v>32</v>
      </c>
      <c r="AX183" s="15" t="s">
        <v>76</v>
      </c>
      <c r="AY183" s="179" t="s">
        <v>130</v>
      </c>
    </row>
    <row r="184" spans="1:65" s="2" customFormat="1" ht="13.8" customHeight="1">
      <c r="A184" s="32"/>
      <c r="B184" s="143"/>
      <c r="C184" s="144" t="s">
        <v>208</v>
      </c>
      <c r="D184" s="144" t="s">
        <v>133</v>
      </c>
      <c r="E184" s="145" t="s">
        <v>209</v>
      </c>
      <c r="F184" s="146" t="s">
        <v>210</v>
      </c>
      <c r="G184" s="147" t="s">
        <v>136</v>
      </c>
      <c r="H184" s="148">
        <v>1242.2</v>
      </c>
      <c r="I184" s="149"/>
      <c r="J184" s="150">
        <f>ROUND(I184*H184,2)</f>
        <v>0</v>
      </c>
      <c r="K184" s="146" t="s">
        <v>137</v>
      </c>
      <c r="L184" s="33"/>
      <c r="M184" s="151" t="s">
        <v>1</v>
      </c>
      <c r="N184" s="152" t="s">
        <v>43</v>
      </c>
      <c r="O184" s="59"/>
      <c r="P184" s="153">
        <f>O184*H184</f>
        <v>0</v>
      </c>
      <c r="Q184" s="153">
        <v>0</v>
      </c>
      <c r="R184" s="153">
        <f>Q184*H184</f>
        <v>0</v>
      </c>
      <c r="S184" s="153">
        <v>0</v>
      </c>
      <c r="T184" s="154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55" t="s">
        <v>138</v>
      </c>
      <c r="AT184" s="155" t="s">
        <v>133</v>
      </c>
      <c r="AU184" s="155" t="s">
        <v>86</v>
      </c>
      <c r="AY184" s="17" t="s">
        <v>130</v>
      </c>
      <c r="BE184" s="156">
        <f>IF(N184="základní",J184,0)</f>
        <v>0</v>
      </c>
      <c r="BF184" s="156">
        <f>IF(N184="snížená",J184,0)</f>
        <v>0</v>
      </c>
      <c r="BG184" s="156">
        <f>IF(N184="zákl. přenesená",J184,0)</f>
        <v>0</v>
      </c>
      <c r="BH184" s="156">
        <f>IF(N184="sníž. přenesená",J184,0)</f>
        <v>0</v>
      </c>
      <c r="BI184" s="156">
        <f>IF(N184="nulová",J184,0)</f>
        <v>0</v>
      </c>
      <c r="BJ184" s="17" t="s">
        <v>138</v>
      </c>
      <c r="BK184" s="156">
        <f>ROUND(I184*H184,2)</f>
        <v>0</v>
      </c>
      <c r="BL184" s="17" t="s">
        <v>138</v>
      </c>
      <c r="BM184" s="155" t="s">
        <v>211</v>
      </c>
    </row>
    <row r="185" spans="1:47" s="2" customFormat="1" ht="12">
      <c r="A185" s="32"/>
      <c r="B185" s="33"/>
      <c r="C185" s="32"/>
      <c r="D185" s="157" t="s">
        <v>140</v>
      </c>
      <c r="E185" s="32"/>
      <c r="F185" s="158" t="s">
        <v>212</v>
      </c>
      <c r="G185" s="32"/>
      <c r="H185" s="32"/>
      <c r="I185" s="159"/>
      <c r="J185" s="32"/>
      <c r="K185" s="32"/>
      <c r="L185" s="33"/>
      <c r="M185" s="160"/>
      <c r="N185" s="161"/>
      <c r="O185" s="59"/>
      <c r="P185" s="59"/>
      <c r="Q185" s="59"/>
      <c r="R185" s="59"/>
      <c r="S185" s="59"/>
      <c r="T185" s="60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T185" s="17" t="s">
        <v>140</v>
      </c>
      <c r="AU185" s="17" t="s">
        <v>86</v>
      </c>
    </row>
    <row r="186" spans="2:51" s="13" customFormat="1" ht="12">
      <c r="B186" s="162"/>
      <c r="D186" s="157" t="s">
        <v>142</v>
      </c>
      <c r="E186" s="163" t="s">
        <v>1</v>
      </c>
      <c r="F186" s="164" t="s">
        <v>205</v>
      </c>
      <c r="H186" s="165">
        <v>500.2</v>
      </c>
      <c r="I186" s="166"/>
      <c r="L186" s="162"/>
      <c r="M186" s="167"/>
      <c r="N186" s="168"/>
      <c r="O186" s="168"/>
      <c r="P186" s="168"/>
      <c r="Q186" s="168"/>
      <c r="R186" s="168"/>
      <c r="S186" s="168"/>
      <c r="T186" s="169"/>
      <c r="AT186" s="163" t="s">
        <v>142</v>
      </c>
      <c r="AU186" s="163" t="s">
        <v>86</v>
      </c>
      <c r="AV186" s="13" t="s">
        <v>86</v>
      </c>
      <c r="AW186" s="13" t="s">
        <v>32</v>
      </c>
      <c r="AX186" s="13" t="s">
        <v>76</v>
      </c>
      <c r="AY186" s="163" t="s">
        <v>130</v>
      </c>
    </row>
    <row r="187" spans="2:51" s="13" customFormat="1" ht="12">
      <c r="B187" s="162"/>
      <c r="D187" s="157" t="s">
        <v>142</v>
      </c>
      <c r="E187" s="163" t="s">
        <v>1</v>
      </c>
      <c r="F187" s="164" t="s">
        <v>205</v>
      </c>
      <c r="H187" s="165">
        <v>500.2</v>
      </c>
      <c r="I187" s="166"/>
      <c r="L187" s="162"/>
      <c r="M187" s="167"/>
      <c r="N187" s="168"/>
      <c r="O187" s="168"/>
      <c r="P187" s="168"/>
      <c r="Q187" s="168"/>
      <c r="R187" s="168"/>
      <c r="S187" s="168"/>
      <c r="T187" s="169"/>
      <c r="AT187" s="163" t="s">
        <v>142</v>
      </c>
      <c r="AU187" s="163" t="s">
        <v>86</v>
      </c>
      <c r="AV187" s="13" t="s">
        <v>86</v>
      </c>
      <c r="AW187" s="13" t="s">
        <v>32</v>
      </c>
      <c r="AX187" s="13" t="s">
        <v>76</v>
      </c>
      <c r="AY187" s="163" t="s">
        <v>130</v>
      </c>
    </row>
    <row r="188" spans="2:51" s="13" customFormat="1" ht="12">
      <c r="B188" s="162"/>
      <c r="D188" s="157" t="s">
        <v>142</v>
      </c>
      <c r="E188" s="163" t="s">
        <v>1</v>
      </c>
      <c r="F188" s="164" t="s">
        <v>206</v>
      </c>
      <c r="H188" s="165">
        <v>120.9</v>
      </c>
      <c r="I188" s="166"/>
      <c r="L188" s="162"/>
      <c r="M188" s="167"/>
      <c r="N188" s="168"/>
      <c r="O188" s="168"/>
      <c r="P188" s="168"/>
      <c r="Q188" s="168"/>
      <c r="R188" s="168"/>
      <c r="S188" s="168"/>
      <c r="T188" s="169"/>
      <c r="AT188" s="163" t="s">
        <v>142</v>
      </c>
      <c r="AU188" s="163" t="s">
        <v>86</v>
      </c>
      <c r="AV188" s="13" t="s">
        <v>86</v>
      </c>
      <c r="AW188" s="13" t="s">
        <v>32</v>
      </c>
      <c r="AX188" s="13" t="s">
        <v>76</v>
      </c>
      <c r="AY188" s="163" t="s">
        <v>130</v>
      </c>
    </row>
    <row r="189" spans="2:51" s="13" customFormat="1" ht="12">
      <c r="B189" s="162"/>
      <c r="D189" s="157" t="s">
        <v>142</v>
      </c>
      <c r="E189" s="163" t="s">
        <v>1</v>
      </c>
      <c r="F189" s="164" t="s">
        <v>206</v>
      </c>
      <c r="H189" s="165">
        <v>120.9</v>
      </c>
      <c r="I189" s="166"/>
      <c r="L189" s="162"/>
      <c r="M189" s="167"/>
      <c r="N189" s="168"/>
      <c r="O189" s="168"/>
      <c r="P189" s="168"/>
      <c r="Q189" s="168"/>
      <c r="R189" s="168"/>
      <c r="S189" s="168"/>
      <c r="T189" s="169"/>
      <c r="AT189" s="163" t="s">
        <v>142</v>
      </c>
      <c r="AU189" s="163" t="s">
        <v>86</v>
      </c>
      <c r="AV189" s="13" t="s">
        <v>86</v>
      </c>
      <c r="AW189" s="13" t="s">
        <v>32</v>
      </c>
      <c r="AX189" s="13" t="s">
        <v>76</v>
      </c>
      <c r="AY189" s="163" t="s">
        <v>130</v>
      </c>
    </row>
    <row r="190" spans="2:51" s="14" customFormat="1" ht="12">
      <c r="B190" s="170"/>
      <c r="D190" s="157" t="s">
        <v>142</v>
      </c>
      <c r="E190" s="171" t="s">
        <v>1</v>
      </c>
      <c r="F190" s="172" t="s">
        <v>145</v>
      </c>
      <c r="H190" s="173">
        <v>1242.2</v>
      </c>
      <c r="I190" s="174"/>
      <c r="L190" s="170"/>
      <c r="M190" s="175"/>
      <c r="N190" s="176"/>
      <c r="O190" s="176"/>
      <c r="P190" s="176"/>
      <c r="Q190" s="176"/>
      <c r="R190" s="176"/>
      <c r="S190" s="176"/>
      <c r="T190" s="177"/>
      <c r="AT190" s="171" t="s">
        <v>142</v>
      </c>
      <c r="AU190" s="171" t="s">
        <v>86</v>
      </c>
      <c r="AV190" s="14" t="s">
        <v>138</v>
      </c>
      <c r="AW190" s="14" t="s">
        <v>32</v>
      </c>
      <c r="AX190" s="14" t="s">
        <v>84</v>
      </c>
      <c r="AY190" s="171" t="s">
        <v>130</v>
      </c>
    </row>
    <row r="191" spans="1:65" s="2" customFormat="1" ht="13.8" customHeight="1">
      <c r="A191" s="32"/>
      <c r="B191" s="143"/>
      <c r="C191" s="144" t="s">
        <v>213</v>
      </c>
      <c r="D191" s="144" t="s">
        <v>133</v>
      </c>
      <c r="E191" s="145" t="s">
        <v>214</v>
      </c>
      <c r="F191" s="146" t="s">
        <v>215</v>
      </c>
      <c r="G191" s="147" t="s">
        <v>216</v>
      </c>
      <c r="H191" s="148">
        <v>0.512</v>
      </c>
      <c r="I191" s="149"/>
      <c r="J191" s="150">
        <f>ROUND(I191*H191,2)</f>
        <v>0</v>
      </c>
      <c r="K191" s="146" t="s">
        <v>137</v>
      </c>
      <c r="L191" s="33"/>
      <c r="M191" s="151" t="s">
        <v>1</v>
      </c>
      <c r="N191" s="152" t="s">
        <v>43</v>
      </c>
      <c r="O191" s="59"/>
      <c r="P191" s="153">
        <f>O191*H191</f>
        <v>0</v>
      </c>
      <c r="Q191" s="153">
        <v>0</v>
      </c>
      <c r="R191" s="153">
        <f>Q191*H191</f>
        <v>0</v>
      </c>
      <c r="S191" s="153">
        <v>2.2</v>
      </c>
      <c r="T191" s="154">
        <f>S191*H191</f>
        <v>1.1264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55" t="s">
        <v>138</v>
      </c>
      <c r="AT191" s="155" t="s">
        <v>133</v>
      </c>
      <c r="AU191" s="155" t="s">
        <v>86</v>
      </c>
      <c r="AY191" s="17" t="s">
        <v>130</v>
      </c>
      <c r="BE191" s="156">
        <f>IF(N191="základní",J191,0)</f>
        <v>0</v>
      </c>
      <c r="BF191" s="156">
        <f>IF(N191="snížená",J191,0)</f>
        <v>0</v>
      </c>
      <c r="BG191" s="156">
        <f>IF(N191="zákl. přenesená",J191,0)</f>
        <v>0</v>
      </c>
      <c r="BH191" s="156">
        <f>IF(N191="sníž. přenesená",J191,0)</f>
        <v>0</v>
      </c>
      <c r="BI191" s="156">
        <f>IF(N191="nulová",J191,0)</f>
        <v>0</v>
      </c>
      <c r="BJ191" s="17" t="s">
        <v>138</v>
      </c>
      <c r="BK191" s="156">
        <f>ROUND(I191*H191,2)</f>
        <v>0</v>
      </c>
      <c r="BL191" s="17" t="s">
        <v>138</v>
      </c>
      <c r="BM191" s="155" t="s">
        <v>217</v>
      </c>
    </row>
    <row r="192" spans="1:47" s="2" customFormat="1" ht="12">
      <c r="A192" s="32"/>
      <c r="B192" s="33"/>
      <c r="C192" s="32"/>
      <c r="D192" s="157" t="s">
        <v>140</v>
      </c>
      <c r="E192" s="32"/>
      <c r="F192" s="158" t="s">
        <v>218</v>
      </c>
      <c r="G192" s="32"/>
      <c r="H192" s="32"/>
      <c r="I192" s="159"/>
      <c r="J192" s="32"/>
      <c r="K192" s="32"/>
      <c r="L192" s="33"/>
      <c r="M192" s="160"/>
      <c r="N192" s="161"/>
      <c r="O192" s="59"/>
      <c r="P192" s="59"/>
      <c r="Q192" s="59"/>
      <c r="R192" s="59"/>
      <c r="S192" s="59"/>
      <c r="T192" s="60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T192" s="17" t="s">
        <v>140</v>
      </c>
      <c r="AU192" s="17" t="s">
        <v>86</v>
      </c>
    </row>
    <row r="193" spans="2:51" s="13" customFormat="1" ht="12">
      <c r="B193" s="162"/>
      <c r="D193" s="157" t="s">
        <v>142</v>
      </c>
      <c r="E193" s="163" t="s">
        <v>1</v>
      </c>
      <c r="F193" s="164" t="s">
        <v>219</v>
      </c>
      <c r="H193" s="165">
        <v>0.18</v>
      </c>
      <c r="I193" s="166"/>
      <c r="L193" s="162"/>
      <c r="M193" s="167"/>
      <c r="N193" s="168"/>
      <c r="O193" s="168"/>
      <c r="P193" s="168"/>
      <c r="Q193" s="168"/>
      <c r="R193" s="168"/>
      <c r="S193" s="168"/>
      <c r="T193" s="169"/>
      <c r="AT193" s="163" t="s">
        <v>142</v>
      </c>
      <c r="AU193" s="163" t="s">
        <v>86</v>
      </c>
      <c r="AV193" s="13" t="s">
        <v>86</v>
      </c>
      <c r="AW193" s="13" t="s">
        <v>32</v>
      </c>
      <c r="AX193" s="13" t="s">
        <v>76</v>
      </c>
      <c r="AY193" s="163" t="s">
        <v>130</v>
      </c>
    </row>
    <row r="194" spans="2:51" s="13" customFormat="1" ht="12">
      <c r="B194" s="162"/>
      <c r="D194" s="157" t="s">
        <v>142</v>
      </c>
      <c r="E194" s="163" t="s">
        <v>1</v>
      </c>
      <c r="F194" s="164" t="s">
        <v>220</v>
      </c>
      <c r="H194" s="165">
        <v>0.081</v>
      </c>
      <c r="I194" s="166"/>
      <c r="L194" s="162"/>
      <c r="M194" s="167"/>
      <c r="N194" s="168"/>
      <c r="O194" s="168"/>
      <c r="P194" s="168"/>
      <c r="Q194" s="168"/>
      <c r="R194" s="168"/>
      <c r="S194" s="168"/>
      <c r="T194" s="169"/>
      <c r="AT194" s="163" t="s">
        <v>142</v>
      </c>
      <c r="AU194" s="163" t="s">
        <v>86</v>
      </c>
      <c r="AV194" s="13" t="s">
        <v>86</v>
      </c>
      <c r="AW194" s="13" t="s">
        <v>32</v>
      </c>
      <c r="AX194" s="13" t="s">
        <v>76</v>
      </c>
      <c r="AY194" s="163" t="s">
        <v>130</v>
      </c>
    </row>
    <row r="195" spans="2:51" s="13" customFormat="1" ht="12">
      <c r="B195" s="162"/>
      <c r="D195" s="157" t="s">
        <v>142</v>
      </c>
      <c r="E195" s="163" t="s">
        <v>1</v>
      </c>
      <c r="F195" s="164" t="s">
        <v>220</v>
      </c>
      <c r="H195" s="165">
        <v>0.081</v>
      </c>
      <c r="I195" s="166"/>
      <c r="L195" s="162"/>
      <c r="M195" s="167"/>
      <c r="N195" s="168"/>
      <c r="O195" s="168"/>
      <c r="P195" s="168"/>
      <c r="Q195" s="168"/>
      <c r="R195" s="168"/>
      <c r="S195" s="168"/>
      <c r="T195" s="169"/>
      <c r="AT195" s="163" t="s">
        <v>142</v>
      </c>
      <c r="AU195" s="163" t="s">
        <v>86</v>
      </c>
      <c r="AV195" s="13" t="s">
        <v>86</v>
      </c>
      <c r="AW195" s="13" t="s">
        <v>32</v>
      </c>
      <c r="AX195" s="13" t="s">
        <v>76</v>
      </c>
      <c r="AY195" s="163" t="s">
        <v>130</v>
      </c>
    </row>
    <row r="196" spans="2:51" s="13" customFormat="1" ht="12">
      <c r="B196" s="162"/>
      <c r="D196" s="157" t="s">
        <v>142</v>
      </c>
      <c r="E196" s="163" t="s">
        <v>1</v>
      </c>
      <c r="F196" s="164" t="s">
        <v>220</v>
      </c>
      <c r="H196" s="165">
        <v>0.081</v>
      </c>
      <c r="I196" s="166"/>
      <c r="L196" s="162"/>
      <c r="M196" s="167"/>
      <c r="N196" s="168"/>
      <c r="O196" s="168"/>
      <c r="P196" s="168"/>
      <c r="Q196" s="168"/>
      <c r="R196" s="168"/>
      <c r="S196" s="168"/>
      <c r="T196" s="169"/>
      <c r="AT196" s="163" t="s">
        <v>142</v>
      </c>
      <c r="AU196" s="163" t="s">
        <v>86</v>
      </c>
      <c r="AV196" s="13" t="s">
        <v>86</v>
      </c>
      <c r="AW196" s="13" t="s">
        <v>32</v>
      </c>
      <c r="AX196" s="13" t="s">
        <v>76</v>
      </c>
      <c r="AY196" s="163" t="s">
        <v>130</v>
      </c>
    </row>
    <row r="197" spans="2:51" s="13" customFormat="1" ht="12">
      <c r="B197" s="162"/>
      <c r="D197" s="157" t="s">
        <v>142</v>
      </c>
      <c r="E197" s="163" t="s">
        <v>1</v>
      </c>
      <c r="F197" s="164" t="s">
        <v>220</v>
      </c>
      <c r="H197" s="165">
        <v>0.081</v>
      </c>
      <c r="I197" s="166"/>
      <c r="L197" s="162"/>
      <c r="M197" s="167"/>
      <c r="N197" s="168"/>
      <c r="O197" s="168"/>
      <c r="P197" s="168"/>
      <c r="Q197" s="168"/>
      <c r="R197" s="168"/>
      <c r="S197" s="168"/>
      <c r="T197" s="169"/>
      <c r="AT197" s="163" t="s">
        <v>142</v>
      </c>
      <c r="AU197" s="163" t="s">
        <v>86</v>
      </c>
      <c r="AV197" s="13" t="s">
        <v>86</v>
      </c>
      <c r="AW197" s="13" t="s">
        <v>32</v>
      </c>
      <c r="AX197" s="13" t="s">
        <v>76</v>
      </c>
      <c r="AY197" s="163" t="s">
        <v>130</v>
      </c>
    </row>
    <row r="198" spans="2:51" s="13" customFormat="1" ht="12">
      <c r="B198" s="162"/>
      <c r="D198" s="157" t="s">
        <v>142</v>
      </c>
      <c r="E198" s="163" t="s">
        <v>1</v>
      </c>
      <c r="F198" s="164" t="s">
        <v>221</v>
      </c>
      <c r="H198" s="165">
        <v>0.008</v>
      </c>
      <c r="I198" s="166"/>
      <c r="L198" s="162"/>
      <c r="M198" s="167"/>
      <c r="N198" s="168"/>
      <c r="O198" s="168"/>
      <c r="P198" s="168"/>
      <c r="Q198" s="168"/>
      <c r="R198" s="168"/>
      <c r="S198" s="168"/>
      <c r="T198" s="169"/>
      <c r="AT198" s="163" t="s">
        <v>142</v>
      </c>
      <c r="AU198" s="163" t="s">
        <v>86</v>
      </c>
      <c r="AV198" s="13" t="s">
        <v>86</v>
      </c>
      <c r="AW198" s="13" t="s">
        <v>32</v>
      </c>
      <c r="AX198" s="13" t="s">
        <v>76</v>
      </c>
      <c r="AY198" s="163" t="s">
        <v>130</v>
      </c>
    </row>
    <row r="199" spans="2:51" s="14" customFormat="1" ht="12">
      <c r="B199" s="170"/>
      <c r="D199" s="157" t="s">
        <v>142</v>
      </c>
      <c r="E199" s="171" t="s">
        <v>1</v>
      </c>
      <c r="F199" s="172" t="s">
        <v>145</v>
      </c>
      <c r="H199" s="173">
        <v>0.512</v>
      </c>
      <c r="I199" s="174"/>
      <c r="L199" s="170"/>
      <c r="M199" s="175"/>
      <c r="N199" s="176"/>
      <c r="O199" s="176"/>
      <c r="P199" s="176"/>
      <c r="Q199" s="176"/>
      <c r="R199" s="176"/>
      <c r="S199" s="176"/>
      <c r="T199" s="177"/>
      <c r="AT199" s="171" t="s">
        <v>142</v>
      </c>
      <c r="AU199" s="171" t="s">
        <v>86</v>
      </c>
      <c r="AV199" s="14" t="s">
        <v>138</v>
      </c>
      <c r="AW199" s="14" t="s">
        <v>32</v>
      </c>
      <c r="AX199" s="14" t="s">
        <v>84</v>
      </c>
      <c r="AY199" s="171" t="s">
        <v>130</v>
      </c>
    </row>
    <row r="200" spans="1:65" s="2" customFormat="1" ht="13.8" customHeight="1">
      <c r="A200" s="32"/>
      <c r="B200" s="143"/>
      <c r="C200" s="185" t="s">
        <v>8</v>
      </c>
      <c r="D200" s="185" t="s">
        <v>222</v>
      </c>
      <c r="E200" s="186" t="s">
        <v>223</v>
      </c>
      <c r="F200" s="187" t="s">
        <v>224</v>
      </c>
      <c r="G200" s="188" t="s">
        <v>225</v>
      </c>
      <c r="H200" s="189">
        <v>6</v>
      </c>
      <c r="I200" s="190"/>
      <c r="J200" s="191">
        <f>ROUND(I200*H200,2)</f>
        <v>0</v>
      </c>
      <c r="K200" s="187" t="s">
        <v>1</v>
      </c>
      <c r="L200" s="192"/>
      <c r="M200" s="193" t="s">
        <v>1</v>
      </c>
      <c r="N200" s="194" t="s">
        <v>43</v>
      </c>
      <c r="O200" s="59"/>
      <c r="P200" s="153">
        <f>O200*H200</f>
        <v>0</v>
      </c>
      <c r="Q200" s="153">
        <v>0</v>
      </c>
      <c r="R200" s="153">
        <f>Q200*H200</f>
        <v>0</v>
      </c>
      <c r="S200" s="153">
        <v>0</v>
      </c>
      <c r="T200" s="154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55" t="s">
        <v>177</v>
      </c>
      <c r="AT200" s="155" t="s">
        <v>222</v>
      </c>
      <c r="AU200" s="155" t="s">
        <v>86</v>
      </c>
      <c r="AY200" s="17" t="s">
        <v>130</v>
      </c>
      <c r="BE200" s="156">
        <f>IF(N200="základní",J200,0)</f>
        <v>0</v>
      </c>
      <c r="BF200" s="156">
        <f>IF(N200="snížená",J200,0)</f>
        <v>0</v>
      </c>
      <c r="BG200" s="156">
        <f>IF(N200="zákl. přenesená",J200,0)</f>
        <v>0</v>
      </c>
      <c r="BH200" s="156">
        <f>IF(N200="sníž. přenesená",J200,0)</f>
        <v>0</v>
      </c>
      <c r="BI200" s="156">
        <f>IF(N200="nulová",J200,0)</f>
        <v>0</v>
      </c>
      <c r="BJ200" s="17" t="s">
        <v>138</v>
      </c>
      <c r="BK200" s="156">
        <f>ROUND(I200*H200,2)</f>
        <v>0</v>
      </c>
      <c r="BL200" s="17" t="s">
        <v>138</v>
      </c>
      <c r="BM200" s="155" t="s">
        <v>226</v>
      </c>
    </row>
    <row r="201" spans="1:47" s="2" customFormat="1" ht="12">
      <c r="A201" s="32"/>
      <c r="B201" s="33"/>
      <c r="C201" s="32"/>
      <c r="D201" s="157" t="s">
        <v>140</v>
      </c>
      <c r="E201" s="32"/>
      <c r="F201" s="158" t="s">
        <v>224</v>
      </c>
      <c r="G201" s="32"/>
      <c r="H201" s="32"/>
      <c r="I201" s="159"/>
      <c r="J201" s="32"/>
      <c r="K201" s="32"/>
      <c r="L201" s="33"/>
      <c r="M201" s="160"/>
      <c r="N201" s="161"/>
      <c r="O201" s="59"/>
      <c r="P201" s="59"/>
      <c r="Q201" s="59"/>
      <c r="R201" s="59"/>
      <c r="S201" s="59"/>
      <c r="T201" s="60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T201" s="17" t="s">
        <v>140</v>
      </c>
      <c r="AU201" s="17" t="s">
        <v>86</v>
      </c>
    </row>
    <row r="202" spans="1:65" s="2" customFormat="1" ht="13.8" customHeight="1">
      <c r="A202" s="32"/>
      <c r="B202" s="143"/>
      <c r="C202" s="144" t="s">
        <v>227</v>
      </c>
      <c r="D202" s="144" t="s">
        <v>133</v>
      </c>
      <c r="E202" s="145" t="s">
        <v>228</v>
      </c>
      <c r="F202" s="146" t="s">
        <v>229</v>
      </c>
      <c r="G202" s="147" t="s">
        <v>136</v>
      </c>
      <c r="H202" s="148">
        <v>503.792</v>
      </c>
      <c r="I202" s="149"/>
      <c r="J202" s="150">
        <f>ROUND(I202*H202,2)</f>
        <v>0</v>
      </c>
      <c r="K202" s="146" t="s">
        <v>137</v>
      </c>
      <c r="L202" s="33"/>
      <c r="M202" s="151" t="s">
        <v>1</v>
      </c>
      <c r="N202" s="152" t="s">
        <v>43</v>
      </c>
      <c r="O202" s="59"/>
      <c r="P202" s="153">
        <f>O202*H202</f>
        <v>0</v>
      </c>
      <c r="Q202" s="153">
        <v>0</v>
      </c>
      <c r="R202" s="153">
        <f>Q202*H202</f>
        <v>0</v>
      </c>
      <c r="S202" s="153">
        <v>0.09</v>
      </c>
      <c r="T202" s="154">
        <f>S202*H202</f>
        <v>45.34128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55" t="s">
        <v>138</v>
      </c>
      <c r="AT202" s="155" t="s">
        <v>133</v>
      </c>
      <c r="AU202" s="155" t="s">
        <v>86</v>
      </c>
      <c r="AY202" s="17" t="s">
        <v>130</v>
      </c>
      <c r="BE202" s="156">
        <f>IF(N202="základní",J202,0)</f>
        <v>0</v>
      </c>
      <c r="BF202" s="156">
        <f>IF(N202="snížená",J202,0)</f>
        <v>0</v>
      </c>
      <c r="BG202" s="156">
        <f>IF(N202="zákl. přenesená",J202,0)</f>
        <v>0</v>
      </c>
      <c r="BH202" s="156">
        <f>IF(N202="sníž. přenesená",J202,0)</f>
        <v>0</v>
      </c>
      <c r="BI202" s="156">
        <f>IF(N202="nulová",J202,0)</f>
        <v>0</v>
      </c>
      <c r="BJ202" s="17" t="s">
        <v>138</v>
      </c>
      <c r="BK202" s="156">
        <f>ROUND(I202*H202,2)</f>
        <v>0</v>
      </c>
      <c r="BL202" s="17" t="s">
        <v>138</v>
      </c>
      <c r="BM202" s="155" t="s">
        <v>230</v>
      </c>
    </row>
    <row r="203" spans="1:47" s="2" customFormat="1" ht="12">
      <c r="A203" s="32"/>
      <c r="B203" s="33"/>
      <c r="C203" s="32"/>
      <c r="D203" s="157" t="s">
        <v>140</v>
      </c>
      <c r="E203" s="32"/>
      <c r="F203" s="158" t="s">
        <v>231</v>
      </c>
      <c r="G203" s="32"/>
      <c r="H203" s="32"/>
      <c r="I203" s="159"/>
      <c r="J203" s="32"/>
      <c r="K203" s="32"/>
      <c r="L203" s="33"/>
      <c r="M203" s="160"/>
      <c r="N203" s="161"/>
      <c r="O203" s="59"/>
      <c r="P203" s="59"/>
      <c r="Q203" s="59"/>
      <c r="R203" s="59"/>
      <c r="S203" s="59"/>
      <c r="T203" s="60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T203" s="17" t="s">
        <v>140</v>
      </c>
      <c r="AU203" s="17" t="s">
        <v>86</v>
      </c>
    </row>
    <row r="204" spans="2:51" s="13" customFormat="1" ht="12">
      <c r="B204" s="162"/>
      <c r="D204" s="157" t="s">
        <v>142</v>
      </c>
      <c r="E204" s="163" t="s">
        <v>1</v>
      </c>
      <c r="F204" s="164" t="s">
        <v>232</v>
      </c>
      <c r="H204" s="165">
        <v>503.792</v>
      </c>
      <c r="I204" s="166"/>
      <c r="L204" s="162"/>
      <c r="M204" s="167"/>
      <c r="N204" s="168"/>
      <c r="O204" s="168"/>
      <c r="P204" s="168"/>
      <c r="Q204" s="168"/>
      <c r="R204" s="168"/>
      <c r="S204" s="168"/>
      <c r="T204" s="169"/>
      <c r="AT204" s="163" t="s">
        <v>142</v>
      </c>
      <c r="AU204" s="163" t="s">
        <v>86</v>
      </c>
      <c r="AV204" s="13" t="s">
        <v>86</v>
      </c>
      <c r="AW204" s="13" t="s">
        <v>32</v>
      </c>
      <c r="AX204" s="13" t="s">
        <v>76</v>
      </c>
      <c r="AY204" s="163" t="s">
        <v>130</v>
      </c>
    </row>
    <row r="205" spans="2:51" s="14" customFormat="1" ht="12">
      <c r="B205" s="170"/>
      <c r="D205" s="157" t="s">
        <v>142</v>
      </c>
      <c r="E205" s="171" t="s">
        <v>1</v>
      </c>
      <c r="F205" s="172" t="s">
        <v>145</v>
      </c>
      <c r="H205" s="173">
        <v>503.792</v>
      </c>
      <c r="I205" s="174"/>
      <c r="L205" s="170"/>
      <c r="M205" s="175"/>
      <c r="N205" s="176"/>
      <c r="O205" s="176"/>
      <c r="P205" s="176"/>
      <c r="Q205" s="176"/>
      <c r="R205" s="176"/>
      <c r="S205" s="176"/>
      <c r="T205" s="177"/>
      <c r="AT205" s="171" t="s">
        <v>142</v>
      </c>
      <c r="AU205" s="171" t="s">
        <v>86</v>
      </c>
      <c r="AV205" s="14" t="s">
        <v>138</v>
      </c>
      <c r="AW205" s="14" t="s">
        <v>32</v>
      </c>
      <c r="AX205" s="14" t="s">
        <v>84</v>
      </c>
      <c r="AY205" s="171" t="s">
        <v>130</v>
      </c>
    </row>
    <row r="206" spans="1:65" s="2" customFormat="1" ht="13.8" customHeight="1">
      <c r="A206" s="32"/>
      <c r="B206" s="143"/>
      <c r="C206" s="144" t="s">
        <v>233</v>
      </c>
      <c r="D206" s="144" t="s">
        <v>133</v>
      </c>
      <c r="E206" s="145" t="s">
        <v>234</v>
      </c>
      <c r="F206" s="146" t="s">
        <v>235</v>
      </c>
      <c r="G206" s="147" t="s">
        <v>136</v>
      </c>
      <c r="H206" s="148">
        <v>49.2</v>
      </c>
      <c r="I206" s="149"/>
      <c r="J206" s="150">
        <f>ROUND(I206*H206,2)</f>
        <v>0</v>
      </c>
      <c r="K206" s="146" t="s">
        <v>137</v>
      </c>
      <c r="L206" s="33"/>
      <c r="M206" s="151" t="s">
        <v>1</v>
      </c>
      <c r="N206" s="152" t="s">
        <v>43</v>
      </c>
      <c r="O206" s="59"/>
      <c r="P206" s="153">
        <f>O206*H206</f>
        <v>0</v>
      </c>
      <c r="Q206" s="153">
        <v>0</v>
      </c>
      <c r="R206" s="153">
        <f>Q206*H206</f>
        <v>0</v>
      </c>
      <c r="S206" s="153">
        <v>0.072</v>
      </c>
      <c r="T206" s="154">
        <f>S206*H206</f>
        <v>3.5423999999999998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55" t="s">
        <v>138</v>
      </c>
      <c r="AT206" s="155" t="s">
        <v>133</v>
      </c>
      <c r="AU206" s="155" t="s">
        <v>86</v>
      </c>
      <c r="AY206" s="17" t="s">
        <v>130</v>
      </c>
      <c r="BE206" s="156">
        <f>IF(N206="základní",J206,0)</f>
        <v>0</v>
      </c>
      <c r="BF206" s="156">
        <f>IF(N206="snížená",J206,0)</f>
        <v>0</v>
      </c>
      <c r="BG206" s="156">
        <f>IF(N206="zákl. přenesená",J206,0)</f>
        <v>0</v>
      </c>
      <c r="BH206" s="156">
        <f>IF(N206="sníž. přenesená",J206,0)</f>
        <v>0</v>
      </c>
      <c r="BI206" s="156">
        <f>IF(N206="nulová",J206,0)</f>
        <v>0</v>
      </c>
      <c r="BJ206" s="17" t="s">
        <v>138</v>
      </c>
      <c r="BK206" s="156">
        <f>ROUND(I206*H206,2)</f>
        <v>0</v>
      </c>
      <c r="BL206" s="17" t="s">
        <v>138</v>
      </c>
      <c r="BM206" s="155" t="s">
        <v>236</v>
      </c>
    </row>
    <row r="207" spans="1:47" s="2" customFormat="1" ht="19.2">
      <c r="A207" s="32"/>
      <c r="B207" s="33"/>
      <c r="C207" s="32"/>
      <c r="D207" s="157" t="s">
        <v>140</v>
      </c>
      <c r="E207" s="32"/>
      <c r="F207" s="158" t="s">
        <v>237</v>
      </c>
      <c r="G207" s="32"/>
      <c r="H207" s="32"/>
      <c r="I207" s="159"/>
      <c r="J207" s="32"/>
      <c r="K207" s="32"/>
      <c r="L207" s="33"/>
      <c r="M207" s="160"/>
      <c r="N207" s="161"/>
      <c r="O207" s="59"/>
      <c r="P207" s="59"/>
      <c r="Q207" s="59"/>
      <c r="R207" s="59"/>
      <c r="S207" s="59"/>
      <c r="T207" s="60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T207" s="17" t="s">
        <v>140</v>
      </c>
      <c r="AU207" s="17" t="s">
        <v>86</v>
      </c>
    </row>
    <row r="208" spans="2:51" s="13" customFormat="1" ht="12">
      <c r="B208" s="162"/>
      <c r="D208" s="157" t="s">
        <v>142</v>
      </c>
      <c r="E208" s="163" t="s">
        <v>1</v>
      </c>
      <c r="F208" s="164" t="s">
        <v>238</v>
      </c>
      <c r="H208" s="165">
        <v>24.6</v>
      </c>
      <c r="I208" s="166"/>
      <c r="L208" s="162"/>
      <c r="M208" s="167"/>
      <c r="N208" s="168"/>
      <c r="O208" s="168"/>
      <c r="P208" s="168"/>
      <c r="Q208" s="168"/>
      <c r="R208" s="168"/>
      <c r="S208" s="168"/>
      <c r="T208" s="169"/>
      <c r="AT208" s="163" t="s">
        <v>142</v>
      </c>
      <c r="AU208" s="163" t="s">
        <v>86</v>
      </c>
      <c r="AV208" s="13" t="s">
        <v>86</v>
      </c>
      <c r="AW208" s="13" t="s">
        <v>32</v>
      </c>
      <c r="AX208" s="13" t="s">
        <v>76</v>
      </c>
      <c r="AY208" s="163" t="s">
        <v>130</v>
      </c>
    </row>
    <row r="209" spans="2:51" s="13" customFormat="1" ht="12">
      <c r="B209" s="162"/>
      <c r="D209" s="157" t="s">
        <v>142</v>
      </c>
      <c r="E209" s="163" t="s">
        <v>1</v>
      </c>
      <c r="F209" s="164" t="s">
        <v>238</v>
      </c>
      <c r="H209" s="165">
        <v>24.6</v>
      </c>
      <c r="I209" s="166"/>
      <c r="L209" s="162"/>
      <c r="M209" s="167"/>
      <c r="N209" s="168"/>
      <c r="O209" s="168"/>
      <c r="P209" s="168"/>
      <c r="Q209" s="168"/>
      <c r="R209" s="168"/>
      <c r="S209" s="168"/>
      <c r="T209" s="169"/>
      <c r="AT209" s="163" t="s">
        <v>142</v>
      </c>
      <c r="AU209" s="163" t="s">
        <v>86</v>
      </c>
      <c r="AV209" s="13" t="s">
        <v>86</v>
      </c>
      <c r="AW209" s="13" t="s">
        <v>32</v>
      </c>
      <c r="AX209" s="13" t="s">
        <v>76</v>
      </c>
      <c r="AY209" s="163" t="s">
        <v>130</v>
      </c>
    </row>
    <row r="210" spans="2:51" s="14" customFormat="1" ht="12">
      <c r="B210" s="170"/>
      <c r="D210" s="157" t="s">
        <v>142</v>
      </c>
      <c r="E210" s="171" t="s">
        <v>1</v>
      </c>
      <c r="F210" s="172" t="s">
        <v>145</v>
      </c>
      <c r="H210" s="173">
        <v>49.2</v>
      </c>
      <c r="I210" s="174"/>
      <c r="L210" s="170"/>
      <c r="M210" s="175"/>
      <c r="N210" s="176"/>
      <c r="O210" s="176"/>
      <c r="P210" s="176"/>
      <c r="Q210" s="176"/>
      <c r="R210" s="176"/>
      <c r="S210" s="176"/>
      <c r="T210" s="177"/>
      <c r="AT210" s="171" t="s">
        <v>142</v>
      </c>
      <c r="AU210" s="171" t="s">
        <v>86</v>
      </c>
      <c r="AV210" s="14" t="s">
        <v>138</v>
      </c>
      <c r="AW210" s="14" t="s">
        <v>32</v>
      </c>
      <c r="AX210" s="14" t="s">
        <v>84</v>
      </c>
      <c r="AY210" s="171" t="s">
        <v>130</v>
      </c>
    </row>
    <row r="211" spans="1:65" s="2" customFormat="1" ht="13.8" customHeight="1">
      <c r="A211" s="32"/>
      <c r="B211" s="143"/>
      <c r="C211" s="144" t="s">
        <v>239</v>
      </c>
      <c r="D211" s="144" t="s">
        <v>133</v>
      </c>
      <c r="E211" s="145" t="s">
        <v>240</v>
      </c>
      <c r="F211" s="146" t="s">
        <v>241</v>
      </c>
      <c r="G211" s="147" t="s">
        <v>136</v>
      </c>
      <c r="H211" s="148">
        <v>764.44</v>
      </c>
      <c r="I211" s="149"/>
      <c r="J211" s="150">
        <f>ROUND(I211*H211,2)</f>
        <v>0</v>
      </c>
      <c r="K211" s="146" t="s">
        <v>137</v>
      </c>
      <c r="L211" s="33"/>
      <c r="M211" s="151" t="s">
        <v>1</v>
      </c>
      <c r="N211" s="152" t="s">
        <v>43</v>
      </c>
      <c r="O211" s="59"/>
      <c r="P211" s="153">
        <f>O211*H211</f>
        <v>0</v>
      </c>
      <c r="Q211" s="153">
        <v>0</v>
      </c>
      <c r="R211" s="153">
        <f>Q211*H211</f>
        <v>0</v>
      </c>
      <c r="S211" s="153">
        <v>0.029</v>
      </c>
      <c r="T211" s="154">
        <f>S211*H211</f>
        <v>22.168760000000002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55" t="s">
        <v>138</v>
      </c>
      <c r="AT211" s="155" t="s">
        <v>133</v>
      </c>
      <c r="AU211" s="155" t="s">
        <v>86</v>
      </c>
      <c r="AY211" s="17" t="s">
        <v>130</v>
      </c>
      <c r="BE211" s="156">
        <f>IF(N211="základní",J211,0)</f>
        <v>0</v>
      </c>
      <c r="BF211" s="156">
        <f>IF(N211="snížená",J211,0)</f>
        <v>0</v>
      </c>
      <c r="BG211" s="156">
        <f>IF(N211="zákl. přenesená",J211,0)</f>
        <v>0</v>
      </c>
      <c r="BH211" s="156">
        <f>IF(N211="sníž. přenesená",J211,0)</f>
        <v>0</v>
      </c>
      <c r="BI211" s="156">
        <f>IF(N211="nulová",J211,0)</f>
        <v>0</v>
      </c>
      <c r="BJ211" s="17" t="s">
        <v>138</v>
      </c>
      <c r="BK211" s="156">
        <f>ROUND(I211*H211,2)</f>
        <v>0</v>
      </c>
      <c r="BL211" s="17" t="s">
        <v>138</v>
      </c>
      <c r="BM211" s="155" t="s">
        <v>242</v>
      </c>
    </row>
    <row r="212" spans="1:47" s="2" customFormat="1" ht="12">
      <c r="A212" s="32"/>
      <c r="B212" s="33"/>
      <c r="C212" s="32"/>
      <c r="D212" s="157" t="s">
        <v>140</v>
      </c>
      <c r="E212" s="32"/>
      <c r="F212" s="158" t="s">
        <v>243</v>
      </c>
      <c r="G212" s="32"/>
      <c r="H212" s="32"/>
      <c r="I212" s="159"/>
      <c r="J212" s="32"/>
      <c r="K212" s="32"/>
      <c r="L212" s="33"/>
      <c r="M212" s="160"/>
      <c r="N212" s="161"/>
      <c r="O212" s="59"/>
      <c r="P212" s="59"/>
      <c r="Q212" s="59"/>
      <c r="R212" s="59"/>
      <c r="S212" s="59"/>
      <c r="T212" s="60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T212" s="17" t="s">
        <v>140</v>
      </c>
      <c r="AU212" s="17" t="s">
        <v>86</v>
      </c>
    </row>
    <row r="213" spans="2:51" s="13" customFormat="1" ht="12">
      <c r="B213" s="162"/>
      <c r="D213" s="157" t="s">
        <v>142</v>
      </c>
      <c r="E213" s="163" t="s">
        <v>1</v>
      </c>
      <c r="F213" s="164" t="s">
        <v>244</v>
      </c>
      <c r="H213" s="165">
        <v>588.8</v>
      </c>
      <c r="I213" s="166"/>
      <c r="L213" s="162"/>
      <c r="M213" s="167"/>
      <c r="N213" s="168"/>
      <c r="O213" s="168"/>
      <c r="P213" s="168"/>
      <c r="Q213" s="168"/>
      <c r="R213" s="168"/>
      <c r="S213" s="168"/>
      <c r="T213" s="169"/>
      <c r="AT213" s="163" t="s">
        <v>142</v>
      </c>
      <c r="AU213" s="163" t="s">
        <v>86</v>
      </c>
      <c r="AV213" s="13" t="s">
        <v>86</v>
      </c>
      <c r="AW213" s="13" t="s">
        <v>32</v>
      </c>
      <c r="AX213" s="13" t="s">
        <v>76</v>
      </c>
      <c r="AY213" s="163" t="s">
        <v>130</v>
      </c>
    </row>
    <row r="214" spans="2:51" s="13" customFormat="1" ht="12">
      <c r="B214" s="162"/>
      <c r="D214" s="157" t="s">
        <v>142</v>
      </c>
      <c r="E214" s="163" t="s">
        <v>1</v>
      </c>
      <c r="F214" s="164" t="s">
        <v>245</v>
      </c>
      <c r="H214" s="165">
        <v>-96</v>
      </c>
      <c r="I214" s="166"/>
      <c r="L214" s="162"/>
      <c r="M214" s="167"/>
      <c r="N214" s="168"/>
      <c r="O214" s="168"/>
      <c r="P214" s="168"/>
      <c r="Q214" s="168"/>
      <c r="R214" s="168"/>
      <c r="S214" s="168"/>
      <c r="T214" s="169"/>
      <c r="AT214" s="163" t="s">
        <v>142</v>
      </c>
      <c r="AU214" s="163" t="s">
        <v>86</v>
      </c>
      <c r="AV214" s="13" t="s">
        <v>86</v>
      </c>
      <c r="AW214" s="13" t="s">
        <v>32</v>
      </c>
      <c r="AX214" s="13" t="s">
        <v>76</v>
      </c>
      <c r="AY214" s="163" t="s">
        <v>130</v>
      </c>
    </row>
    <row r="215" spans="2:51" s="13" customFormat="1" ht="12">
      <c r="B215" s="162"/>
      <c r="D215" s="157" t="s">
        <v>142</v>
      </c>
      <c r="E215" s="163" t="s">
        <v>1</v>
      </c>
      <c r="F215" s="164" t="s">
        <v>246</v>
      </c>
      <c r="H215" s="165">
        <v>371</v>
      </c>
      <c r="I215" s="166"/>
      <c r="L215" s="162"/>
      <c r="M215" s="167"/>
      <c r="N215" s="168"/>
      <c r="O215" s="168"/>
      <c r="P215" s="168"/>
      <c r="Q215" s="168"/>
      <c r="R215" s="168"/>
      <c r="S215" s="168"/>
      <c r="T215" s="169"/>
      <c r="AT215" s="163" t="s">
        <v>142</v>
      </c>
      <c r="AU215" s="163" t="s">
        <v>86</v>
      </c>
      <c r="AV215" s="13" t="s">
        <v>86</v>
      </c>
      <c r="AW215" s="13" t="s">
        <v>32</v>
      </c>
      <c r="AX215" s="13" t="s">
        <v>76</v>
      </c>
      <c r="AY215" s="163" t="s">
        <v>130</v>
      </c>
    </row>
    <row r="216" spans="2:51" s="13" customFormat="1" ht="12">
      <c r="B216" s="162"/>
      <c r="D216" s="157" t="s">
        <v>142</v>
      </c>
      <c r="E216" s="163" t="s">
        <v>1</v>
      </c>
      <c r="F216" s="164" t="s">
        <v>247</v>
      </c>
      <c r="H216" s="165">
        <v>-99.36</v>
      </c>
      <c r="I216" s="166"/>
      <c r="L216" s="162"/>
      <c r="M216" s="167"/>
      <c r="N216" s="168"/>
      <c r="O216" s="168"/>
      <c r="P216" s="168"/>
      <c r="Q216" s="168"/>
      <c r="R216" s="168"/>
      <c r="S216" s="168"/>
      <c r="T216" s="169"/>
      <c r="AT216" s="163" t="s">
        <v>142</v>
      </c>
      <c r="AU216" s="163" t="s">
        <v>86</v>
      </c>
      <c r="AV216" s="13" t="s">
        <v>86</v>
      </c>
      <c r="AW216" s="13" t="s">
        <v>32</v>
      </c>
      <c r="AX216" s="13" t="s">
        <v>76</v>
      </c>
      <c r="AY216" s="163" t="s">
        <v>130</v>
      </c>
    </row>
    <row r="217" spans="2:51" s="14" customFormat="1" ht="12">
      <c r="B217" s="170"/>
      <c r="D217" s="157" t="s">
        <v>142</v>
      </c>
      <c r="E217" s="171" t="s">
        <v>1</v>
      </c>
      <c r="F217" s="172" t="s">
        <v>145</v>
      </c>
      <c r="H217" s="173">
        <v>764.44</v>
      </c>
      <c r="I217" s="174"/>
      <c r="L217" s="170"/>
      <c r="M217" s="175"/>
      <c r="N217" s="176"/>
      <c r="O217" s="176"/>
      <c r="P217" s="176"/>
      <c r="Q217" s="176"/>
      <c r="R217" s="176"/>
      <c r="S217" s="176"/>
      <c r="T217" s="177"/>
      <c r="AT217" s="171" t="s">
        <v>142</v>
      </c>
      <c r="AU217" s="171" t="s">
        <v>86</v>
      </c>
      <c r="AV217" s="14" t="s">
        <v>138</v>
      </c>
      <c r="AW217" s="14" t="s">
        <v>32</v>
      </c>
      <c r="AX217" s="14" t="s">
        <v>84</v>
      </c>
      <c r="AY217" s="171" t="s">
        <v>130</v>
      </c>
    </row>
    <row r="218" spans="1:65" s="2" customFormat="1" ht="13.8" customHeight="1">
      <c r="A218" s="32"/>
      <c r="B218" s="143"/>
      <c r="C218" s="144" t="s">
        <v>248</v>
      </c>
      <c r="D218" s="144" t="s">
        <v>133</v>
      </c>
      <c r="E218" s="145" t="s">
        <v>249</v>
      </c>
      <c r="F218" s="146" t="s">
        <v>250</v>
      </c>
      <c r="G218" s="147" t="s">
        <v>136</v>
      </c>
      <c r="H218" s="148">
        <v>27.6</v>
      </c>
      <c r="I218" s="149"/>
      <c r="J218" s="150">
        <f>ROUND(I218*H218,2)</f>
        <v>0</v>
      </c>
      <c r="K218" s="146" t="s">
        <v>137</v>
      </c>
      <c r="L218" s="33"/>
      <c r="M218" s="151" t="s">
        <v>1</v>
      </c>
      <c r="N218" s="152" t="s">
        <v>43</v>
      </c>
      <c r="O218" s="59"/>
      <c r="P218" s="153">
        <f>O218*H218</f>
        <v>0</v>
      </c>
      <c r="Q218" s="153">
        <v>0</v>
      </c>
      <c r="R218" s="153">
        <f>Q218*H218</f>
        <v>0</v>
      </c>
      <c r="S218" s="153">
        <v>0.066</v>
      </c>
      <c r="T218" s="154">
        <f>S218*H218</f>
        <v>1.8216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55" t="s">
        <v>138</v>
      </c>
      <c r="AT218" s="155" t="s">
        <v>133</v>
      </c>
      <c r="AU218" s="155" t="s">
        <v>86</v>
      </c>
      <c r="AY218" s="17" t="s">
        <v>130</v>
      </c>
      <c r="BE218" s="156">
        <f>IF(N218="základní",J218,0)</f>
        <v>0</v>
      </c>
      <c r="BF218" s="156">
        <f>IF(N218="snížená",J218,0)</f>
        <v>0</v>
      </c>
      <c r="BG218" s="156">
        <f>IF(N218="zákl. přenesená",J218,0)</f>
        <v>0</v>
      </c>
      <c r="BH218" s="156">
        <f>IF(N218="sníž. přenesená",J218,0)</f>
        <v>0</v>
      </c>
      <c r="BI218" s="156">
        <f>IF(N218="nulová",J218,0)</f>
        <v>0</v>
      </c>
      <c r="BJ218" s="17" t="s">
        <v>138</v>
      </c>
      <c r="BK218" s="156">
        <f>ROUND(I218*H218,2)</f>
        <v>0</v>
      </c>
      <c r="BL218" s="17" t="s">
        <v>138</v>
      </c>
      <c r="BM218" s="155" t="s">
        <v>251</v>
      </c>
    </row>
    <row r="219" spans="1:47" s="2" customFormat="1" ht="12">
      <c r="A219" s="32"/>
      <c r="B219" s="33"/>
      <c r="C219" s="32"/>
      <c r="D219" s="157" t="s">
        <v>140</v>
      </c>
      <c r="E219" s="32"/>
      <c r="F219" s="158" t="s">
        <v>252</v>
      </c>
      <c r="G219" s="32"/>
      <c r="H219" s="32"/>
      <c r="I219" s="159"/>
      <c r="J219" s="32"/>
      <c r="K219" s="32"/>
      <c r="L219" s="33"/>
      <c r="M219" s="160"/>
      <c r="N219" s="161"/>
      <c r="O219" s="59"/>
      <c r="P219" s="59"/>
      <c r="Q219" s="59"/>
      <c r="R219" s="59"/>
      <c r="S219" s="59"/>
      <c r="T219" s="60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T219" s="17" t="s">
        <v>140</v>
      </c>
      <c r="AU219" s="17" t="s">
        <v>86</v>
      </c>
    </row>
    <row r="220" spans="2:51" s="13" customFormat="1" ht="12">
      <c r="B220" s="162"/>
      <c r="D220" s="157" t="s">
        <v>142</v>
      </c>
      <c r="E220" s="163" t="s">
        <v>1</v>
      </c>
      <c r="F220" s="164" t="s">
        <v>253</v>
      </c>
      <c r="H220" s="165">
        <v>9.2</v>
      </c>
      <c r="I220" s="166"/>
      <c r="L220" s="162"/>
      <c r="M220" s="167"/>
      <c r="N220" s="168"/>
      <c r="O220" s="168"/>
      <c r="P220" s="168"/>
      <c r="Q220" s="168"/>
      <c r="R220" s="168"/>
      <c r="S220" s="168"/>
      <c r="T220" s="169"/>
      <c r="AT220" s="163" t="s">
        <v>142</v>
      </c>
      <c r="AU220" s="163" t="s">
        <v>86</v>
      </c>
      <c r="AV220" s="13" t="s">
        <v>86</v>
      </c>
      <c r="AW220" s="13" t="s">
        <v>32</v>
      </c>
      <c r="AX220" s="13" t="s">
        <v>76</v>
      </c>
      <c r="AY220" s="163" t="s">
        <v>130</v>
      </c>
    </row>
    <row r="221" spans="2:51" s="13" customFormat="1" ht="12">
      <c r="B221" s="162"/>
      <c r="D221" s="157" t="s">
        <v>142</v>
      </c>
      <c r="E221" s="163" t="s">
        <v>1</v>
      </c>
      <c r="F221" s="164" t="s">
        <v>253</v>
      </c>
      <c r="H221" s="165">
        <v>9.2</v>
      </c>
      <c r="I221" s="166"/>
      <c r="L221" s="162"/>
      <c r="M221" s="167"/>
      <c r="N221" s="168"/>
      <c r="O221" s="168"/>
      <c r="P221" s="168"/>
      <c r="Q221" s="168"/>
      <c r="R221" s="168"/>
      <c r="S221" s="168"/>
      <c r="T221" s="169"/>
      <c r="AT221" s="163" t="s">
        <v>142</v>
      </c>
      <c r="AU221" s="163" t="s">
        <v>86</v>
      </c>
      <c r="AV221" s="13" t="s">
        <v>86</v>
      </c>
      <c r="AW221" s="13" t="s">
        <v>32</v>
      </c>
      <c r="AX221" s="13" t="s">
        <v>76</v>
      </c>
      <c r="AY221" s="163" t="s">
        <v>130</v>
      </c>
    </row>
    <row r="222" spans="2:51" s="13" customFormat="1" ht="12">
      <c r="B222" s="162"/>
      <c r="D222" s="157" t="s">
        <v>142</v>
      </c>
      <c r="E222" s="163" t="s">
        <v>1</v>
      </c>
      <c r="F222" s="164" t="s">
        <v>253</v>
      </c>
      <c r="H222" s="165">
        <v>9.2</v>
      </c>
      <c r="I222" s="166"/>
      <c r="L222" s="162"/>
      <c r="M222" s="167"/>
      <c r="N222" s="168"/>
      <c r="O222" s="168"/>
      <c r="P222" s="168"/>
      <c r="Q222" s="168"/>
      <c r="R222" s="168"/>
      <c r="S222" s="168"/>
      <c r="T222" s="169"/>
      <c r="AT222" s="163" t="s">
        <v>142</v>
      </c>
      <c r="AU222" s="163" t="s">
        <v>86</v>
      </c>
      <c r="AV222" s="13" t="s">
        <v>86</v>
      </c>
      <c r="AW222" s="13" t="s">
        <v>32</v>
      </c>
      <c r="AX222" s="13" t="s">
        <v>76</v>
      </c>
      <c r="AY222" s="163" t="s">
        <v>130</v>
      </c>
    </row>
    <row r="223" spans="2:51" s="14" customFormat="1" ht="12">
      <c r="B223" s="170"/>
      <c r="D223" s="157" t="s">
        <v>142</v>
      </c>
      <c r="E223" s="171" t="s">
        <v>1</v>
      </c>
      <c r="F223" s="172" t="s">
        <v>145</v>
      </c>
      <c r="H223" s="173">
        <v>27.6</v>
      </c>
      <c r="I223" s="174"/>
      <c r="L223" s="170"/>
      <c r="M223" s="175"/>
      <c r="N223" s="176"/>
      <c r="O223" s="176"/>
      <c r="P223" s="176"/>
      <c r="Q223" s="176"/>
      <c r="R223" s="176"/>
      <c r="S223" s="176"/>
      <c r="T223" s="177"/>
      <c r="AT223" s="171" t="s">
        <v>142</v>
      </c>
      <c r="AU223" s="171" t="s">
        <v>86</v>
      </c>
      <c r="AV223" s="14" t="s">
        <v>138</v>
      </c>
      <c r="AW223" s="14" t="s">
        <v>32</v>
      </c>
      <c r="AX223" s="14" t="s">
        <v>84</v>
      </c>
      <c r="AY223" s="171" t="s">
        <v>130</v>
      </c>
    </row>
    <row r="224" spans="1:65" s="2" customFormat="1" ht="13.8" customHeight="1">
      <c r="A224" s="32"/>
      <c r="B224" s="143"/>
      <c r="C224" s="144" t="s">
        <v>254</v>
      </c>
      <c r="D224" s="144" t="s">
        <v>133</v>
      </c>
      <c r="E224" s="145" t="s">
        <v>255</v>
      </c>
      <c r="F224" s="146" t="s">
        <v>256</v>
      </c>
      <c r="G224" s="147" t="s">
        <v>136</v>
      </c>
      <c r="H224" s="148">
        <v>27.6</v>
      </c>
      <c r="I224" s="149"/>
      <c r="J224" s="150">
        <f>ROUND(I224*H224,2)</f>
        <v>0</v>
      </c>
      <c r="K224" s="146" t="s">
        <v>137</v>
      </c>
      <c r="L224" s="33"/>
      <c r="M224" s="151" t="s">
        <v>1</v>
      </c>
      <c r="N224" s="152" t="s">
        <v>43</v>
      </c>
      <c r="O224" s="59"/>
      <c r="P224" s="153">
        <f>O224*H224</f>
        <v>0</v>
      </c>
      <c r="Q224" s="153">
        <v>0</v>
      </c>
      <c r="R224" s="153">
        <f>Q224*H224</f>
        <v>0</v>
      </c>
      <c r="S224" s="153">
        <v>0.066</v>
      </c>
      <c r="T224" s="154">
        <f>S224*H224</f>
        <v>1.8216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55" t="s">
        <v>138</v>
      </c>
      <c r="AT224" s="155" t="s">
        <v>133</v>
      </c>
      <c r="AU224" s="155" t="s">
        <v>86</v>
      </c>
      <c r="AY224" s="17" t="s">
        <v>130</v>
      </c>
      <c r="BE224" s="156">
        <f>IF(N224="základní",J224,0)</f>
        <v>0</v>
      </c>
      <c r="BF224" s="156">
        <f>IF(N224="snížená",J224,0)</f>
        <v>0</v>
      </c>
      <c r="BG224" s="156">
        <f>IF(N224="zákl. přenesená",J224,0)</f>
        <v>0</v>
      </c>
      <c r="BH224" s="156">
        <f>IF(N224="sníž. přenesená",J224,0)</f>
        <v>0</v>
      </c>
      <c r="BI224" s="156">
        <f>IF(N224="nulová",J224,0)</f>
        <v>0</v>
      </c>
      <c r="BJ224" s="17" t="s">
        <v>138</v>
      </c>
      <c r="BK224" s="156">
        <f>ROUND(I224*H224,2)</f>
        <v>0</v>
      </c>
      <c r="BL224" s="17" t="s">
        <v>138</v>
      </c>
      <c r="BM224" s="155" t="s">
        <v>257</v>
      </c>
    </row>
    <row r="225" spans="1:47" s="2" customFormat="1" ht="12">
      <c r="A225" s="32"/>
      <c r="B225" s="33"/>
      <c r="C225" s="32"/>
      <c r="D225" s="157" t="s">
        <v>140</v>
      </c>
      <c r="E225" s="32"/>
      <c r="F225" s="158" t="s">
        <v>258</v>
      </c>
      <c r="G225" s="32"/>
      <c r="H225" s="32"/>
      <c r="I225" s="159"/>
      <c r="J225" s="32"/>
      <c r="K225" s="32"/>
      <c r="L225" s="33"/>
      <c r="M225" s="160"/>
      <c r="N225" s="161"/>
      <c r="O225" s="59"/>
      <c r="P225" s="59"/>
      <c r="Q225" s="59"/>
      <c r="R225" s="59"/>
      <c r="S225" s="59"/>
      <c r="T225" s="60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T225" s="17" t="s">
        <v>140</v>
      </c>
      <c r="AU225" s="17" t="s">
        <v>86</v>
      </c>
    </row>
    <row r="226" spans="2:51" s="13" customFormat="1" ht="12">
      <c r="B226" s="162"/>
      <c r="D226" s="157" t="s">
        <v>142</v>
      </c>
      <c r="E226" s="163" t="s">
        <v>1</v>
      </c>
      <c r="F226" s="164" t="s">
        <v>253</v>
      </c>
      <c r="H226" s="165">
        <v>9.2</v>
      </c>
      <c r="I226" s="166"/>
      <c r="L226" s="162"/>
      <c r="M226" s="167"/>
      <c r="N226" s="168"/>
      <c r="O226" s="168"/>
      <c r="P226" s="168"/>
      <c r="Q226" s="168"/>
      <c r="R226" s="168"/>
      <c r="S226" s="168"/>
      <c r="T226" s="169"/>
      <c r="AT226" s="163" t="s">
        <v>142</v>
      </c>
      <c r="AU226" s="163" t="s">
        <v>86</v>
      </c>
      <c r="AV226" s="13" t="s">
        <v>86</v>
      </c>
      <c r="AW226" s="13" t="s">
        <v>32</v>
      </c>
      <c r="AX226" s="13" t="s">
        <v>76</v>
      </c>
      <c r="AY226" s="163" t="s">
        <v>130</v>
      </c>
    </row>
    <row r="227" spans="2:51" s="13" customFormat="1" ht="12">
      <c r="B227" s="162"/>
      <c r="D227" s="157" t="s">
        <v>142</v>
      </c>
      <c r="E227" s="163" t="s">
        <v>1</v>
      </c>
      <c r="F227" s="164" t="s">
        <v>253</v>
      </c>
      <c r="H227" s="165">
        <v>9.2</v>
      </c>
      <c r="I227" s="166"/>
      <c r="L227" s="162"/>
      <c r="M227" s="167"/>
      <c r="N227" s="168"/>
      <c r="O227" s="168"/>
      <c r="P227" s="168"/>
      <c r="Q227" s="168"/>
      <c r="R227" s="168"/>
      <c r="S227" s="168"/>
      <c r="T227" s="169"/>
      <c r="AT227" s="163" t="s">
        <v>142</v>
      </c>
      <c r="AU227" s="163" t="s">
        <v>86</v>
      </c>
      <c r="AV227" s="13" t="s">
        <v>86</v>
      </c>
      <c r="AW227" s="13" t="s">
        <v>32</v>
      </c>
      <c r="AX227" s="13" t="s">
        <v>76</v>
      </c>
      <c r="AY227" s="163" t="s">
        <v>130</v>
      </c>
    </row>
    <row r="228" spans="2:51" s="13" customFormat="1" ht="12">
      <c r="B228" s="162"/>
      <c r="D228" s="157" t="s">
        <v>142</v>
      </c>
      <c r="E228" s="163" t="s">
        <v>1</v>
      </c>
      <c r="F228" s="164" t="s">
        <v>253</v>
      </c>
      <c r="H228" s="165">
        <v>9.2</v>
      </c>
      <c r="I228" s="166"/>
      <c r="L228" s="162"/>
      <c r="M228" s="167"/>
      <c r="N228" s="168"/>
      <c r="O228" s="168"/>
      <c r="P228" s="168"/>
      <c r="Q228" s="168"/>
      <c r="R228" s="168"/>
      <c r="S228" s="168"/>
      <c r="T228" s="169"/>
      <c r="AT228" s="163" t="s">
        <v>142</v>
      </c>
      <c r="AU228" s="163" t="s">
        <v>86</v>
      </c>
      <c r="AV228" s="13" t="s">
        <v>86</v>
      </c>
      <c r="AW228" s="13" t="s">
        <v>32</v>
      </c>
      <c r="AX228" s="13" t="s">
        <v>76</v>
      </c>
      <c r="AY228" s="163" t="s">
        <v>130</v>
      </c>
    </row>
    <row r="229" spans="2:51" s="14" customFormat="1" ht="12">
      <c r="B229" s="170"/>
      <c r="D229" s="157" t="s">
        <v>142</v>
      </c>
      <c r="E229" s="171" t="s">
        <v>1</v>
      </c>
      <c r="F229" s="172" t="s">
        <v>145</v>
      </c>
      <c r="H229" s="173">
        <v>27.6</v>
      </c>
      <c r="I229" s="174"/>
      <c r="L229" s="170"/>
      <c r="M229" s="175"/>
      <c r="N229" s="176"/>
      <c r="O229" s="176"/>
      <c r="P229" s="176"/>
      <c r="Q229" s="176"/>
      <c r="R229" s="176"/>
      <c r="S229" s="176"/>
      <c r="T229" s="177"/>
      <c r="AT229" s="171" t="s">
        <v>142</v>
      </c>
      <c r="AU229" s="171" t="s">
        <v>86</v>
      </c>
      <c r="AV229" s="14" t="s">
        <v>138</v>
      </c>
      <c r="AW229" s="14" t="s">
        <v>32</v>
      </c>
      <c r="AX229" s="14" t="s">
        <v>84</v>
      </c>
      <c r="AY229" s="171" t="s">
        <v>130</v>
      </c>
    </row>
    <row r="230" spans="1:65" s="2" customFormat="1" ht="13.8" customHeight="1">
      <c r="A230" s="32"/>
      <c r="B230" s="143"/>
      <c r="C230" s="144" t="s">
        <v>7</v>
      </c>
      <c r="D230" s="144" t="s">
        <v>133</v>
      </c>
      <c r="E230" s="145" t="s">
        <v>259</v>
      </c>
      <c r="F230" s="146" t="s">
        <v>260</v>
      </c>
      <c r="G230" s="147" t="s">
        <v>136</v>
      </c>
      <c r="H230" s="148">
        <v>55.2</v>
      </c>
      <c r="I230" s="149"/>
      <c r="J230" s="150">
        <f>ROUND(I230*H230,2)</f>
        <v>0</v>
      </c>
      <c r="K230" s="146" t="s">
        <v>137</v>
      </c>
      <c r="L230" s="33"/>
      <c r="M230" s="151" t="s">
        <v>1</v>
      </c>
      <c r="N230" s="152" t="s">
        <v>43</v>
      </c>
      <c r="O230" s="59"/>
      <c r="P230" s="153">
        <f>O230*H230</f>
        <v>0</v>
      </c>
      <c r="Q230" s="153">
        <v>0</v>
      </c>
      <c r="R230" s="153">
        <f>Q230*H230</f>
        <v>0</v>
      </c>
      <c r="S230" s="153">
        <v>0</v>
      </c>
      <c r="T230" s="154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55" t="s">
        <v>138</v>
      </c>
      <c r="AT230" s="155" t="s">
        <v>133</v>
      </c>
      <c r="AU230" s="155" t="s">
        <v>86</v>
      </c>
      <c r="AY230" s="17" t="s">
        <v>130</v>
      </c>
      <c r="BE230" s="156">
        <f>IF(N230="základní",J230,0)</f>
        <v>0</v>
      </c>
      <c r="BF230" s="156">
        <f>IF(N230="snížená",J230,0)</f>
        <v>0</v>
      </c>
      <c r="BG230" s="156">
        <f>IF(N230="zákl. přenesená",J230,0)</f>
        <v>0</v>
      </c>
      <c r="BH230" s="156">
        <f>IF(N230="sníž. přenesená",J230,0)</f>
        <v>0</v>
      </c>
      <c r="BI230" s="156">
        <f>IF(N230="nulová",J230,0)</f>
        <v>0</v>
      </c>
      <c r="BJ230" s="17" t="s">
        <v>138</v>
      </c>
      <c r="BK230" s="156">
        <f>ROUND(I230*H230,2)</f>
        <v>0</v>
      </c>
      <c r="BL230" s="17" t="s">
        <v>138</v>
      </c>
      <c r="BM230" s="155" t="s">
        <v>261</v>
      </c>
    </row>
    <row r="231" spans="1:47" s="2" customFormat="1" ht="12">
      <c r="A231" s="32"/>
      <c r="B231" s="33"/>
      <c r="C231" s="32"/>
      <c r="D231" s="157" t="s">
        <v>140</v>
      </c>
      <c r="E231" s="32"/>
      <c r="F231" s="158" t="s">
        <v>262</v>
      </c>
      <c r="G231" s="32"/>
      <c r="H231" s="32"/>
      <c r="I231" s="159"/>
      <c r="J231" s="32"/>
      <c r="K231" s="32"/>
      <c r="L231" s="33"/>
      <c r="M231" s="160"/>
      <c r="N231" s="161"/>
      <c r="O231" s="59"/>
      <c r="P231" s="59"/>
      <c r="Q231" s="59"/>
      <c r="R231" s="59"/>
      <c r="S231" s="59"/>
      <c r="T231" s="60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T231" s="17" t="s">
        <v>140</v>
      </c>
      <c r="AU231" s="17" t="s">
        <v>86</v>
      </c>
    </row>
    <row r="232" spans="2:51" s="13" customFormat="1" ht="12">
      <c r="B232" s="162"/>
      <c r="D232" s="157" t="s">
        <v>142</v>
      </c>
      <c r="E232" s="163" t="s">
        <v>1</v>
      </c>
      <c r="F232" s="164" t="s">
        <v>253</v>
      </c>
      <c r="H232" s="165">
        <v>9.2</v>
      </c>
      <c r="I232" s="166"/>
      <c r="L232" s="162"/>
      <c r="M232" s="167"/>
      <c r="N232" s="168"/>
      <c r="O232" s="168"/>
      <c r="P232" s="168"/>
      <c r="Q232" s="168"/>
      <c r="R232" s="168"/>
      <c r="S232" s="168"/>
      <c r="T232" s="169"/>
      <c r="AT232" s="163" t="s">
        <v>142</v>
      </c>
      <c r="AU232" s="163" t="s">
        <v>86</v>
      </c>
      <c r="AV232" s="13" t="s">
        <v>86</v>
      </c>
      <c r="AW232" s="13" t="s">
        <v>32</v>
      </c>
      <c r="AX232" s="13" t="s">
        <v>76</v>
      </c>
      <c r="AY232" s="163" t="s">
        <v>130</v>
      </c>
    </row>
    <row r="233" spans="2:51" s="13" customFormat="1" ht="12">
      <c r="B233" s="162"/>
      <c r="D233" s="157" t="s">
        <v>142</v>
      </c>
      <c r="E233" s="163" t="s">
        <v>1</v>
      </c>
      <c r="F233" s="164" t="s">
        <v>253</v>
      </c>
      <c r="H233" s="165">
        <v>9.2</v>
      </c>
      <c r="I233" s="166"/>
      <c r="L233" s="162"/>
      <c r="M233" s="167"/>
      <c r="N233" s="168"/>
      <c r="O233" s="168"/>
      <c r="P233" s="168"/>
      <c r="Q233" s="168"/>
      <c r="R233" s="168"/>
      <c r="S233" s="168"/>
      <c r="T233" s="169"/>
      <c r="AT233" s="163" t="s">
        <v>142</v>
      </c>
      <c r="AU233" s="163" t="s">
        <v>86</v>
      </c>
      <c r="AV233" s="13" t="s">
        <v>86</v>
      </c>
      <c r="AW233" s="13" t="s">
        <v>32</v>
      </c>
      <c r="AX233" s="13" t="s">
        <v>76</v>
      </c>
      <c r="AY233" s="163" t="s">
        <v>130</v>
      </c>
    </row>
    <row r="234" spans="2:51" s="13" customFormat="1" ht="12">
      <c r="B234" s="162"/>
      <c r="D234" s="157" t="s">
        <v>142</v>
      </c>
      <c r="E234" s="163" t="s">
        <v>1</v>
      </c>
      <c r="F234" s="164" t="s">
        <v>253</v>
      </c>
      <c r="H234" s="165">
        <v>9.2</v>
      </c>
      <c r="I234" s="166"/>
      <c r="L234" s="162"/>
      <c r="M234" s="167"/>
      <c r="N234" s="168"/>
      <c r="O234" s="168"/>
      <c r="P234" s="168"/>
      <c r="Q234" s="168"/>
      <c r="R234" s="168"/>
      <c r="S234" s="168"/>
      <c r="T234" s="169"/>
      <c r="AT234" s="163" t="s">
        <v>142</v>
      </c>
      <c r="AU234" s="163" t="s">
        <v>86</v>
      </c>
      <c r="AV234" s="13" t="s">
        <v>86</v>
      </c>
      <c r="AW234" s="13" t="s">
        <v>32</v>
      </c>
      <c r="AX234" s="13" t="s">
        <v>76</v>
      </c>
      <c r="AY234" s="163" t="s">
        <v>130</v>
      </c>
    </row>
    <row r="235" spans="2:51" s="13" customFormat="1" ht="12">
      <c r="B235" s="162"/>
      <c r="D235" s="157" t="s">
        <v>142</v>
      </c>
      <c r="E235" s="163" t="s">
        <v>1</v>
      </c>
      <c r="F235" s="164" t="s">
        <v>253</v>
      </c>
      <c r="H235" s="165">
        <v>9.2</v>
      </c>
      <c r="I235" s="166"/>
      <c r="L235" s="162"/>
      <c r="M235" s="167"/>
      <c r="N235" s="168"/>
      <c r="O235" s="168"/>
      <c r="P235" s="168"/>
      <c r="Q235" s="168"/>
      <c r="R235" s="168"/>
      <c r="S235" s="168"/>
      <c r="T235" s="169"/>
      <c r="AT235" s="163" t="s">
        <v>142</v>
      </c>
      <c r="AU235" s="163" t="s">
        <v>86</v>
      </c>
      <c r="AV235" s="13" t="s">
        <v>86</v>
      </c>
      <c r="AW235" s="13" t="s">
        <v>32</v>
      </c>
      <c r="AX235" s="13" t="s">
        <v>76</v>
      </c>
      <c r="AY235" s="163" t="s">
        <v>130</v>
      </c>
    </row>
    <row r="236" spans="2:51" s="13" customFormat="1" ht="12">
      <c r="B236" s="162"/>
      <c r="D236" s="157" t="s">
        <v>142</v>
      </c>
      <c r="E236" s="163" t="s">
        <v>1</v>
      </c>
      <c r="F236" s="164" t="s">
        <v>253</v>
      </c>
      <c r="H236" s="165">
        <v>9.2</v>
      </c>
      <c r="I236" s="166"/>
      <c r="L236" s="162"/>
      <c r="M236" s="167"/>
      <c r="N236" s="168"/>
      <c r="O236" s="168"/>
      <c r="P236" s="168"/>
      <c r="Q236" s="168"/>
      <c r="R236" s="168"/>
      <c r="S236" s="168"/>
      <c r="T236" s="169"/>
      <c r="AT236" s="163" t="s">
        <v>142</v>
      </c>
      <c r="AU236" s="163" t="s">
        <v>86</v>
      </c>
      <c r="AV236" s="13" t="s">
        <v>86</v>
      </c>
      <c r="AW236" s="13" t="s">
        <v>32</v>
      </c>
      <c r="AX236" s="13" t="s">
        <v>76</v>
      </c>
      <c r="AY236" s="163" t="s">
        <v>130</v>
      </c>
    </row>
    <row r="237" spans="2:51" s="13" customFormat="1" ht="12">
      <c r="B237" s="162"/>
      <c r="D237" s="157" t="s">
        <v>142</v>
      </c>
      <c r="E237" s="163" t="s">
        <v>1</v>
      </c>
      <c r="F237" s="164" t="s">
        <v>253</v>
      </c>
      <c r="H237" s="165">
        <v>9.2</v>
      </c>
      <c r="I237" s="166"/>
      <c r="L237" s="162"/>
      <c r="M237" s="167"/>
      <c r="N237" s="168"/>
      <c r="O237" s="168"/>
      <c r="P237" s="168"/>
      <c r="Q237" s="168"/>
      <c r="R237" s="168"/>
      <c r="S237" s="168"/>
      <c r="T237" s="169"/>
      <c r="AT237" s="163" t="s">
        <v>142</v>
      </c>
      <c r="AU237" s="163" t="s">
        <v>86</v>
      </c>
      <c r="AV237" s="13" t="s">
        <v>86</v>
      </c>
      <c r="AW237" s="13" t="s">
        <v>32</v>
      </c>
      <c r="AX237" s="13" t="s">
        <v>76</v>
      </c>
      <c r="AY237" s="163" t="s">
        <v>130</v>
      </c>
    </row>
    <row r="238" spans="2:51" s="14" customFormat="1" ht="12">
      <c r="B238" s="170"/>
      <c r="D238" s="157" t="s">
        <v>142</v>
      </c>
      <c r="E238" s="171" t="s">
        <v>1</v>
      </c>
      <c r="F238" s="172" t="s">
        <v>145</v>
      </c>
      <c r="H238" s="173">
        <v>55.2</v>
      </c>
      <c r="I238" s="174"/>
      <c r="L238" s="170"/>
      <c r="M238" s="175"/>
      <c r="N238" s="176"/>
      <c r="O238" s="176"/>
      <c r="P238" s="176"/>
      <c r="Q238" s="176"/>
      <c r="R238" s="176"/>
      <c r="S238" s="176"/>
      <c r="T238" s="177"/>
      <c r="AT238" s="171" t="s">
        <v>142</v>
      </c>
      <c r="AU238" s="171" t="s">
        <v>86</v>
      </c>
      <c r="AV238" s="14" t="s">
        <v>138</v>
      </c>
      <c r="AW238" s="14" t="s">
        <v>32</v>
      </c>
      <c r="AX238" s="14" t="s">
        <v>84</v>
      </c>
      <c r="AY238" s="171" t="s">
        <v>130</v>
      </c>
    </row>
    <row r="239" spans="1:65" s="2" customFormat="1" ht="13.8" customHeight="1">
      <c r="A239" s="32"/>
      <c r="B239" s="143"/>
      <c r="C239" s="144" t="s">
        <v>263</v>
      </c>
      <c r="D239" s="144" t="s">
        <v>133</v>
      </c>
      <c r="E239" s="145" t="s">
        <v>264</v>
      </c>
      <c r="F239" s="146" t="s">
        <v>265</v>
      </c>
      <c r="G239" s="147" t="s">
        <v>136</v>
      </c>
      <c r="H239" s="148">
        <v>50</v>
      </c>
      <c r="I239" s="149"/>
      <c r="J239" s="150">
        <f>ROUND(I239*H239,2)</f>
        <v>0</v>
      </c>
      <c r="K239" s="146" t="s">
        <v>137</v>
      </c>
      <c r="L239" s="33"/>
      <c r="M239" s="151" t="s">
        <v>1</v>
      </c>
      <c r="N239" s="152" t="s">
        <v>43</v>
      </c>
      <c r="O239" s="59"/>
      <c r="P239" s="153">
        <f>O239*H239</f>
        <v>0</v>
      </c>
      <c r="Q239" s="153">
        <v>0</v>
      </c>
      <c r="R239" s="153">
        <f>Q239*H239</f>
        <v>0</v>
      </c>
      <c r="S239" s="153">
        <v>0.07</v>
      </c>
      <c r="T239" s="154">
        <f>S239*H239</f>
        <v>3.5000000000000004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55" t="s">
        <v>138</v>
      </c>
      <c r="AT239" s="155" t="s">
        <v>133</v>
      </c>
      <c r="AU239" s="155" t="s">
        <v>86</v>
      </c>
      <c r="AY239" s="17" t="s">
        <v>130</v>
      </c>
      <c r="BE239" s="156">
        <f>IF(N239="základní",J239,0)</f>
        <v>0</v>
      </c>
      <c r="BF239" s="156">
        <f>IF(N239="snížená",J239,0)</f>
        <v>0</v>
      </c>
      <c r="BG239" s="156">
        <f>IF(N239="zákl. přenesená",J239,0)</f>
        <v>0</v>
      </c>
      <c r="BH239" s="156">
        <f>IF(N239="sníž. přenesená",J239,0)</f>
        <v>0</v>
      </c>
      <c r="BI239" s="156">
        <f>IF(N239="nulová",J239,0)</f>
        <v>0</v>
      </c>
      <c r="BJ239" s="17" t="s">
        <v>138</v>
      </c>
      <c r="BK239" s="156">
        <f>ROUND(I239*H239,2)</f>
        <v>0</v>
      </c>
      <c r="BL239" s="17" t="s">
        <v>138</v>
      </c>
      <c r="BM239" s="155" t="s">
        <v>266</v>
      </c>
    </row>
    <row r="240" spans="1:47" s="2" customFormat="1" ht="12">
      <c r="A240" s="32"/>
      <c r="B240" s="33"/>
      <c r="C240" s="32"/>
      <c r="D240" s="157" t="s">
        <v>140</v>
      </c>
      <c r="E240" s="32"/>
      <c r="F240" s="158" t="s">
        <v>267</v>
      </c>
      <c r="G240" s="32"/>
      <c r="H240" s="32"/>
      <c r="I240" s="159"/>
      <c r="J240" s="32"/>
      <c r="K240" s="32"/>
      <c r="L240" s="33"/>
      <c r="M240" s="160"/>
      <c r="N240" s="161"/>
      <c r="O240" s="59"/>
      <c r="P240" s="59"/>
      <c r="Q240" s="59"/>
      <c r="R240" s="59"/>
      <c r="S240" s="59"/>
      <c r="T240" s="60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T240" s="17" t="s">
        <v>140</v>
      </c>
      <c r="AU240" s="17" t="s">
        <v>86</v>
      </c>
    </row>
    <row r="241" spans="2:51" s="13" customFormat="1" ht="12">
      <c r="B241" s="162"/>
      <c r="D241" s="157" t="s">
        <v>142</v>
      </c>
      <c r="E241" s="163" t="s">
        <v>1</v>
      </c>
      <c r="F241" s="164" t="s">
        <v>268</v>
      </c>
      <c r="H241" s="165">
        <v>50</v>
      </c>
      <c r="I241" s="166"/>
      <c r="L241" s="162"/>
      <c r="M241" s="167"/>
      <c r="N241" s="168"/>
      <c r="O241" s="168"/>
      <c r="P241" s="168"/>
      <c r="Q241" s="168"/>
      <c r="R241" s="168"/>
      <c r="S241" s="168"/>
      <c r="T241" s="169"/>
      <c r="AT241" s="163" t="s">
        <v>142</v>
      </c>
      <c r="AU241" s="163" t="s">
        <v>86</v>
      </c>
      <c r="AV241" s="13" t="s">
        <v>86</v>
      </c>
      <c r="AW241" s="13" t="s">
        <v>32</v>
      </c>
      <c r="AX241" s="13" t="s">
        <v>76</v>
      </c>
      <c r="AY241" s="163" t="s">
        <v>130</v>
      </c>
    </row>
    <row r="242" spans="2:51" s="14" customFormat="1" ht="12">
      <c r="B242" s="170"/>
      <c r="D242" s="157" t="s">
        <v>142</v>
      </c>
      <c r="E242" s="171" t="s">
        <v>1</v>
      </c>
      <c r="F242" s="172" t="s">
        <v>145</v>
      </c>
      <c r="H242" s="173">
        <v>50</v>
      </c>
      <c r="I242" s="174"/>
      <c r="L242" s="170"/>
      <c r="M242" s="175"/>
      <c r="N242" s="176"/>
      <c r="O242" s="176"/>
      <c r="P242" s="176"/>
      <c r="Q242" s="176"/>
      <c r="R242" s="176"/>
      <c r="S242" s="176"/>
      <c r="T242" s="177"/>
      <c r="AT242" s="171" t="s">
        <v>142</v>
      </c>
      <c r="AU242" s="171" t="s">
        <v>86</v>
      </c>
      <c r="AV242" s="14" t="s">
        <v>138</v>
      </c>
      <c r="AW242" s="14" t="s">
        <v>32</v>
      </c>
      <c r="AX242" s="14" t="s">
        <v>84</v>
      </c>
      <c r="AY242" s="171" t="s">
        <v>130</v>
      </c>
    </row>
    <row r="243" spans="1:65" s="2" customFormat="1" ht="13.8" customHeight="1">
      <c r="A243" s="32"/>
      <c r="B243" s="143"/>
      <c r="C243" s="144" t="s">
        <v>269</v>
      </c>
      <c r="D243" s="144" t="s">
        <v>133</v>
      </c>
      <c r="E243" s="145" t="s">
        <v>270</v>
      </c>
      <c r="F243" s="146" t="s">
        <v>271</v>
      </c>
      <c r="G243" s="147" t="s">
        <v>136</v>
      </c>
      <c r="H243" s="148">
        <v>579.361</v>
      </c>
      <c r="I243" s="149"/>
      <c r="J243" s="150">
        <f>ROUND(I243*H243,2)</f>
        <v>0</v>
      </c>
      <c r="K243" s="146" t="s">
        <v>137</v>
      </c>
      <c r="L243" s="33"/>
      <c r="M243" s="151" t="s">
        <v>1</v>
      </c>
      <c r="N243" s="152" t="s">
        <v>43</v>
      </c>
      <c r="O243" s="59"/>
      <c r="P243" s="153">
        <f>O243*H243</f>
        <v>0</v>
      </c>
      <c r="Q243" s="153">
        <v>0</v>
      </c>
      <c r="R243" s="153">
        <f>Q243*H243</f>
        <v>0</v>
      </c>
      <c r="S243" s="153">
        <v>0</v>
      </c>
      <c r="T243" s="154">
        <f>S243*H243</f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55" t="s">
        <v>138</v>
      </c>
      <c r="AT243" s="155" t="s">
        <v>133</v>
      </c>
      <c r="AU243" s="155" t="s">
        <v>86</v>
      </c>
      <c r="AY243" s="17" t="s">
        <v>130</v>
      </c>
      <c r="BE243" s="156">
        <f>IF(N243="základní",J243,0)</f>
        <v>0</v>
      </c>
      <c r="BF243" s="156">
        <f>IF(N243="snížená",J243,0)</f>
        <v>0</v>
      </c>
      <c r="BG243" s="156">
        <f>IF(N243="zákl. přenesená",J243,0)</f>
        <v>0</v>
      </c>
      <c r="BH243" s="156">
        <f>IF(N243="sníž. přenesená",J243,0)</f>
        <v>0</v>
      </c>
      <c r="BI243" s="156">
        <f>IF(N243="nulová",J243,0)</f>
        <v>0</v>
      </c>
      <c r="BJ243" s="17" t="s">
        <v>138</v>
      </c>
      <c r="BK243" s="156">
        <f>ROUND(I243*H243,2)</f>
        <v>0</v>
      </c>
      <c r="BL243" s="17" t="s">
        <v>138</v>
      </c>
      <c r="BM243" s="155" t="s">
        <v>272</v>
      </c>
    </row>
    <row r="244" spans="1:47" s="2" customFormat="1" ht="12">
      <c r="A244" s="32"/>
      <c r="B244" s="33"/>
      <c r="C244" s="32"/>
      <c r="D244" s="157" t="s">
        <v>140</v>
      </c>
      <c r="E244" s="32"/>
      <c r="F244" s="158" t="s">
        <v>271</v>
      </c>
      <c r="G244" s="32"/>
      <c r="H244" s="32"/>
      <c r="I244" s="159"/>
      <c r="J244" s="32"/>
      <c r="K244" s="32"/>
      <c r="L244" s="33"/>
      <c r="M244" s="160"/>
      <c r="N244" s="161"/>
      <c r="O244" s="59"/>
      <c r="P244" s="59"/>
      <c r="Q244" s="59"/>
      <c r="R244" s="59"/>
      <c r="S244" s="59"/>
      <c r="T244" s="60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T244" s="17" t="s">
        <v>140</v>
      </c>
      <c r="AU244" s="17" t="s">
        <v>86</v>
      </c>
    </row>
    <row r="245" spans="2:51" s="13" customFormat="1" ht="12">
      <c r="B245" s="162"/>
      <c r="D245" s="157" t="s">
        <v>142</v>
      </c>
      <c r="E245" s="163" t="s">
        <v>1</v>
      </c>
      <c r="F245" s="164" t="s">
        <v>273</v>
      </c>
      <c r="H245" s="165">
        <v>579.361</v>
      </c>
      <c r="I245" s="166"/>
      <c r="L245" s="162"/>
      <c r="M245" s="167"/>
      <c r="N245" s="168"/>
      <c r="O245" s="168"/>
      <c r="P245" s="168"/>
      <c r="Q245" s="168"/>
      <c r="R245" s="168"/>
      <c r="S245" s="168"/>
      <c r="T245" s="169"/>
      <c r="AT245" s="163" t="s">
        <v>142</v>
      </c>
      <c r="AU245" s="163" t="s">
        <v>86</v>
      </c>
      <c r="AV245" s="13" t="s">
        <v>86</v>
      </c>
      <c r="AW245" s="13" t="s">
        <v>32</v>
      </c>
      <c r="AX245" s="13" t="s">
        <v>76</v>
      </c>
      <c r="AY245" s="163" t="s">
        <v>130</v>
      </c>
    </row>
    <row r="246" spans="2:51" s="14" customFormat="1" ht="12">
      <c r="B246" s="170"/>
      <c r="D246" s="157" t="s">
        <v>142</v>
      </c>
      <c r="E246" s="171" t="s">
        <v>1</v>
      </c>
      <c r="F246" s="172" t="s">
        <v>145</v>
      </c>
      <c r="H246" s="173">
        <v>579.361</v>
      </c>
      <c r="I246" s="174"/>
      <c r="L246" s="170"/>
      <c r="M246" s="175"/>
      <c r="N246" s="176"/>
      <c r="O246" s="176"/>
      <c r="P246" s="176"/>
      <c r="Q246" s="176"/>
      <c r="R246" s="176"/>
      <c r="S246" s="176"/>
      <c r="T246" s="177"/>
      <c r="AT246" s="171" t="s">
        <v>142</v>
      </c>
      <c r="AU246" s="171" t="s">
        <v>86</v>
      </c>
      <c r="AV246" s="14" t="s">
        <v>138</v>
      </c>
      <c r="AW246" s="14" t="s">
        <v>32</v>
      </c>
      <c r="AX246" s="14" t="s">
        <v>84</v>
      </c>
      <c r="AY246" s="171" t="s">
        <v>130</v>
      </c>
    </row>
    <row r="247" spans="1:65" s="2" customFormat="1" ht="13.8" customHeight="1">
      <c r="A247" s="32"/>
      <c r="B247" s="143"/>
      <c r="C247" s="144" t="s">
        <v>274</v>
      </c>
      <c r="D247" s="144" t="s">
        <v>133</v>
      </c>
      <c r="E247" s="145" t="s">
        <v>275</v>
      </c>
      <c r="F247" s="146" t="s">
        <v>276</v>
      </c>
      <c r="G247" s="147" t="s">
        <v>136</v>
      </c>
      <c r="H247" s="148">
        <v>198.4</v>
      </c>
      <c r="I247" s="149"/>
      <c r="J247" s="150">
        <f>ROUND(I247*H247,2)</f>
        <v>0</v>
      </c>
      <c r="K247" s="146" t="s">
        <v>137</v>
      </c>
      <c r="L247" s="33"/>
      <c r="M247" s="151" t="s">
        <v>1</v>
      </c>
      <c r="N247" s="152" t="s">
        <v>43</v>
      </c>
      <c r="O247" s="59"/>
      <c r="P247" s="153">
        <f>O247*H247</f>
        <v>0</v>
      </c>
      <c r="Q247" s="153">
        <v>0</v>
      </c>
      <c r="R247" s="153">
        <f>Q247*H247</f>
        <v>0</v>
      </c>
      <c r="S247" s="153">
        <v>0.0106</v>
      </c>
      <c r="T247" s="154">
        <f>S247*H247</f>
        <v>2.10304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55" t="s">
        <v>138</v>
      </c>
      <c r="AT247" s="155" t="s">
        <v>133</v>
      </c>
      <c r="AU247" s="155" t="s">
        <v>86</v>
      </c>
      <c r="AY247" s="17" t="s">
        <v>130</v>
      </c>
      <c r="BE247" s="156">
        <f>IF(N247="základní",J247,0)</f>
        <v>0</v>
      </c>
      <c r="BF247" s="156">
        <f>IF(N247="snížená",J247,0)</f>
        <v>0</v>
      </c>
      <c r="BG247" s="156">
        <f>IF(N247="zákl. přenesená",J247,0)</f>
        <v>0</v>
      </c>
      <c r="BH247" s="156">
        <f>IF(N247="sníž. přenesená",J247,0)</f>
        <v>0</v>
      </c>
      <c r="BI247" s="156">
        <f>IF(N247="nulová",J247,0)</f>
        <v>0</v>
      </c>
      <c r="BJ247" s="17" t="s">
        <v>138</v>
      </c>
      <c r="BK247" s="156">
        <f>ROUND(I247*H247,2)</f>
        <v>0</v>
      </c>
      <c r="BL247" s="17" t="s">
        <v>138</v>
      </c>
      <c r="BM247" s="155" t="s">
        <v>277</v>
      </c>
    </row>
    <row r="248" spans="1:47" s="2" customFormat="1" ht="12">
      <c r="A248" s="32"/>
      <c r="B248" s="33"/>
      <c r="C248" s="32"/>
      <c r="D248" s="157" t="s">
        <v>140</v>
      </c>
      <c r="E248" s="32"/>
      <c r="F248" s="158" t="s">
        <v>278</v>
      </c>
      <c r="G248" s="32"/>
      <c r="H248" s="32"/>
      <c r="I248" s="159"/>
      <c r="J248" s="32"/>
      <c r="K248" s="32"/>
      <c r="L248" s="33"/>
      <c r="M248" s="160"/>
      <c r="N248" s="161"/>
      <c r="O248" s="59"/>
      <c r="P248" s="59"/>
      <c r="Q248" s="59"/>
      <c r="R248" s="59"/>
      <c r="S248" s="59"/>
      <c r="T248" s="60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T248" s="17" t="s">
        <v>140</v>
      </c>
      <c r="AU248" s="17" t="s">
        <v>86</v>
      </c>
    </row>
    <row r="249" spans="2:51" s="13" customFormat="1" ht="12">
      <c r="B249" s="162"/>
      <c r="D249" s="157" t="s">
        <v>142</v>
      </c>
      <c r="E249" s="163" t="s">
        <v>1</v>
      </c>
      <c r="F249" s="164" t="s">
        <v>279</v>
      </c>
      <c r="H249" s="165">
        <v>294.4</v>
      </c>
      <c r="I249" s="166"/>
      <c r="L249" s="162"/>
      <c r="M249" s="167"/>
      <c r="N249" s="168"/>
      <c r="O249" s="168"/>
      <c r="P249" s="168"/>
      <c r="Q249" s="168"/>
      <c r="R249" s="168"/>
      <c r="S249" s="168"/>
      <c r="T249" s="169"/>
      <c r="AT249" s="163" t="s">
        <v>142</v>
      </c>
      <c r="AU249" s="163" t="s">
        <v>86</v>
      </c>
      <c r="AV249" s="13" t="s">
        <v>86</v>
      </c>
      <c r="AW249" s="13" t="s">
        <v>32</v>
      </c>
      <c r="AX249" s="13" t="s">
        <v>76</v>
      </c>
      <c r="AY249" s="163" t="s">
        <v>130</v>
      </c>
    </row>
    <row r="250" spans="2:51" s="13" customFormat="1" ht="12">
      <c r="B250" s="162"/>
      <c r="D250" s="157" t="s">
        <v>142</v>
      </c>
      <c r="E250" s="163" t="s">
        <v>1</v>
      </c>
      <c r="F250" s="164" t="s">
        <v>245</v>
      </c>
      <c r="H250" s="165">
        <v>-96</v>
      </c>
      <c r="I250" s="166"/>
      <c r="L250" s="162"/>
      <c r="M250" s="167"/>
      <c r="N250" s="168"/>
      <c r="O250" s="168"/>
      <c r="P250" s="168"/>
      <c r="Q250" s="168"/>
      <c r="R250" s="168"/>
      <c r="S250" s="168"/>
      <c r="T250" s="169"/>
      <c r="AT250" s="163" t="s">
        <v>142</v>
      </c>
      <c r="AU250" s="163" t="s">
        <v>86</v>
      </c>
      <c r="AV250" s="13" t="s">
        <v>86</v>
      </c>
      <c r="AW250" s="13" t="s">
        <v>32</v>
      </c>
      <c r="AX250" s="13" t="s">
        <v>76</v>
      </c>
      <c r="AY250" s="163" t="s">
        <v>130</v>
      </c>
    </row>
    <row r="251" spans="2:51" s="14" customFormat="1" ht="12">
      <c r="B251" s="170"/>
      <c r="D251" s="157" t="s">
        <v>142</v>
      </c>
      <c r="E251" s="171" t="s">
        <v>1</v>
      </c>
      <c r="F251" s="172" t="s">
        <v>145</v>
      </c>
      <c r="H251" s="173">
        <v>198.4</v>
      </c>
      <c r="I251" s="174"/>
      <c r="L251" s="170"/>
      <c r="M251" s="175"/>
      <c r="N251" s="176"/>
      <c r="O251" s="176"/>
      <c r="P251" s="176"/>
      <c r="Q251" s="176"/>
      <c r="R251" s="176"/>
      <c r="S251" s="176"/>
      <c r="T251" s="177"/>
      <c r="AT251" s="171" t="s">
        <v>142</v>
      </c>
      <c r="AU251" s="171" t="s">
        <v>86</v>
      </c>
      <c r="AV251" s="14" t="s">
        <v>138</v>
      </c>
      <c r="AW251" s="14" t="s">
        <v>32</v>
      </c>
      <c r="AX251" s="14" t="s">
        <v>84</v>
      </c>
      <c r="AY251" s="171" t="s">
        <v>130</v>
      </c>
    </row>
    <row r="252" spans="2:51" s="15" customFormat="1" ht="12">
      <c r="B252" s="178"/>
      <c r="D252" s="157" t="s">
        <v>142</v>
      </c>
      <c r="E252" s="179" t="s">
        <v>1</v>
      </c>
      <c r="F252" s="180" t="s">
        <v>280</v>
      </c>
      <c r="H252" s="179" t="s">
        <v>1</v>
      </c>
      <c r="I252" s="181"/>
      <c r="L252" s="178"/>
      <c r="M252" s="182"/>
      <c r="N252" s="183"/>
      <c r="O252" s="183"/>
      <c r="P252" s="183"/>
      <c r="Q252" s="183"/>
      <c r="R252" s="183"/>
      <c r="S252" s="183"/>
      <c r="T252" s="184"/>
      <c r="AT252" s="179" t="s">
        <v>142</v>
      </c>
      <c r="AU252" s="179" t="s">
        <v>86</v>
      </c>
      <c r="AV252" s="15" t="s">
        <v>84</v>
      </c>
      <c r="AW252" s="15" t="s">
        <v>32</v>
      </c>
      <c r="AX252" s="15" t="s">
        <v>76</v>
      </c>
      <c r="AY252" s="179" t="s">
        <v>130</v>
      </c>
    </row>
    <row r="253" spans="2:63" s="12" customFormat="1" ht="22.8" customHeight="1">
      <c r="B253" s="130"/>
      <c r="D253" s="131" t="s">
        <v>75</v>
      </c>
      <c r="E253" s="141" t="s">
        <v>281</v>
      </c>
      <c r="F253" s="141" t="s">
        <v>282</v>
      </c>
      <c r="I253" s="133"/>
      <c r="J253" s="142">
        <f>BK253</f>
        <v>0</v>
      </c>
      <c r="L253" s="130"/>
      <c r="M253" s="135"/>
      <c r="N253" s="136"/>
      <c r="O253" s="136"/>
      <c r="P253" s="137">
        <f>SUM(P254:P287)</f>
        <v>0</v>
      </c>
      <c r="Q253" s="136"/>
      <c r="R253" s="137">
        <f>SUM(R254:R287)</f>
        <v>0</v>
      </c>
      <c r="S253" s="136"/>
      <c r="T253" s="138">
        <f>SUM(T254:T287)</f>
        <v>0</v>
      </c>
      <c r="AR253" s="131" t="s">
        <v>84</v>
      </c>
      <c r="AT253" s="139" t="s">
        <v>75</v>
      </c>
      <c r="AU253" s="139" t="s">
        <v>84</v>
      </c>
      <c r="AY253" s="131" t="s">
        <v>130</v>
      </c>
      <c r="BK253" s="140">
        <f>SUM(BK254:BK287)</f>
        <v>0</v>
      </c>
    </row>
    <row r="254" spans="1:65" s="2" customFormat="1" ht="13.8" customHeight="1">
      <c r="A254" s="32"/>
      <c r="B254" s="143"/>
      <c r="C254" s="144" t="s">
        <v>283</v>
      </c>
      <c r="D254" s="144" t="s">
        <v>133</v>
      </c>
      <c r="E254" s="145" t="s">
        <v>284</v>
      </c>
      <c r="F254" s="146" t="s">
        <v>285</v>
      </c>
      <c r="G254" s="147" t="s">
        <v>286</v>
      </c>
      <c r="H254" s="148">
        <v>100.151</v>
      </c>
      <c r="I254" s="149"/>
      <c r="J254" s="150">
        <f>ROUND(I254*H254,2)</f>
        <v>0</v>
      </c>
      <c r="K254" s="146" t="s">
        <v>137</v>
      </c>
      <c r="L254" s="33"/>
      <c r="M254" s="151" t="s">
        <v>1</v>
      </c>
      <c r="N254" s="152" t="s">
        <v>43</v>
      </c>
      <c r="O254" s="59"/>
      <c r="P254" s="153">
        <f>O254*H254</f>
        <v>0</v>
      </c>
      <c r="Q254" s="153">
        <v>0</v>
      </c>
      <c r="R254" s="153">
        <f>Q254*H254</f>
        <v>0</v>
      </c>
      <c r="S254" s="153">
        <v>0</v>
      </c>
      <c r="T254" s="154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55" t="s">
        <v>138</v>
      </c>
      <c r="AT254" s="155" t="s">
        <v>133</v>
      </c>
      <c r="AU254" s="155" t="s">
        <v>86</v>
      </c>
      <c r="AY254" s="17" t="s">
        <v>130</v>
      </c>
      <c r="BE254" s="156">
        <f>IF(N254="základní",J254,0)</f>
        <v>0</v>
      </c>
      <c r="BF254" s="156">
        <f>IF(N254="snížená",J254,0)</f>
        <v>0</v>
      </c>
      <c r="BG254" s="156">
        <f>IF(N254="zákl. přenesená",J254,0)</f>
        <v>0</v>
      </c>
      <c r="BH254" s="156">
        <f>IF(N254="sníž. přenesená",J254,0)</f>
        <v>0</v>
      </c>
      <c r="BI254" s="156">
        <f>IF(N254="nulová",J254,0)</f>
        <v>0</v>
      </c>
      <c r="BJ254" s="17" t="s">
        <v>138</v>
      </c>
      <c r="BK254" s="156">
        <f>ROUND(I254*H254,2)</f>
        <v>0</v>
      </c>
      <c r="BL254" s="17" t="s">
        <v>138</v>
      </c>
      <c r="BM254" s="155" t="s">
        <v>287</v>
      </c>
    </row>
    <row r="255" spans="1:47" s="2" customFormat="1" ht="19.2">
      <c r="A255" s="32"/>
      <c r="B255" s="33"/>
      <c r="C255" s="32"/>
      <c r="D255" s="157" t="s">
        <v>140</v>
      </c>
      <c r="E255" s="32"/>
      <c r="F255" s="158" t="s">
        <v>288</v>
      </c>
      <c r="G255" s="32"/>
      <c r="H255" s="32"/>
      <c r="I255" s="159"/>
      <c r="J255" s="32"/>
      <c r="K255" s="32"/>
      <c r="L255" s="33"/>
      <c r="M255" s="160"/>
      <c r="N255" s="161"/>
      <c r="O255" s="59"/>
      <c r="P255" s="59"/>
      <c r="Q255" s="59"/>
      <c r="R255" s="59"/>
      <c r="S255" s="59"/>
      <c r="T255" s="60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T255" s="17" t="s">
        <v>140</v>
      </c>
      <c r="AU255" s="17" t="s">
        <v>86</v>
      </c>
    </row>
    <row r="256" spans="1:65" s="2" customFormat="1" ht="13.8" customHeight="1">
      <c r="A256" s="32"/>
      <c r="B256" s="143"/>
      <c r="C256" s="144" t="s">
        <v>289</v>
      </c>
      <c r="D256" s="144" t="s">
        <v>133</v>
      </c>
      <c r="E256" s="145" t="s">
        <v>290</v>
      </c>
      <c r="F256" s="146" t="s">
        <v>291</v>
      </c>
      <c r="G256" s="147" t="s">
        <v>286</v>
      </c>
      <c r="H256" s="148">
        <v>100.151</v>
      </c>
      <c r="I256" s="149"/>
      <c r="J256" s="150">
        <f>ROUND(I256*H256,2)</f>
        <v>0</v>
      </c>
      <c r="K256" s="146" t="s">
        <v>137</v>
      </c>
      <c r="L256" s="33"/>
      <c r="M256" s="151" t="s">
        <v>1</v>
      </c>
      <c r="N256" s="152" t="s">
        <v>43</v>
      </c>
      <c r="O256" s="59"/>
      <c r="P256" s="153">
        <f>O256*H256</f>
        <v>0</v>
      </c>
      <c r="Q256" s="153">
        <v>0</v>
      </c>
      <c r="R256" s="153">
        <f>Q256*H256</f>
        <v>0</v>
      </c>
      <c r="S256" s="153">
        <v>0</v>
      </c>
      <c r="T256" s="154">
        <f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55" t="s">
        <v>138</v>
      </c>
      <c r="AT256" s="155" t="s">
        <v>133</v>
      </c>
      <c r="AU256" s="155" t="s">
        <v>86</v>
      </c>
      <c r="AY256" s="17" t="s">
        <v>130</v>
      </c>
      <c r="BE256" s="156">
        <f>IF(N256="základní",J256,0)</f>
        <v>0</v>
      </c>
      <c r="BF256" s="156">
        <f>IF(N256="snížená",J256,0)</f>
        <v>0</v>
      </c>
      <c r="BG256" s="156">
        <f>IF(N256="zákl. přenesená",J256,0)</f>
        <v>0</v>
      </c>
      <c r="BH256" s="156">
        <f>IF(N256="sníž. přenesená",J256,0)</f>
        <v>0</v>
      </c>
      <c r="BI256" s="156">
        <f>IF(N256="nulová",J256,0)</f>
        <v>0</v>
      </c>
      <c r="BJ256" s="17" t="s">
        <v>138</v>
      </c>
      <c r="BK256" s="156">
        <f>ROUND(I256*H256,2)</f>
        <v>0</v>
      </c>
      <c r="BL256" s="17" t="s">
        <v>138</v>
      </c>
      <c r="BM256" s="155" t="s">
        <v>292</v>
      </c>
    </row>
    <row r="257" spans="1:47" s="2" customFormat="1" ht="12">
      <c r="A257" s="32"/>
      <c r="B257" s="33"/>
      <c r="C257" s="32"/>
      <c r="D257" s="157" t="s">
        <v>140</v>
      </c>
      <c r="E257" s="32"/>
      <c r="F257" s="158" t="s">
        <v>293</v>
      </c>
      <c r="G257" s="32"/>
      <c r="H257" s="32"/>
      <c r="I257" s="159"/>
      <c r="J257" s="32"/>
      <c r="K257" s="32"/>
      <c r="L257" s="33"/>
      <c r="M257" s="160"/>
      <c r="N257" s="161"/>
      <c r="O257" s="59"/>
      <c r="P257" s="59"/>
      <c r="Q257" s="59"/>
      <c r="R257" s="59"/>
      <c r="S257" s="59"/>
      <c r="T257" s="60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T257" s="17" t="s">
        <v>140</v>
      </c>
      <c r="AU257" s="17" t="s">
        <v>86</v>
      </c>
    </row>
    <row r="258" spans="1:65" s="2" customFormat="1" ht="13.8" customHeight="1">
      <c r="A258" s="32"/>
      <c r="B258" s="143"/>
      <c r="C258" s="144" t="s">
        <v>294</v>
      </c>
      <c r="D258" s="144" t="s">
        <v>133</v>
      </c>
      <c r="E258" s="145" t="s">
        <v>295</v>
      </c>
      <c r="F258" s="146" t="s">
        <v>296</v>
      </c>
      <c r="G258" s="147" t="s">
        <v>286</v>
      </c>
      <c r="H258" s="148">
        <v>1502.265</v>
      </c>
      <c r="I258" s="149"/>
      <c r="J258" s="150">
        <f>ROUND(I258*H258,2)</f>
        <v>0</v>
      </c>
      <c r="K258" s="146" t="s">
        <v>137</v>
      </c>
      <c r="L258" s="33"/>
      <c r="M258" s="151" t="s">
        <v>1</v>
      </c>
      <c r="N258" s="152" t="s">
        <v>43</v>
      </c>
      <c r="O258" s="59"/>
      <c r="P258" s="153">
        <f>O258*H258</f>
        <v>0</v>
      </c>
      <c r="Q258" s="153">
        <v>0</v>
      </c>
      <c r="R258" s="153">
        <f>Q258*H258</f>
        <v>0</v>
      </c>
      <c r="S258" s="153">
        <v>0</v>
      </c>
      <c r="T258" s="154">
        <f>S258*H258</f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55" t="s">
        <v>138</v>
      </c>
      <c r="AT258" s="155" t="s">
        <v>133</v>
      </c>
      <c r="AU258" s="155" t="s">
        <v>86</v>
      </c>
      <c r="AY258" s="17" t="s">
        <v>130</v>
      </c>
      <c r="BE258" s="156">
        <f>IF(N258="základní",J258,0)</f>
        <v>0</v>
      </c>
      <c r="BF258" s="156">
        <f>IF(N258="snížená",J258,0)</f>
        <v>0</v>
      </c>
      <c r="BG258" s="156">
        <f>IF(N258="zákl. přenesená",J258,0)</f>
        <v>0</v>
      </c>
      <c r="BH258" s="156">
        <f>IF(N258="sníž. přenesená",J258,0)</f>
        <v>0</v>
      </c>
      <c r="BI258" s="156">
        <f>IF(N258="nulová",J258,0)</f>
        <v>0</v>
      </c>
      <c r="BJ258" s="17" t="s">
        <v>138</v>
      </c>
      <c r="BK258" s="156">
        <f>ROUND(I258*H258,2)</f>
        <v>0</v>
      </c>
      <c r="BL258" s="17" t="s">
        <v>138</v>
      </c>
      <c r="BM258" s="155" t="s">
        <v>297</v>
      </c>
    </row>
    <row r="259" spans="1:47" s="2" customFormat="1" ht="19.2">
      <c r="A259" s="32"/>
      <c r="B259" s="33"/>
      <c r="C259" s="32"/>
      <c r="D259" s="157" t="s">
        <v>140</v>
      </c>
      <c r="E259" s="32"/>
      <c r="F259" s="158" t="s">
        <v>298</v>
      </c>
      <c r="G259" s="32"/>
      <c r="H259" s="32"/>
      <c r="I259" s="159"/>
      <c r="J259" s="32"/>
      <c r="K259" s="32"/>
      <c r="L259" s="33"/>
      <c r="M259" s="160"/>
      <c r="N259" s="161"/>
      <c r="O259" s="59"/>
      <c r="P259" s="59"/>
      <c r="Q259" s="59"/>
      <c r="R259" s="59"/>
      <c r="S259" s="59"/>
      <c r="T259" s="60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T259" s="17" t="s">
        <v>140</v>
      </c>
      <c r="AU259" s="17" t="s">
        <v>86</v>
      </c>
    </row>
    <row r="260" spans="2:51" s="13" customFormat="1" ht="12">
      <c r="B260" s="162"/>
      <c r="D260" s="157" t="s">
        <v>142</v>
      </c>
      <c r="F260" s="164" t="s">
        <v>299</v>
      </c>
      <c r="H260" s="165">
        <v>1502.265</v>
      </c>
      <c r="I260" s="166"/>
      <c r="L260" s="162"/>
      <c r="M260" s="167"/>
      <c r="N260" s="168"/>
      <c r="O260" s="168"/>
      <c r="P260" s="168"/>
      <c r="Q260" s="168"/>
      <c r="R260" s="168"/>
      <c r="S260" s="168"/>
      <c r="T260" s="169"/>
      <c r="AT260" s="163" t="s">
        <v>142</v>
      </c>
      <c r="AU260" s="163" t="s">
        <v>86</v>
      </c>
      <c r="AV260" s="13" t="s">
        <v>86</v>
      </c>
      <c r="AW260" s="13" t="s">
        <v>3</v>
      </c>
      <c r="AX260" s="13" t="s">
        <v>84</v>
      </c>
      <c r="AY260" s="163" t="s">
        <v>130</v>
      </c>
    </row>
    <row r="261" spans="1:65" s="2" customFormat="1" ht="13.8" customHeight="1">
      <c r="A261" s="32"/>
      <c r="B261" s="143"/>
      <c r="C261" s="144" t="s">
        <v>300</v>
      </c>
      <c r="D261" s="144" t="s">
        <v>133</v>
      </c>
      <c r="E261" s="145" t="s">
        <v>301</v>
      </c>
      <c r="F261" s="146" t="s">
        <v>302</v>
      </c>
      <c r="G261" s="147" t="s">
        <v>286</v>
      </c>
      <c r="H261" s="148">
        <v>53.611</v>
      </c>
      <c r="I261" s="149"/>
      <c r="J261" s="150">
        <f>ROUND(I261*H261,2)</f>
        <v>0</v>
      </c>
      <c r="K261" s="146" t="s">
        <v>137</v>
      </c>
      <c r="L261" s="33"/>
      <c r="M261" s="151" t="s">
        <v>1</v>
      </c>
      <c r="N261" s="152" t="s">
        <v>43</v>
      </c>
      <c r="O261" s="59"/>
      <c r="P261" s="153">
        <f>O261*H261</f>
        <v>0</v>
      </c>
      <c r="Q261" s="153">
        <v>0</v>
      </c>
      <c r="R261" s="153">
        <f>Q261*H261</f>
        <v>0</v>
      </c>
      <c r="S261" s="153">
        <v>0</v>
      </c>
      <c r="T261" s="154">
        <f>S261*H261</f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55" t="s">
        <v>138</v>
      </c>
      <c r="AT261" s="155" t="s">
        <v>133</v>
      </c>
      <c r="AU261" s="155" t="s">
        <v>86</v>
      </c>
      <c r="AY261" s="17" t="s">
        <v>130</v>
      </c>
      <c r="BE261" s="156">
        <f>IF(N261="základní",J261,0)</f>
        <v>0</v>
      </c>
      <c r="BF261" s="156">
        <f>IF(N261="snížená",J261,0)</f>
        <v>0</v>
      </c>
      <c r="BG261" s="156">
        <f>IF(N261="zákl. přenesená",J261,0)</f>
        <v>0</v>
      </c>
      <c r="BH261" s="156">
        <f>IF(N261="sníž. přenesená",J261,0)</f>
        <v>0</v>
      </c>
      <c r="BI261" s="156">
        <f>IF(N261="nulová",J261,0)</f>
        <v>0</v>
      </c>
      <c r="BJ261" s="17" t="s">
        <v>138</v>
      </c>
      <c r="BK261" s="156">
        <f>ROUND(I261*H261,2)</f>
        <v>0</v>
      </c>
      <c r="BL261" s="17" t="s">
        <v>138</v>
      </c>
      <c r="BM261" s="155" t="s">
        <v>303</v>
      </c>
    </row>
    <row r="262" spans="1:47" s="2" customFormat="1" ht="19.2">
      <c r="A262" s="32"/>
      <c r="B262" s="33"/>
      <c r="C262" s="32"/>
      <c r="D262" s="157" t="s">
        <v>140</v>
      </c>
      <c r="E262" s="32"/>
      <c r="F262" s="158" t="s">
        <v>304</v>
      </c>
      <c r="G262" s="32"/>
      <c r="H262" s="32"/>
      <c r="I262" s="159"/>
      <c r="J262" s="32"/>
      <c r="K262" s="32"/>
      <c r="L262" s="33"/>
      <c r="M262" s="160"/>
      <c r="N262" s="161"/>
      <c r="O262" s="59"/>
      <c r="P262" s="59"/>
      <c r="Q262" s="59"/>
      <c r="R262" s="59"/>
      <c r="S262" s="59"/>
      <c r="T262" s="60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T262" s="17" t="s">
        <v>140</v>
      </c>
      <c r="AU262" s="17" t="s">
        <v>86</v>
      </c>
    </row>
    <row r="263" spans="2:51" s="13" customFormat="1" ht="12">
      <c r="B263" s="162"/>
      <c r="D263" s="157" t="s">
        <v>142</v>
      </c>
      <c r="E263" s="163" t="s">
        <v>1</v>
      </c>
      <c r="F263" s="164" t="s">
        <v>305</v>
      </c>
      <c r="H263" s="165">
        <v>1.126</v>
      </c>
      <c r="I263" s="166"/>
      <c r="L263" s="162"/>
      <c r="M263" s="167"/>
      <c r="N263" s="168"/>
      <c r="O263" s="168"/>
      <c r="P263" s="168"/>
      <c r="Q263" s="168"/>
      <c r="R263" s="168"/>
      <c r="S263" s="168"/>
      <c r="T263" s="169"/>
      <c r="AT263" s="163" t="s">
        <v>142</v>
      </c>
      <c r="AU263" s="163" t="s">
        <v>86</v>
      </c>
      <c r="AV263" s="13" t="s">
        <v>86</v>
      </c>
      <c r="AW263" s="13" t="s">
        <v>32</v>
      </c>
      <c r="AX263" s="13" t="s">
        <v>76</v>
      </c>
      <c r="AY263" s="163" t="s">
        <v>130</v>
      </c>
    </row>
    <row r="264" spans="2:51" s="13" customFormat="1" ht="12">
      <c r="B264" s="162"/>
      <c r="D264" s="157" t="s">
        <v>142</v>
      </c>
      <c r="E264" s="163" t="s">
        <v>1</v>
      </c>
      <c r="F264" s="164" t="s">
        <v>306</v>
      </c>
      <c r="H264" s="165">
        <v>1.822</v>
      </c>
      <c r="I264" s="166"/>
      <c r="L264" s="162"/>
      <c r="M264" s="167"/>
      <c r="N264" s="168"/>
      <c r="O264" s="168"/>
      <c r="P264" s="168"/>
      <c r="Q264" s="168"/>
      <c r="R264" s="168"/>
      <c r="S264" s="168"/>
      <c r="T264" s="169"/>
      <c r="AT264" s="163" t="s">
        <v>142</v>
      </c>
      <c r="AU264" s="163" t="s">
        <v>86</v>
      </c>
      <c r="AV264" s="13" t="s">
        <v>86</v>
      </c>
      <c r="AW264" s="13" t="s">
        <v>32</v>
      </c>
      <c r="AX264" s="13" t="s">
        <v>76</v>
      </c>
      <c r="AY264" s="163" t="s">
        <v>130</v>
      </c>
    </row>
    <row r="265" spans="2:51" s="13" customFormat="1" ht="12">
      <c r="B265" s="162"/>
      <c r="D265" s="157" t="s">
        <v>142</v>
      </c>
      <c r="E265" s="163" t="s">
        <v>1</v>
      </c>
      <c r="F265" s="164" t="s">
        <v>307</v>
      </c>
      <c r="H265" s="165">
        <v>3.5</v>
      </c>
      <c r="I265" s="166"/>
      <c r="L265" s="162"/>
      <c r="M265" s="167"/>
      <c r="N265" s="168"/>
      <c r="O265" s="168"/>
      <c r="P265" s="168"/>
      <c r="Q265" s="168"/>
      <c r="R265" s="168"/>
      <c r="S265" s="168"/>
      <c r="T265" s="169"/>
      <c r="AT265" s="163" t="s">
        <v>142</v>
      </c>
      <c r="AU265" s="163" t="s">
        <v>86</v>
      </c>
      <c r="AV265" s="13" t="s">
        <v>86</v>
      </c>
      <c r="AW265" s="13" t="s">
        <v>32</v>
      </c>
      <c r="AX265" s="13" t="s">
        <v>76</v>
      </c>
      <c r="AY265" s="163" t="s">
        <v>130</v>
      </c>
    </row>
    <row r="266" spans="2:51" s="13" customFormat="1" ht="12">
      <c r="B266" s="162"/>
      <c r="D266" s="157" t="s">
        <v>142</v>
      </c>
      <c r="E266" s="163" t="s">
        <v>1</v>
      </c>
      <c r="F266" s="164" t="s">
        <v>306</v>
      </c>
      <c r="H266" s="165">
        <v>1.822</v>
      </c>
      <c r="I266" s="166"/>
      <c r="L266" s="162"/>
      <c r="M266" s="167"/>
      <c r="N266" s="168"/>
      <c r="O266" s="168"/>
      <c r="P266" s="168"/>
      <c r="Q266" s="168"/>
      <c r="R266" s="168"/>
      <c r="S266" s="168"/>
      <c r="T266" s="169"/>
      <c r="AT266" s="163" t="s">
        <v>142</v>
      </c>
      <c r="AU266" s="163" t="s">
        <v>86</v>
      </c>
      <c r="AV266" s="13" t="s">
        <v>86</v>
      </c>
      <c r="AW266" s="13" t="s">
        <v>32</v>
      </c>
      <c r="AX266" s="13" t="s">
        <v>76</v>
      </c>
      <c r="AY266" s="163" t="s">
        <v>130</v>
      </c>
    </row>
    <row r="267" spans="2:51" s="13" customFormat="1" ht="12">
      <c r="B267" s="162"/>
      <c r="D267" s="157" t="s">
        <v>142</v>
      </c>
      <c r="E267" s="163" t="s">
        <v>1</v>
      </c>
      <c r="F267" s="164" t="s">
        <v>308</v>
      </c>
      <c r="H267" s="165">
        <v>45.341</v>
      </c>
      <c r="I267" s="166"/>
      <c r="L267" s="162"/>
      <c r="M267" s="167"/>
      <c r="N267" s="168"/>
      <c r="O267" s="168"/>
      <c r="P267" s="168"/>
      <c r="Q267" s="168"/>
      <c r="R267" s="168"/>
      <c r="S267" s="168"/>
      <c r="T267" s="169"/>
      <c r="AT267" s="163" t="s">
        <v>142</v>
      </c>
      <c r="AU267" s="163" t="s">
        <v>86</v>
      </c>
      <c r="AV267" s="13" t="s">
        <v>86</v>
      </c>
      <c r="AW267" s="13" t="s">
        <v>32</v>
      </c>
      <c r="AX267" s="13" t="s">
        <v>76</v>
      </c>
      <c r="AY267" s="163" t="s">
        <v>130</v>
      </c>
    </row>
    <row r="268" spans="2:51" s="14" customFormat="1" ht="12">
      <c r="B268" s="170"/>
      <c r="D268" s="157" t="s">
        <v>142</v>
      </c>
      <c r="E268" s="171" t="s">
        <v>1</v>
      </c>
      <c r="F268" s="172" t="s">
        <v>145</v>
      </c>
      <c r="H268" s="173">
        <v>53.611</v>
      </c>
      <c r="I268" s="174"/>
      <c r="L268" s="170"/>
      <c r="M268" s="175"/>
      <c r="N268" s="176"/>
      <c r="O268" s="176"/>
      <c r="P268" s="176"/>
      <c r="Q268" s="176"/>
      <c r="R268" s="176"/>
      <c r="S268" s="176"/>
      <c r="T268" s="177"/>
      <c r="AT268" s="171" t="s">
        <v>142</v>
      </c>
      <c r="AU268" s="171" t="s">
        <v>86</v>
      </c>
      <c r="AV268" s="14" t="s">
        <v>138</v>
      </c>
      <c r="AW268" s="14" t="s">
        <v>32</v>
      </c>
      <c r="AX268" s="14" t="s">
        <v>84</v>
      </c>
      <c r="AY268" s="171" t="s">
        <v>130</v>
      </c>
    </row>
    <row r="269" spans="1:65" s="2" customFormat="1" ht="13.8" customHeight="1">
      <c r="A269" s="32"/>
      <c r="B269" s="143"/>
      <c r="C269" s="144" t="s">
        <v>309</v>
      </c>
      <c r="D269" s="144" t="s">
        <v>133</v>
      </c>
      <c r="E269" s="145" t="s">
        <v>310</v>
      </c>
      <c r="F269" s="146" t="s">
        <v>311</v>
      </c>
      <c r="G269" s="147" t="s">
        <v>286</v>
      </c>
      <c r="H269" s="148">
        <v>27.814</v>
      </c>
      <c r="I269" s="149"/>
      <c r="J269" s="150">
        <f>ROUND(I269*H269,2)</f>
        <v>0</v>
      </c>
      <c r="K269" s="146" t="s">
        <v>137</v>
      </c>
      <c r="L269" s="33"/>
      <c r="M269" s="151" t="s">
        <v>1</v>
      </c>
      <c r="N269" s="152" t="s">
        <v>43</v>
      </c>
      <c r="O269" s="59"/>
      <c r="P269" s="153">
        <f>O269*H269</f>
        <v>0</v>
      </c>
      <c r="Q269" s="153">
        <v>0</v>
      </c>
      <c r="R269" s="153">
        <f>Q269*H269</f>
        <v>0</v>
      </c>
      <c r="S269" s="153">
        <v>0</v>
      </c>
      <c r="T269" s="154">
        <f>S269*H269</f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55" t="s">
        <v>138</v>
      </c>
      <c r="AT269" s="155" t="s">
        <v>133</v>
      </c>
      <c r="AU269" s="155" t="s">
        <v>86</v>
      </c>
      <c r="AY269" s="17" t="s">
        <v>130</v>
      </c>
      <c r="BE269" s="156">
        <f>IF(N269="základní",J269,0)</f>
        <v>0</v>
      </c>
      <c r="BF269" s="156">
        <f>IF(N269="snížená",J269,0)</f>
        <v>0</v>
      </c>
      <c r="BG269" s="156">
        <f>IF(N269="zákl. přenesená",J269,0)</f>
        <v>0</v>
      </c>
      <c r="BH269" s="156">
        <f>IF(N269="sníž. přenesená",J269,0)</f>
        <v>0</v>
      </c>
      <c r="BI269" s="156">
        <f>IF(N269="nulová",J269,0)</f>
        <v>0</v>
      </c>
      <c r="BJ269" s="17" t="s">
        <v>138</v>
      </c>
      <c r="BK269" s="156">
        <f>ROUND(I269*H269,2)</f>
        <v>0</v>
      </c>
      <c r="BL269" s="17" t="s">
        <v>138</v>
      </c>
      <c r="BM269" s="155" t="s">
        <v>312</v>
      </c>
    </row>
    <row r="270" spans="1:47" s="2" customFormat="1" ht="19.2">
      <c r="A270" s="32"/>
      <c r="B270" s="33"/>
      <c r="C270" s="32"/>
      <c r="D270" s="157" t="s">
        <v>140</v>
      </c>
      <c r="E270" s="32"/>
      <c r="F270" s="158" t="s">
        <v>313</v>
      </c>
      <c r="G270" s="32"/>
      <c r="H270" s="32"/>
      <c r="I270" s="159"/>
      <c r="J270" s="32"/>
      <c r="K270" s="32"/>
      <c r="L270" s="33"/>
      <c r="M270" s="160"/>
      <c r="N270" s="161"/>
      <c r="O270" s="59"/>
      <c r="P270" s="59"/>
      <c r="Q270" s="59"/>
      <c r="R270" s="59"/>
      <c r="S270" s="59"/>
      <c r="T270" s="60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T270" s="17" t="s">
        <v>140</v>
      </c>
      <c r="AU270" s="17" t="s">
        <v>86</v>
      </c>
    </row>
    <row r="271" spans="2:51" s="13" customFormat="1" ht="12">
      <c r="B271" s="162"/>
      <c r="D271" s="157" t="s">
        <v>142</v>
      </c>
      <c r="E271" s="163" t="s">
        <v>1</v>
      </c>
      <c r="F271" s="164" t="s">
        <v>314</v>
      </c>
      <c r="H271" s="165">
        <v>3.542</v>
      </c>
      <c r="I271" s="166"/>
      <c r="L271" s="162"/>
      <c r="M271" s="167"/>
      <c r="N271" s="168"/>
      <c r="O271" s="168"/>
      <c r="P271" s="168"/>
      <c r="Q271" s="168"/>
      <c r="R271" s="168"/>
      <c r="S271" s="168"/>
      <c r="T271" s="169"/>
      <c r="AT271" s="163" t="s">
        <v>142</v>
      </c>
      <c r="AU271" s="163" t="s">
        <v>86</v>
      </c>
      <c r="AV271" s="13" t="s">
        <v>86</v>
      </c>
      <c r="AW271" s="13" t="s">
        <v>32</v>
      </c>
      <c r="AX271" s="13" t="s">
        <v>76</v>
      </c>
      <c r="AY271" s="163" t="s">
        <v>130</v>
      </c>
    </row>
    <row r="272" spans="2:51" s="13" customFormat="1" ht="12">
      <c r="B272" s="162"/>
      <c r="D272" s="157" t="s">
        <v>142</v>
      </c>
      <c r="E272" s="163" t="s">
        <v>1</v>
      </c>
      <c r="F272" s="164" t="s">
        <v>315</v>
      </c>
      <c r="H272" s="165">
        <v>22.169</v>
      </c>
      <c r="I272" s="166"/>
      <c r="L272" s="162"/>
      <c r="M272" s="167"/>
      <c r="N272" s="168"/>
      <c r="O272" s="168"/>
      <c r="P272" s="168"/>
      <c r="Q272" s="168"/>
      <c r="R272" s="168"/>
      <c r="S272" s="168"/>
      <c r="T272" s="169"/>
      <c r="AT272" s="163" t="s">
        <v>142</v>
      </c>
      <c r="AU272" s="163" t="s">
        <v>86</v>
      </c>
      <c r="AV272" s="13" t="s">
        <v>86</v>
      </c>
      <c r="AW272" s="13" t="s">
        <v>32</v>
      </c>
      <c r="AX272" s="13" t="s">
        <v>76</v>
      </c>
      <c r="AY272" s="163" t="s">
        <v>130</v>
      </c>
    </row>
    <row r="273" spans="2:51" s="13" customFormat="1" ht="12">
      <c r="B273" s="162"/>
      <c r="D273" s="157" t="s">
        <v>142</v>
      </c>
      <c r="E273" s="163" t="s">
        <v>1</v>
      </c>
      <c r="F273" s="164" t="s">
        <v>316</v>
      </c>
      <c r="H273" s="165">
        <v>2.103</v>
      </c>
      <c r="I273" s="166"/>
      <c r="L273" s="162"/>
      <c r="M273" s="167"/>
      <c r="N273" s="168"/>
      <c r="O273" s="168"/>
      <c r="P273" s="168"/>
      <c r="Q273" s="168"/>
      <c r="R273" s="168"/>
      <c r="S273" s="168"/>
      <c r="T273" s="169"/>
      <c r="AT273" s="163" t="s">
        <v>142</v>
      </c>
      <c r="AU273" s="163" t="s">
        <v>86</v>
      </c>
      <c r="AV273" s="13" t="s">
        <v>86</v>
      </c>
      <c r="AW273" s="13" t="s">
        <v>32</v>
      </c>
      <c r="AX273" s="13" t="s">
        <v>76</v>
      </c>
      <c r="AY273" s="163" t="s">
        <v>130</v>
      </c>
    </row>
    <row r="274" spans="2:51" s="14" customFormat="1" ht="12">
      <c r="B274" s="170"/>
      <c r="D274" s="157" t="s">
        <v>142</v>
      </c>
      <c r="E274" s="171" t="s">
        <v>1</v>
      </c>
      <c r="F274" s="172" t="s">
        <v>145</v>
      </c>
      <c r="H274" s="173">
        <v>27.814</v>
      </c>
      <c r="I274" s="174"/>
      <c r="L274" s="170"/>
      <c r="M274" s="175"/>
      <c r="N274" s="176"/>
      <c r="O274" s="176"/>
      <c r="P274" s="176"/>
      <c r="Q274" s="176"/>
      <c r="R274" s="176"/>
      <c r="S274" s="176"/>
      <c r="T274" s="177"/>
      <c r="AT274" s="171" t="s">
        <v>142</v>
      </c>
      <c r="AU274" s="171" t="s">
        <v>86</v>
      </c>
      <c r="AV274" s="14" t="s">
        <v>138</v>
      </c>
      <c r="AW274" s="14" t="s">
        <v>32</v>
      </c>
      <c r="AX274" s="14" t="s">
        <v>84</v>
      </c>
      <c r="AY274" s="171" t="s">
        <v>130</v>
      </c>
    </row>
    <row r="275" spans="1:65" s="2" customFormat="1" ht="13.8" customHeight="1">
      <c r="A275" s="32"/>
      <c r="B275" s="143"/>
      <c r="C275" s="144" t="s">
        <v>183</v>
      </c>
      <c r="D275" s="144" t="s">
        <v>133</v>
      </c>
      <c r="E275" s="145" t="s">
        <v>317</v>
      </c>
      <c r="F275" s="146" t="s">
        <v>318</v>
      </c>
      <c r="G275" s="147" t="s">
        <v>286</v>
      </c>
      <c r="H275" s="148">
        <v>0.744</v>
      </c>
      <c r="I275" s="149"/>
      <c r="J275" s="150">
        <f>ROUND(I275*H275,2)</f>
        <v>0</v>
      </c>
      <c r="K275" s="146" t="s">
        <v>137</v>
      </c>
      <c r="L275" s="33"/>
      <c r="M275" s="151" t="s">
        <v>1</v>
      </c>
      <c r="N275" s="152" t="s">
        <v>43</v>
      </c>
      <c r="O275" s="59"/>
      <c r="P275" s="153">
        <f>O275*H275</f>
        <v>0</v>
      </c>
      <c r="Q275" s="153">
        <v>0</v>
      </c>
      <c r="R275" s="153">
        <f>Q275*H275</f>
        <v>0</v>
      </c>
      <c r="S275" s="153">
        <v>0</v>
      </c>
      <c r="T275" s="154">
        <f>S275*H275</f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55" t="s">
        <v>138</v>
      </c>
      <c r="AT275" s="155" t="s">
        <v>133</v>
      </c>
      <c r="AU275" s="155" t="s">
        <v>86</v>
      </c>
      <c r="AY275" s="17" t="s">
        <v>130</v>
      </c>
      <c r="BE275" s="156">
        <f>IF(N275="základní",J275,0)</f>
        <v>0</v>
      </c>
      <c r="BF275" s="156">
        <f>IF(N275="snížená",J275,0)</f>
        <v>0</v>
      </c>
      <c r="BG275" s="156">
        <f>IF(N275="zákl. přenesená",J275,0)</f>
        <v>0</v>
      </c>
      <c r="BH275" s="156">
        <f>IF(N275="sníž. přenesená",J275,0)</f>
        <v>0</v>
      </c>
      <c r="BI275" s="156">
        <f>IF(N275="nulová",J275,0)</f>
        <v>0</v>
      </c>
      <c r="BJ275" s="17" t="s">
        <v>138</v>
      </c>
      <c r="BK275" s="156">
        <f>ROUND(I275*H275,2)</f>
        <v>0</v>
      </c>
      <c r="BL275" s="17" t="s">
        <v>138</v>
      </c>
      <c r="BM275" s="155" t="s">
        <v>319</v>
      </c>
    </row>
    <row r="276" spans="1:47" s="2" customFormat="1" ht="12">
      <c r="A276" s="32"/>
      <c r="B276" s="33"/>
      <c r="C276" s="32"/>
      <c r="D276" s="157" t="s">
        <v>140</v>
      </c>
      <c r="E276" s="32"/>
      <c r="F276" s="158" t="s">
        <v>320</v>
      </c>
      <c r="G276" s="32"/>
      <c r="H276" s="32"/>
      <c r="I276" s="159"/>
      <c r="J276" s="32"/>
      <c r="K276" s="32"/>
      <c r="L276" s="33"/>
      <c r="M276" s="160"/>
      <c r="N276" s="161"/>
      <c r="O276" s="59"/>
      <c r="P276" s="59"/>
      <c r="Q276" s="59"/>
      <c r="R276" s="59"/>
      <c r="S276" s="59"/>
      <c r="T276" s="60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T276" s="17" t="s">
        <v>140</v>
      </c>
      <c r="AU276" s="17" t="s">
        <v>86</v>
      </c>
    </row>
    <row r="277" spans="2:51" s="13" customFormat="1" ht="12">
      <c r="B277" s="162"/>
      <c r="D277" s="157" t="s">
        <v>142</v>
      </c>
      <c r="E277" s="163" t="s">
        <v>1</v>
      </c>
      <c r="F277" s="164" t="s">
        <v>321</v>
      </c>
      <c r="H277" s="165">
        <v>0.744</v>
      </c>
      <c r="I277" s="166"/>
      <c r="L277" s="162"/>
      <c r="M277" s="167"/>
      <c r="N277" s="168"/>
      <c r="O277" s="168"/>
      <c r="P277" s="168"/>
      <c r="Q277" s="168"/>
      <c r="R277" s="168"/>
      <c r="S277" s="168"/>
      <c r="T277" s="169"/>
      <c r="AT277" s="163" t="s">
        <v>142</v>
      </c>
      <c r="AU277" s="163" t="s">
        <v>86</v>
      </c>
      <c r="AV277" s="13" t="s">
        <v>86</v>
      </c>
      <c r="AW277" s="13" t="s">
        <v>32</v>
      </c>
      <c r="AX277" s="13" t="s">
        <v>76</v>
      </c>
      <c r="AY277" s="163" t="s">
        <v>130</v>
      </c>
    </row>
    <row r="278" spans="2:51" s="14" customFormat="1" ht="12">
      <c r="B278" s="170"/>
      <c r="D278" s="157" t="s">
        <v>142</v>
      </c>
      <c r="E278" s="171" t="s">
        <v>1</v>
      </c>
      <c r="F278" s="172" t="s">
        <v>145</v>
      </c>
      <c r="H278" s="173">
        <v>0.744</v>
      </c>
      <c r="I278" s="174"/>
      <c r="L278" s="170"/>
      <c r="M278" s="175"/>
      <c r="N278" s="176"/>
      <c r="O278" s="176"/>
      <c r="P278" s="176"/>
      <c r="Q278" s="176"/>
      <c r="R278" s="176"/>
      <c r="S278" s="176"/>
      <c r="T278" s="177"/>
      <c r="AT278" s="171" t="s">
        <v>142</v>
      </c>
      <c r="AU278" s="171" t="s">
        <v>86</v>
      </c>
      <c r="AV278" s="14" t="s">
        <v>138</v>
      </c>
      <c r="AW278" s="14" t="s">
        <v>32</v>
      </c>
      <c r="AX278" s="14" t="s">
        <v>84</v>
      </c>
      <c r="AY278" s="171" t="s">
        <v>130</v>
      </c>
    </row>
    <row r="279" spans="2:51" s="15" customFormat="1" ht="12">
      <c r="B279" s="178"/>
      <c r="D279" s="157" t="s">
        <v>142</v>
      </c>
      <c r="E279" s="179" t="s">
        <v>1</v>
      </c>
      <c r="F279" s="180" t="s">
        <v>322</v>
      </c>
      <c r="H279" s="179" t="s">
        <v>1</v>
      </c>
      <c r="I279" s="181"/>
      <c r="L279" s="178"/>
      <c r="M279" s="182"/>
      <c r="N279" s="183"/>
      <c r="O279" s="183"/>
      <c r="P279" s="183"/>
      <c r="Q279" s="183"/>
      <c r="R279" s="183"/>
      <c r="S279" s="183"/>
      <c r="T279" s="184"/>
      <c r="AT279" s="179" t="s">
        <v>142</v>
      </c>
      <c r="AU279" s="179" t="s">
        <v>86</v>
      </c>
      <c r="AV279" s="15" t="s">
        <v>84</v>
      </c>
      <c r="AW279" s="15" t="s">
        <v>32</v>
      </c>
      <c r="AX279" s="15" t="s">
        <v>76</v>
      </c>
      <c r="AY279" s="179" t="s">
        <v>130</v>
      </c>
    </row>
    <row r="280" spans="1:65" s="2" customFormat="1" ht="13.8" customHeight="1">
      <c r="A280" s="32"/>
      <c r="B280" s="143"/>
      <c r="C280" s="144" t="s">
        <v>323</v>
      </c>
      <c r="D280" s="144" t="s">
        <v>133</v>
      </c>
      <c r="E280" s="145" t="s">
        <v>324</v>
      </c>
      <c r="F280" s="146" t="s">
        <v>325</v>
      </c>
      <c r="G280" s="147" t="s">
        <v>286</v>
      </c>
      <c r="H280" s="148">
        <v>8.112</v>
      </c>
      <c r="I280" s="149"/>
      <c r="J280" s="150">
        <f>ROUND(I280*H280,2)</f>
        <v>0</v>
      </c>
      <c r="K280" s="146" t="s">
        <v>137</v>
      </c>
      <c r="L280" s="33"/>
      <c r="M280" s="151" t="s">
        <v>1</v>
      </c>
      <c r="N280" s="152" t="s">
        <v>43</v>
      </c>
      <c r="O280" s="59"/>
      <c r="P280" s="153">
        <f>O280*H280</f>
        <v>0</v>
      </c>
      <c r="Q280" s="153">
        <v>0</v>
      </c>
      <c r="R280" s="153">
        <f>Q280*H280</f>
        <v>0</v>
      </c>
      <c r="S280" s="153">
        <v>0</v>
      </c>
      <c r="T280" s="154">
        <f>S280*H280</f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55" t="s">
        <v>138</v>
      </c>
      <c r="AT280" s="155" t="s">
        <v>133</v>
      </c>
      <c r="AU280" s="155" t="s">
        <v>86</v>
      </c>
      <c r="AY280" s="17" t="s">
        <v>130</v>
      </c>
      <c r="BE280" s="156">
        <f>IF(N280="základní",J280,0)</f>
        <v>0</v>
      </c>
      <c r="BF280" s="156">
        <f>IF(N280="snížená",J280,0)</f>
        <v>0</v>
      </c>
      <c r="BG280" s="156">
        <f>IF(N280="zákl. přenesená",J280,0)</f>
        <v>0</v>
      </c>
      <c r="BH280" s="156">
        <f>IF(N280="sníž. přenesená",J280,0)</f>
        <v>0</v>
      </c>
      <c r="BI280" s="156">
        <f>IF(N280="nulová",J280,0)</f>
        <v>0</v>
      </c>
      <c r="BJ280" s="17" t="s">
        <v>138</v>
      </c>
      <c r="BK280" s="156">
        <f>ROUND(I280*H280,2)</f>
        <v>0</v>
      </c>
      <c r="BL280" s="17" t="s">
        <v>138</v>
      </c>
      <c r="BM280" s="155" t="s">
        <v>326</v>
      </c>
    </row>
    <row r="281" spans="1:47" s="2" customFormat="1" ht="19.2">
      <c r="A281" s="32"/>
      <c r="B281" s="33"/>
      <c r="C281" s="32"/>
      <c r="D281" s="157" t="s">
        <v>140</v>
      </c>
      <c r="E281" s="32"/>
      <c r="F281" s="158" t="s">
        <v>327</v>
      </c>
      <c r="G281" s="32"/>
      <c r="H281" s="32"/>
      <c r="I281" s="159"/>
      <c r="J281" s="32"/>
      <c r="K281" s="32"/>
      <c r="L281" s="33"/>
      <c r="M281" s="160"/>
      <c r="N281" s="161"/>
      <c r="O281" s="59"/>
      <c r="P281" s="59"/>
      <c r="Q281" s="59"/>
      <c r="R281" s="59"/>
      <c r="S281" s="59"/>
      <c r="T281" s="60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T281" s="17" t="s">
        <v>140</v>
      </c>
      <c r="AU281" s="17" t="s">
        <v>86</v>
      </c>
    </row>
    <row r="282" spans="2:51" s="13" customFormat="1" ht="12">
      <c r="B282" s="162"/>
      <c r="D282" s="157" t="s">
        <v>142</v>
      </c>
      <c r="E282" s="163" t="s">
        <v>1</v>
      </c>
      <c r="F282" s="164" t="s">
        <v>328</v>
      </c>
      <c r="H282" s="165">
        <v>8.112</v>
      </c>
      <c r="I282" s="166"/>
      <c r="L282" s="162"/>
      <c r="M282" s="167"/>
      <c r="N282" s="168"/>
      <c r="O282" s="168"/>
      <c r="P282" s="168"/>
      <c r="Q282" s="168"/>
      <c r="R282" s="168"/>
      <c r="S282" s="168"/>
      <c r="T282" s="169"/>
      <c r="AT282" s="163" t="s">
        <v>142</v>
      </c>
      <c r="AU282" s="163" t="s">
        <v>86</v>
      </c>
      <c r="AV282" s="13" t="s">
        <v>86</v>
      </c>
      <c r="AW282" s="13" t="s">
        <v>32</v>
      </c>
      <c r="AX282" s="13" t="s">
        <v>76</v>
      </c>
      <c r="AY282" s="163" t="s">
        <v>130</v>
      </c>
    </row>
    <row r="283" spans="2:51" s="14" customFormat="1" ht="12">
      <c r="B283" s="170"/>
      <c r="D283" s="157" t="s">
        <v>142</v>
      </c>
      <c r="E283" s="171" t="s">
        <v>1</v>
      </c>
      <c r="F283" s="172" t="s">
        <v>145</v>
      </c>
      <c r="H283" s="173">
        <v>8.112</v>
      </c>
      <c r="I283" s="174"/>
      <c r="L283" s="170"/>
      <c r="M283" s="175"/>
      <c r="N283" s="176"/>
      <c r="O283" s="176"/>
      <c r="P283" s="176"/>
      <c r="Q283" s="176"/>
      <c r="R283" s="176"/>
      <c r="S283" s="176"/>
      <c r="T283" s="177"/>
      <c r="AT283" s="171" t="s">
        <v>142</v>
      </c>
      <c r="AU283" s="171" t="s">
        <v>86</v>
      </c>
      <c r="AV283" s="14" t="s">
        <v>138</v>
      </c>
      <c r="AW283" s="14" t="s">
        <v>32</v>
      </c>
      <c r="AX283" s="14" t="s">
        <v>84</v>
      </c>
      <c r="AY283" s="171" t="s">
        <v>130</v>
      </c>
    </row>
    <row r="284" spans="1:65" s="2" customFormat="1" ht="22.2" customHeight="1">
      <c r="A284" s="32"/>
      <c r="B284" s="143"/>
      <c r="C284" s="144" t="s">
        <v>329</v>
      </c>
      <c r="D284" s="144" t="s">
        <v>133</v>
      </c>
      <c r="E284" s="145" t="s">
        <v>330</v>
      </c>
      <c r="F284" s="146" t="s">
        <v>331</v>
      </c>
      <c r="G284" s="147" t="s">
        <v>286</v>
      </c>
      <c r="H284" s="148">
        <v>1.119</v>
      </c>
      <c r="I284" s="149"/>
      <c r="J284" s="150">
        <f>ROUND(I284*H284,2)</f>
        <v>0</v>
      </c>
      <c r="K284" s="146" t="s">
        <v>137</v>
      </c>
      <c r="L284" s="33"/>
      <c r="M284" s="151" t="s">
        <v>1</v>
      </c>
      <c r="N284" s="152" t="s">
        <v>43</v>
      </c>
      <c r="O284" s="59"/>
      <c r="P284" s="153">
        <f>O284*H284</f>
        <v>0</v>
      </c>
      <c r="Q284" s="153">
        <v>0</v>
      </c>
      <c r="R284" s="153">
        <f>Q284*H284</f>
        <v>0</v>
      </c>
      <c r="S284" s="153">
        <v>0</v>
      </c>
      <c r="T284" s="154">
        <f>S284*H284</f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55" t="s">
        <v>138</v>
      </c>
      <c r="AT284" s="155" t="s">
        <v>133</v>
      </c>
      <c r="AU284" s="155" t="s">
        <v>86</v>
      </c>
      <c r="AY284" s="17" t="s">
        <v>130</v>
      </c>
      <c r="BE284" s="156">
        <f>IF(N284="základní",J284,0)</f>
        <v>0</v>
      </c>
      <c r="BF284" s="156">
        <f>IF(N284="snížená",J284,0)</f>
        <v>0</v>
      </c>
      <c r="BG284" s="156">
        <f>IF(N284="zákl. přenesená",J284,0)</f>
        <v>0</v>
      </c>
      <c r="BH284" s="156">
        <f>IF(N284="sníž. přenesená",J284,0)</f>
        <v>0</v>
      </c>
      <c r="BI284" s="156">
        <f>IF(N284="nulová",J284,0)</f>
        <v>0</v>
      </c>
      <c r="BJ284" s="17" t="s">
        <v>138</v>
      </c>
      <c r="BK284" s="156">
        <f>ROUND(I284*H284,2)</f>
        <v>0</v>
      </c>
      <c r="BL284" s="17" t="s">
        <v>138</v>
      </c>
      <c r="BM284" s="155" t="s">
        <v>332</v>
      </c>
    </row>
    <row r="285" spans="1:47" s="2" customFormat="1" ht="19.2">
      <c r="A285" s="32"/>
      <c r="B285" s="33"/>
      <c r="C285" s="32"/>
      <c r="D285" s="157" t="s">
        <v>140</v>
      </c>
      <c r="E285" s="32"/>
      <c r="F285" s="158" t="s">
        <v>333</v>
      </c>
      <c r="G285" s="32"/>
      <c r="H285" s="32"/>
      <c r="I285" s="159"/>
      <c r="J285" s="32"/>
      <c r="K285" s="32"/>
      <c r="L285" s="33"/>
      <c r="M285" s="160"/>
      <c r="N285" s="161"/>
      <c r="O285" s="59"/>
      <c r="P285" s="59"/>
      <c r="Q285" s="59"/>
      <c r="R285" s="59"/>
      <c r="S285" s="59"/>
      <c r="T285" s="60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T285" s="17" t="s">
        <v>140</v>
      </c>
      <c r="AU285" s="17" t="s">
        <v>86</v>
      </c>
    </row>
    <row r="286" spans="2:51" s="13" customFormat="1" ht="12">
      <c r="B286" s="162"/>
      <c r="D286" s="157" t="s">
        <v>142</v>
      </c>
      <c r="E286" s="163" t="s">
        <v>1</v>
      </c>
      <c r="F286" s="164" t="s">
        <v>334</v>
      </c>
      <c r="H286" s="165">
        <v>1.119</v>
      </c>
      <c r="I286" s="166"/>
      <c r="L286" s="162"/>
      <c r="M286" s="167"/>
      <c r="N286" s="168"/>
      <c r="O286" s="168"/>
      <c r="P286" s="168"/>
      <c r="Q286" s="168"/>
      <c r="R286" s="168"/>
      <c r="S286" s="168"/>
      <c r="T286" s="169"/>
      <c r="AT286" s="163" t="s">
        <v>142</v>
      </c>
      <c r="AU286" s="163" t="s">
        <v>86</v>
      </c>
      <c r="AV286" s="13" t="s">
        <v>86</v>
      </c>
      <c r="AW286" s="13" t="s">
        <v>32</v>
      </c>
      <c r="AX286" s="13" t="s">
        <v>76</v>
      </c>
      <c r="AY286" s="163" t="s">
        <v>130</v>
      </c>
    </row>
    <row r="287" spans="2:51" s="14" customFormat="1" ht="12">
      <c r="B287" s="170"/>
      <c r="D287" s="157" t="s">
        <v>142</v>
      </c>
      <c r="E287" s="171" t="s">
        <v>1</v>
      </c>
      <c r="F287" s="172" t="s">
        <v>145</v>
      </c>
      <c r="H287" s="173">
        <v>1.119</v>
      </c>
      <c r="I287" s="174"/>
      <c r="L287" s="170"/>
      <c r="M287" s="175"/>
      <c r="N287" s="176"/>
      <c r="O287" s="176"/>
      <c r="P287" s="176"/>
      <c r="Q287" s="176"/>
      <c r="R287" s="176"/>
      <c r="S287" s="176"/>
      <c r="T287" s="177"/>
      <c r="AT287" s="171" t="s">
        <v>142</v>
      </c>
      <c r="AU287" s="171" t="s">
        <v>86</v>
      </c>
      <c r="AV287" s="14" t="s">
        <v>138</v>
      </c>
      <c r="AW287" s="14" t="s">
        <v>32</v>
      </c>
      <c r="AX287" s="14" t="s">
        <v>84</v>
      </c>
      <c r="AY287" s="171" t="s">
        <v>130</v>
      </c>
    </row>
    <row r="288" spans="2:63" s="12" customFormat="1" ht="25.95" customHeight="1">
      <c r="B288" s="130"/>
      <c r="D288" s="131" t="s">
        <v>75</v>
      </c>
      <c r="E288" s="132" t="s">
        <v>335</v>
      </c>
      <c r="F288" s="132" t="s">
        <v>336</v>
      </c>
      <c r="I288" s="133"/>
      <c r="J288" s="134">
        <f>BK288</f>
        <v>0</v>
      </c>
      <c r="L288" s="130"/>
      <c r="M288" s="135"/>
      <c r="N288" s="136"/>
      <c r="O288" s="136"/>
      <c r="P288" s="137">
        <f>P289+P298+P306+P344+P359+P372</f>
        <v>0</v>
      </c>
      <c r="Q288" s="136"/>
      <c r="R288" s="137">
        <f>R289+R298+R306+R344+R359+R372</f>
        <v>1.13831525</v>
      </c>
      <c r="S288" s="136"/>
      <c r="T288" s="138">
        <f>T289+T298+T306+T344+T359+T372</f>
        <v>18.72591</v>
      </c>
      <c r="AR288" s="131" t="s">
        <v>86</v>
      </c>
      <c r="AT288" s="139" t="s">
        <v>75</v>
      </c>
      <c r="AU288" s="139" t="s">
        <v>76</v>
      </c>
      <c r="AY288" s="131" t="s">
        <v>130</v>
      </c>
      <c r="BK288" s="140">
        <f>BK289+BK298+BK306+BK344+BK359+BK372</f>
        <v>0</v>
      </c>
    </row>
    <row r="289" spans="2:63" s="12" customFormat="1" ht="22.8" customHeight="1">
      <c r="B289" s="130"/>
      <c r="D289" s="131" t="s">
        <v>75</v>
      </c>
      <c r="E289" s="141" t="s">
        <v>337</v>
      </c>
      <c r="F289" s="141" t="s">
        <v>338</v>
      </c>
      <c r="I289" s="133"/>
      <c r="J289" s="142">
        <f>BK289</f>
        <v>0</v>
      </c>
      <c r="L289" s="130"/>
      <c r="M289" s="135"/>
      <c r="N289" s="136"/>
      <c r="O289" s="136"/>
      <c r="P289" s="137">
        <f>SUM(P290:P297)</f>
        <v>0</v>
      </c>
      <c r="Q289" s="136"/>
      <c r="R289" s="137">
        <f>SUM(R290:R297)</f>
        <v>0</v>
      </c>
      <c r="S289" s="136"/>
      <c r="T289" s="138">
        <f>SUM(T290:T297)</f>
        <v>8.111953999999999</v>
      </c>
      <c r="AR289" s="131" t="s">
        <v>86</v>
      </c>
      <c r="AT289" s="139" t="s">
        <v>75</v>
      </c>
      <c r="AU289" s="139" t="s">
        <v>84</v>
      </c>
      <c r="AY289" s="131" t="s">
        <v>130</v>
      </c>
      <c r="BK289" s="140">
        <f>SUM(BK290:BK297)</f>
        <v>0</v>
      </c>
    </row>
    <row r="290" spans="1:65" s="2" customFormat="1" ht="13.8" customHeight="1">
      <c r="A290" s="32"/>
      <c r="B290" s="143"/>
      <c r="C290" s="144" t="s">
        <v>339</v>
      </c>
      <c r="D290" s="144" t="s">
        <v>133</v>
      </c>
      <c r="E290" s="145" t="s">
        <v>340</v>
      </c>
      <c r="F290" s="146" t="s">
        <v>341</v>
      </c>
      <c r="G290" s="147" t="s">
        <v>136</v>
      </c>
      <c r="H290" s="148">
        <v>579.361</v>
      </c>
      <c r="I290" s="149"/>
      <c r="J290" s="150">
        <f>ROUND(I290*H290,2)</f>
        <v>0</v>
      </c>
      <c r="K290" s="146" t="s">
        <v>137</v>
      </c>
      <c r="L290" s="33"/>
      <c r="M290" s="151" t="s">
        <v>1</v>
      </c>
      <c r="N290" s="152" t="s">
        <v>43</v>
      </c>
      <c r="O290" s="59"/>
      <c r="P290" s="153">
        <f>O290*H290</f>
        <v>0</v>
      </c>
      <c r="Q290" s="153">
        <v>0</v>
      </c>
      <c r="R290" s="153">
        <f>Q290*H290</f>
        <v>0</v>
      </c>
      <c r="S290" s="153">
        <v>0.014</v>
      </c>
      <c r="T290" s="154">
        <f>S290*H290</f>
        <v>8.111054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55" t="s">
        <v>227</v>
      </c>
      <c r="AT290" s="155" t="s">
        <v>133</v>
      </c>
      <c r="AU290" s="155" t="s">
        <v>86</v>
      </c>
      <c r="AY290" s="17" t="s">
        <v>130</v>
      </c>
      <c r="BE290" s="156">
        <f>IF(N290="základní",J290,0)</f>
        <v>0</v>
      </c>
      <c r="BF290" s="156">
        <f>IF(N290="snížená",J290,0)</f>
        <v>0</v>
      </c>
      <c r="BG290" s="156">
        <f>IF(N290="zákl. přenesená",J290,0)</f>
        <v>0</v>
      </c>
      <c r="BH290" s="156">
        <f>IF(N290="sníž. přenesená",J290,0)</f>
        <v>0</v>
      </c>
      <c r="BI290" s="156">
        <f>IF(N290="nulová",J290,0)</f>
        <v>0</v>
      </c>
      <c r="BJ290" s="17" t="s">
        <v>138</v>
      </c>
      <c r="BK290" s="156">
        <f>ROUND(I290*H290,2)</f>
        <v>0</v>
      </c>
      <c r="BL290" s="17" t="s">
        <v>227</v>
      </c>
      <c r="BM290" s="155" t="s">
        <v>342</v>
      </c>
    </row>
    <row r="291" spans="1:47" s="2" customFormat="1" ht="12">
      <c r="A291" s="32"/>
      <c r="B291" s="33"/>
      <c r="C291" s="32"/>
      <c r="D291" s="157" t="s">
        <v>140</v>
      </c>
      <c r="E291" s="32"/>
      <c r="F291" s="158" t="s">
        <v>343</v>
      </c>
      <c r="G291" s="32"/>
      <c r="H291" s="32"/>
      <c r="I291" s="159"/>
      <c r="J291" s="32"/>
      <c r="K291" s="32"/>
      <c r="L291" s="33"/>
      <c r="M291" s="160"/>
      <c r="N291" s="161"/>
      <c r="O291" s="59"/>
      <c r="P291" s="59"/>
      <c r="Q291" s="59"/>
      <c r="R291" s="59"/>
      <c r="S291" s="59"/>
      <c r="T291" s="60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T291" s="17" t="s">
        <v>140</v>
      </c>
      <c r="AU291" s="17" t="s">
        <v>86</v>
      </c>
    </row>
    <row r="292" spans="2:51" s="13" customFormat="1" ht="12">
      <c r="B292" s="162"/>
      <c r="D292" s="157" t="s">
        <v>142</v>
      </c>
      <c r="E292" s="163" t="s">
        <v>1</v>
      </c>
      <c r="F292" s="164" t="s">
        <v>273</v>
      </c>
      <c r="H292" s="165">
        <v>579.361</v>
      </c>
      <c r="I292" s="166"/>
      <c r="L292" s="162"/>
      <c r="M292" s="167"/>
      <c r="N292" s="168"/>
      <c r="O292" s="168"/>
      <c r="P292" s="168"/>
      <c r="Q292" s="168"/>
      <c r="R292" s="168"/>
      <c r="S292" s="168"/>
      <c r="T292" s="169"/>
      <c r="AT292" s="163" t="s">
        <v>142</v>
      </c>
      <c r="AU292" s="163" t="s">
        <v>86</v>
      </c>
      <c r="AV292" s="13" t="s">
        <v>86</v>
      </c>
      <c r="AW292" s="13" t="s">
        <v>32</v>
      </c>
      <c r="AX292" s="13" t="s">
        <v>76</v>
      </c>
      <c r="AY292" s="163" t="s">
        <v>130</v>
      </c>
    </row>
    <row r="293" spans="2:51" s="14" customFormat="1" ht="12">
      <c r="B293" s="170"/>
      <c r="D293" s="157" t="s">
        <v>142</v>
      </c>
      <c r="E293" s="171" t="s">
        <v>1</v>
      </c>
      <c r="F293" s="172" t="s">
        <v>145</v>
      </c>
      <c r="H293" s="173">
        <v>579.361</v>
      </c>
      <c r="I293" s="174"/>
      <c r="L293" s="170"/>
      <c r="M293" s="175"/>
      <c r="N293" s="176"/>
      <c r="O293" s="176"/>
      <c r="P293" s="176"/>
      <c r="Q293" s="176"/>
      <c r="R293" s="176"/>
      <c r="S293" s="176"/>
      <c r="T293" s="177"/>
      <c r="AT293" s="171" t="s">
        <v>142</v>
      </c>
      <c r="AU293" s="171" t="s">
        <v>86</v>
      </c>
      <c r="AV293" s="14" t="s">
        <v>138</v>
      </c>
      <c r="AW293" s="14" t="s">
        <v>32</v>
      </c>
      <c r="AX293" s="14" t="s">
        <v>84</v>
      </c>
      <c r="AY293" s="171" t="s">
        <v>130</v>
      </c>
    </row>
    <row r="294" spans="1:65" s="2" customFormat="1" ht="13.8" customHeight="1">
      <c r="A294" s="32"/>
      <c r="B294" s="143"/>
      <c r="C294" s="144" t="s">
        <v>344</v>
      </c>
      <c r="D294" s="144" t="s">
        <v>133</v>
      </c>
      <c r="E294" s="145" t="s">
        <v>345</v>
      </c>
      <c r="F294" s="146" t="s">
        <v>346</v>
      </c>
      <c r="G294" s="147" t="s">
        <v>347</v>
      </c>
      <c r="H294" s="148">
        <v>3</v>
      </c>
      <c r="I294" s="149"/>
      <c r="J294" s="150">
        <f>ROUND(I294*H294,2)</f>
        <v>0</v>
      </c>
      <c r="K294" s="146" t="s">
        <v>137</v>
      </c>
      <c r="L294" s="33"/>
      <c r="M294" s="151" t="s">
        <v>1</v>
      </c>
      <c r="N294" s="152" t="s">
        <v>43</v>
      </c>
      <c r="O294" s="59"/>
      <c r="P294" s="153">
        <f>O294*H294</f>
        <v>0</v>
      </c>
      <c r="Q294" s="153">
        <v>0</v>
      </c>
      <c r="R294" s="153">
        <f>Q294*H294</f>
        <v>0</v>
      </c>
      <c r="S294" s="153">
        <v>0.0003</v>
      </c>
      <c r="T294" s="154">
        <f>S294*H294</f>
        <v>0.0009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55" t="s">
        <v>227</v>
      </c>
      <c r="AT294" s="155" t="s">
        <v>133</v>
      </c>
      <c r="AU294" s="155" t="s">
        <v>86</v>
      </c>
      <c r="AY294" s="17" t="s">
        <v>130</v>
      </c>
      <c r="BE294" s="156">
        <f>IF(N294="základní",J294,0)</f>
        <v>0</v>
      </c>
      <c r="BF294" s="156">
        <f>IF(N294="snížená",J294,0)</f>
        <v>0</v>
      </c>
      <c r="BG294" s="156">
        <f>IF(N294="zákl. přenesená",J294,0)</f>
        <v>0</v>
      </c>
      <c r="BH294" s="156">
        <f>IF(N294="sníž. přenesená",J294,0)</f>
        <v>0</v>
      </c>
      <c r="BI294" s="156">
        <f>IF(N294="nulová",J294,0)</f>
        <v>0</v>
      </c>
      <c r="BJ294" s="17" t="s">
        <v>138</v>
      </c>
      <c r="BK294" s="156">
        <f>ROUND(I294*H294,2)</f>
        <v>0</v>
      </c>
      <c r="BL294" s="17" t="s">
        <v>227</v>
      </c>
      <c r="BM294" s="155" t="s">
        <v>348</v>
      </c>
    </row>
    <row r="295" spans="1:47" s="2" customFormat="1" ht="12">
      <c r="A295" s="32"/>
      <c r="B295" s="33"/>
      <c r="C295" s="32"/>
      <c r="D295" s="157" t="s">
        <v>140</v>
      </c>
      <c r="E295" s="32"/>
      <c r="F295" s="158" t="s">
        <v>349</v>
      </c>
      <c r="G295" s="32"/>
      <c r="H295" s="32"/>
      <c r="I295" s="159"/>
      <c r="J295" s="32"/>
      <c r="K295" s="32"/>
      <c r="L295" s="33"/>
      <c r="M295" s="160"/>
      <c r="N295" s="161"/>
      <c r="O295" s="59"/>
      <c r="P295" s="59"/>
      <c r="Q295" s="59"/>
      <c r="R295" s="59"/>
      <c r="S295" s="59"/>
      <c r="T295" s="60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T295" s="17" t="s">
        <v>140</v>
      </c>
      <c r="AU295" s="17" t="s">
        <v>86</v>
      </c>
    </row>
    <row r="296" spans="2:51" s="13" customFormat="1" ht="12">
      <c r="B296" s="162"/>
      <c r="D296" s="157" t="s">
        <v>142</v>
      </c>
      <c r="E296" s="163" t="s">
        <v>1</v>
      </c>
      <c r="F296" s="164" t="s">
        <v>153</v>
      </c>
      <c r="H296" s="165">
        <v>3</v>
      </c>
      <c r="I296" s="166"/>
      <c r="L296" s="162"/>
      <c r="M296" s="167"/>
      <c r="N296" s="168"/>
      <c r="O296" s="168"/>
      <c r="P296" s="168"/>
      <c r="Q296" s="168"/>
      <c r="R296" s="168"/>
      <c r="S296" s="168"/>
      <c r="T296" s="169"/>
      <c r="AT296" s="163" t="s">
        <v>142</v>
      </c>
      <c r="AU296" s="163" t="s">
        <v>86</v>
      </c>
      <c r="AV296" s="13" t="s">
        <v>86</v>
      </c>
      <c r="AW296" s="13" t="s">
        <v>32</v>
      </c>
      <c r="AX296" s="13" t="s">
        <v>76</v>
      </c>
      <c r="AY296" s="163" t="s">
        <v>130</v>
      </c>
    </row>
    <row r="297" spans="2:51" s="14" customFormat="1" ht="12">
      <c r="B297" s="170"/>
      <c r="D297" s="157" t="s">
        <v>142</v>
      </c>
      <c r="E297" s="171" t="s">
        <v>1</v>
      </c>
      <c r="F297" s="172" t="s">
        <v>145</v>
      </c>
      <c r="H297" s="173">
        <v>3</v>
      </c>
      <c r="I297" s="174"/>
      <c r="L297" s="170"/>
      <c r="M297" s="175"/>
      <c r="N297" s="176"/>
      <c r="O297" s="176"/>
      <c r="P297" s="176"/>
      <c r="Q297" s="176"/>
      <c r="R297" s="176"/>
      <c r="S297" s="176"/>
      <c r="T297" s="177"/>
      <c r="AT297" s="171" t="s">
        <v>142</v>
      </c>
      <c r="AU297" s="171" t="s">
        <v>86</v>
      </c>
      <c r="AV297" s="14" t="s">
        <v>138</v>
      </c>
      <c r="AW297" s="14" t="s">
        <v>32</v>
      </c>
      <c r="AX297" s="14" t="s">
        <v>84</v>
      </c>
      <c r="AY297" s="171" t="s">
        <v>130</v>
      </c>
    </row>
    <row r="298" spans="2:63" s="12" customFormat="1" ht="22.8" customHeight="1">
      <c r="B298" s="130"/>
      <c r="D298" s="131" t="s">
        <v>75</v>
      </c>
      <c r="E298" s="141" t="s">
        <v>350</v>
      </c>
      <c r="F298" s="141" t="s">
        <v>351</v>
      </c>
      <c r="I298" s="133"/>
      <c r="J298" s="142">
        <f>BK298</f>
        <v>0</v>
      </c>
      <c r="L298" s="130"/>
      <c r="M298" s="135"/>
      <c r="N298" s="136"/>
      <c r="O298" s="136"/>
      <c r="P298" s="137">
        <f>SUM(P299:P305)</f>
        <v>0</v>
      </c>
      <c r="Q298" s="136"/>
      <c r="R298" s="137">
        <f>SUM(R299:R305)</f>
        <v>0</v>
      </c>
      <c r="S298" s="136"/>
      <c r="T298" s="138">
        <f>SUM(T299:T305)</f>
        <v>0.30204000000000003</v>
      </c>
      <c r="AR298" s="131" t="s">
        <v>86</v>
      </c>
      <c r="AT298" s="139" t="s">
        <v>75</v>
      </c>
      <c r="AU298" s="139" t="s">
        <v>84</v>
      </c>
      <c r="AY298" s="131" t="s">
        <v>130</v>
      </c>
      <c r="BK298" s="140">
        <f>SUM(BK299:BK305)</f>
        <v>0</v>
      </c>
    </row>
    <row r="299" spans="1:65" s="2" customFormat="1" ht="13.8" customHeight="1">
      <c r="A299" s="32"/>
      <c r="B299" s="143"/>
      <c r="C299" s="144" t="s">
        <v>352</v>
      </c>
      <c r="D299" s="144" t="s">
        <v>133</v>
      </c>
      <c r="E299" s="145" t="s">
        <v>353</v>
      </c>
      <c r="F299" s="146" t="s">
        <v>354</v>
      </c>
      <c r="G299" s="147" t="s">
        <v>347</v>
      </c>
      <c r="H299" s="148">
        <v>12</v>
      </c>
      <c r="I299" s="149"/>
      <c r="J299" s="150">
        <f>ROUND(I299*H299,2)</f>
        <v>0</v>
      </c>
      <c r="K299" s="146" t="s">
        <v>137</v>
      </c>
      <c r="L299" s="33"/>
      <c r="M299" s="151" t="s">
        <v>1</v>
      </c>
      <c r="N299" s="152" t="s">
        <v>43</v>
      </c>
      <c r="O299" s="59"/>
      <c r="P299" s="153">
        <f>O299*H299</f>
        <v>0</v>
      </c>
      <c r="Q299" s="153">
        <v>0</v>
      </c>
      <c r="R299" s="153">
        <f>Q299*H299</f>
        <v>0</v>
      </c>
      <c r="S299" s="153">
        <v>0.02517</v>
      </c>
      <c r="T299" s="154">
        <f>S299*H299</f>
        <v>0.30204000000000003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55" t="s">
        <v>227</v>
      </c>
      <c r="AT299" s="155" t="s">
        <v>133</v>
      </c>
      <c r="AU299" s="155" t="s">
        <v>86</v>
      </c>
      <c r="AY299" s="17" t="s">
        <v>130</v>
      </c>
      <c r="BE299" s="156">
        <f>IF(N299="základní",J299,0)</f>
        <v>0</v>
      </c>
      <c r="BF299" s="156">
        <f>IF(N299="snížená",J299,0)</f>
        <v>0</v>
      </c>
      <c r="BG299" s="156">
        <f>IF(N299="zákl. přenesená",J299,0)</f>
        <v>0</v>
      </c>
      <c r="BH299" s="156">
        <f>IF(N299="sníž. přenesená",J299,0)</f>
        <v>0</v>
      </c>
      <c r="BI299" s="156">
        <f>IF(N299="nulová",J299,0)</f>
        <v>0</v>
      </c>
      <c r="BJ299" s="17" t="s">
        <v>138</v>
      </c>
      <c r="BK299" s="156">
        <f>ROUND(I299*H299,2)</f>
        <v>0</v>
      </c>
      <c r="BL299" s="17" t="s">
        <v>227</v>
      </c>
      <c r="BM299" s="155" t="s">
        <v>355</v>
      </c>
    </row>
    <row r="300" spans="1:47" s="2" customFormat="1" ht="12">
      <c r="A300" s="32"/>
      <c r="B300" s="33"/>
      <c r="C300" s="32"/>
      <c r="D300" s="157" t="s">
        <v>140</v>
      </c>
      <c r="E300" s="32"/>
      <c r="F300" s="158" t="s">
        <v>356</v>
      </c>
      <c r="G300" s="32"/>
      <c r="H300" s="32"/>
      <c r="I300" s="159"/>
      <c r="J300" s="32"/>
      <c r="K300" s="32"/>
      <c r="L300" s="33"/>
      <c r="M300" s="160"/>
      <c r="N300" s="161"/>
      <c r="O300" s="59"/>
      <c r="P300" s="59"/>
      <c r="Q300" s="59"/>
      <c r="R300" s="59"/>
      <c r="S300" s="59"/>
      <c r="T300" s="60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T300" s="17" t="s">
        <v>140</v>
      </c>
      <c r="AU300" s="17" t="s">
        <v>86</v>
      </c>
    </row>
    <row r="301" spans="2:51" s="13" customFormat="1" ht="12">
      <c r="B301" s="162"/>
      <c r="D301" s="157" t="s">
        <v>142</v>
      </c>
      <c r="E301" s="163" t="s">
        <v>1</v>
      </c>
      <c r="F301" s="164" t="s">
        <v>131</v>
      </c>
      <c r="H301" s="165">
        <v>6</v>
      </c>
      <c r="I301" s="166"/>
      <c r="L301" s="162"/>
      <c r="M301" s="167"/>
      <c r="N301" s="168"/>
      <c r="O301" s="168"/>
      <c r="P301" s="168"/>
      <c r="Q301" s="168"/>
      <c r="R301" s="168"/>
      <c r="S301" s="168"/>
      <c r="T301" s="169"/>
      <c r="AT301" s="163" t="s">
        <v>142</v>
      </c>
      <c r="AU301" s="163" t="s">
        <v>86</v>
      </c>
      <c r="AV301" s="13" t="s">
        <v>86</v>
      </c>
      <c r="AW301" s="13" t="s">
        <v>32</v>
      </c>
      <c r="AX301" s="13" t="s">
        <v>76</v>
      </c>
      <c r="AY301" s="163" t="s">
        <v>130</v>
      </c>
    </row>
    <row r="302" spans="2:51" s="13" customFormat="1" ht="12">
      <c r="B302" s="162"/>
      <c r="D302" s="157" t="s">
        <v>142</v>
      </c>
      <c r="E302" s="163" t="s">
        <v>1</v>
      </c>
      <c r="F302" s="164" t="s">
        <v>131</v>
      </c>
      <c r="H302" s="165">
        <v>6</v>
      </c>
      <c r="I302" s="166"/>
      <c r="L302" s="162"/>
      <c r="M302" s="167"/>
      <c r="N302" s="168"/>
      <c r="O302" s="168"/>
      <c r="P302" s="168"/>
      <c r="Q302" s="168"/>
      <c r="R302" s="168"/>
      <c r="S302" s="168"/>
      <c r="T302" s="169"/>
      <c r="AT302" s="163" t="s">
        <v>142</v>
      </c>
      <c r="AU302" s="163" t="s">
        <v>86</v>
      </c>
      <c r="AV302" s="13" t="s">
        <v>86</v>
      </c>
      <c r="AW302" s="13" t="s">
        <v>32</v>
      </c>
      <c r="AX302" s="13" t="s">
        <v>76</v>
      </c>
      <c r="AY302" s="163" t="s">
        <v>130</v>
      </c>
    </row>
    <row r="303" spans="2:51" s="14" customFormat="1" ht="12">
      <c r="B303" s="170"/>
      <c r="D303" s="157" t="s">
        <v>142</v>
      </c>
      <c r="E303" s="171" t="s">
        <v>1</v>
      </c>
      <c r="F303" s="172" t="s">
        <v>145</v>
      </c>
      <c r="H303" s="173">
        <v>12</v>
      </c>
      <c r="I303" s="174"/>
      <c r="L303" s="170"/>
      <c r="M303" s="175"/>
      <c r="N303" s="176"/>
      <c r="O303" s="176"/>
      <c r="P303" s="176"/>
      <c r="Q303" s="176"/>
      <c r="R303" s="176"/>
      <c r="S303" s="176"/>
      <c r="T303" s="177"/>
      <c r="AT303" s="171" t="s">
        <v>142</v>
      </c>
      <c r="AU303" s="171" t="s">
        <v>86</v>
      </c>
      <c r="AV303" s="14" t="s">
        <v>138</v>
      </c>
      <c r="AW303" s="14" t="s">
        <v>32</v>
      </c>
      <c r="AX303" s="14" t="s">
        <v>84</v>
      </c>
      <c r="AY303" s="171" t="s">
        <v>130</v>
      </c>
    </row>
    <row r="304" spans="1:65" s="2" customFormat="1" ht="13.8" customHeight="1">
      <c r="A304" s="32"/>
      <c r="B304" s="143"/>
      <c r="C304" s="185" t="s">
        <v>357</v>
      </c>
      <c r="D304" s="185" t="s">
        <v>222</v>
      </c>
      <c r="E304" s="186" t="s">
        <v>358</v>
      </c>
      <c r="F304" s="187" t="s">
        <v>359</v>
      </c>
      <c r="G304" s="188" t="s">
        <v>225</v>
      </c>
      <c r="H304" s="189">
        <v>12</v>
      </c>
      <c r="I304" s="190"/>
      <c r="J304" s="191">
        <f>ROUND(I304*H304,2)</f>
        <v>0</v>
      </c>
      <c r="K304" s="187" t="s">
        <v>1</v>
      </c>
      <c r="L304" s="192"/>
      <c r="M304" s="193" t="s">
        <v>1</v>
      </c>
      <c r="N304" s="194" t="s">
        <v>43</v>
      </c>
      <c r="O304" s="59"/>
      <c r="P304" s="153">
        <f>O304*H304</f>
        <v>0</v>
      </c>
      <c r="Q304" s="153">
        <v>0</v>
      </c>
      <c r="R304" s="153">
        <f>Q304*H304</f>
        <v>0</v>
      </c>
      <c r="S304" s="153">
        <v>0</v>
      </c>
      <c r="T304" s="154">
        <f>S304*H304</f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55" t="s">
        <v>329</v>
      </c>
      <c r="AT304" s="155" t="s">
        <v>222</v>
      </c>
      <c r="AU304" s="155" t="s">
        <v>86</v>
      </c>
      <c r="AY304" s="17" t="s">
        <v>130</v>
      </c>
      <c r="BE304" s="156">
        <f>IF(N304="základní",J304,0)</f>
        <v>0</v>
      </c>
      <c r="BF304" s="156">
        <f>IF(N304="snížená",J304,0)</f>
        <v>0</v>
      </c>
      <c r="BG304" s="156">
        <f>IF(N304="zákl. přenesená",J304,0)</f>
        <v>0</v>
      </c>
      <c r="BH304" s="156">
        <f>IF(N304="sníž. přenesená",J304,0)</f>
        <v>0</v>
      </c>
      <c r="BI304" s="156">
        <f>IF(N304="nulová",J304,0)</f>
        <v>0</v>
      </c>
      <c r="BJ304" s="17" t="s">
        <v>138</v>
      </c>
      <c r="BK304" s="156">
        <f>ROUND(I304*H304,2)</f>
        <v>0</v>
      </c>
      <c r="BL304" s="17" t="s">
        <v>227</v>
      </c>
      <c r="BM304" s="155" t="s">
        <v>360</v>
      </c>
    </row>
    <row r="305" spans="1:47" s="2" customFormat="1" ht="12">
      <c r="A305" s="32"/>
      <c r="B305" s="33"/>
      <c r="C305" s="32"/>
      <c r="D305" s="157" t="s">
        <v>140</v>
      </c>
      <c r="E305" s="32"/>
      <c r="F305" s="158" t="s">
        <v>359</v>
      </c>
      <c r="G305" s="32"/>
      <c r="H305" s="32"/>
      <c r="I305" s="159"/>
      <c r="J305" s="32"/>
      <c r="K305" s="32"/>
      <c r="L305" s="33"/>
      <c r="M305" s="160"/>
      <c r="N305" s="161"/>
      <c r="O305" s="59"/>
      <c r="P305" s="59"/>
      <c r="Q305" s="59"/>
      <c r="R305" s="59"/>
      <c r="S305" s="59"/>
      <c r="T305" s="60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T305" s="17" t="s">
        <v>140</v>
      </c>
      <c r="AU305" s="17" t="s">
        <v>86</v>
      </c>
    </row>
    <row r="306" spans="2:63" s="12" customFormat="1" ht="22.8" customHeight="1">
      <c r="B306" s="130"/>
      <c r="D306" s="131" t="s">
        <v>75</v>
      </c>
      <c r="E306" s="141" t="s">
        <v>361</v>
      </c>
      <c r="F306" s="141" t="s">
        <v>362</v>
      </c>
      <c r="I306" s="133"/>
      <c r="J306" s="142">
        <f>BK306</f>
        <v>0</v>
      </c>
      <c r="L306" s="130"/>
      <c r="M306" s="135"/>
      <c r="N306" s="136"/>
      <c r="O306" s="136"/>
      <c r="P306" s="137">
        <f>SUM(P307:P343)</f>
        <v>0</v>
      </c>
      <c r="Q306" s="136"/>
      <c r="R306" s="137">
        <f>SUM(R307:R343)</f>
        <v>0</v>
      </c>
      <c r="S306" s="136"/>
      <c r="T306" s="138">
        <f>SUM(T307:T343)</f>
        <v>1.758296</v>
      </c>
      <c r="AR306" s="131" t="s">
        <v>86</v>
      </c>
      <c r="AT306" s="139" t="s">
        <v>75</v>
      </c>
      <c r="AU306" s="139" t="s">
        <v>84</v>
      </c>
      <c r="AY306" s="131" t="s">
        <v>130</v>
      </c>
      <c r="BK306" s="140">
        <f>SUM(BK307:BK343)</f>
        <v>0</v>
      </c>
    </row>
    <row r="307" spans="1:65" s="2" customFormat="1" ht="13.8" customHeight="1">
      <c r="A307" s="32"/>
      <c r="B307" s="143"/>
      <c r="C307" s="144" t="s">
        <v>363</v>
      </c>
      <c r="D307" s="144" t="s">
        <v>133</v>
      </c>
      <c r="E307" s="145" t="s">
        <v>364</v>
      </c>
      <c r="F307" s="146" t="s">
        <v>365</v>
      </c>
      <c r="G307" s="147" t="s">
        <v>180</v>
      </c>
      <c r="H307" s="148">
        <v>61</v>
      </c>
      <c r="I307" s="149"/>
      <c r="J307" s="150">
        <f>ROUND(I307*H307,2)</f>
        <v>0</v>
      </c>
      <c r="K307" s="146" t="s">
        <v>137</v>
      </c>
      <c r="L307" s="33"/>
      <c r="M307" s="151" t="s">
        <v>1</v>
      </c>
      <c r="N307" s="152" t="s">
        <v>43</v>
      </c>
      <c r="O307" s="59"/>
      <c r="P307" s="153">
        <f>O307*H307</f>
        <v>0</v>
      </c>
      <c r="Q307" s="153">
        <v>0</v>
      </c>
      <c r="R307" s="153">
        <f>Q307*H307</f>
        <v>0</v>
      </c>
      <c r="S307" s="153">
        <v>0.00187</v>
      </c>
      <c r="T307" s="154">
        <f>S307*H307</f>
        <v>0.11406999999999999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55" t="s">
        <v>227</v>
      </c>
      <c r="AT307" s="155" t="s">
        <v>133</v>
      </c>
      <c r="AU307" s="155" t="s">
        <v>86</v>
      </c>
      <c r="AY307" s="17" t="s">
        <v>130</v>
      </c>
      <c r="BE307" s="156">
        <f>IF(N307="základní",J307,0)</f>
        <v>0</v>
      </c>
      <c r="BF307" s="156">
        <f>IF(N307="snížená",J307,0)</f>
        <v>0</v>
      </c>
      <c r="BG307" s="156">
        <f>IF(N307="zákl. přenesená",J307,0)</f>
        <v>0</v>
      </c>
      <c r="BH307" s="156">
        <f>IF(N307="sníž. přenesená",J307,0)</f>
        <v>0</v>
      </c>
      <c r="BI307" s="156">
        <f>IF(N307="nulová",J307,0)</f>
        <v>0</v>
      </c>
      <c r="BJ307" s="17" t="s">
        <v>138</v>
      </c>
      <c r="BK307" s="156">
        <f>ROUND(I307*H307,2)</f>
        <v>0</v>
      </c>
      <c r="BL307" s="17" t="s">
        <v>227</v>
      </c>
      <c r="BM307" s="155" t="s">
        <v>366</v>
      </c>
    </row>
    <row r="308" spans="1:47" s="2" customFormat="1" ht="12">
      <c r="A308" s="32"/>
      <c r="B308" s="33"/>
      <c r="C308" s="32"/>
      <c r="D308" s="157" t="s">
        <v>140</v>
      </c>
      <c r="E308" s="32"/>
      <c r="F308" s="158" t="s">
        <v>367</v>
      </c>
      <c r="G308" s="32"/>
      <c r="H308" s="32"/>
      <c r="I308" s="159"/>
      <c r="J308" s="32"/>
      <c r="K308" s="32"/>
      <c r="L308" s="33"/>
      <c r="M308" s="160"/>
      <c r="N308" s="161"/>
      <c r="O308" s="59"/>
      <c r="P308" s="59"/>
      <c r="Q308" s="59"/>
      <c r="R308" s="59"/>
      <c r="S308" s="59"/>
      <c r="T308" s="60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T308" s="17" t="s">
        <v>140</v>
      </c>
      <c r="AU308" s="17" t="s">
        <v>86</v>
      </c>
    </row>
    <row r="309" spans="2:51" s="13" customFormat="1" ht="12">
      <c r="B309" s="162"/>
      <c r="D309" s="157" t="s">
        <v>142</v>
      </c>
      <c r="E309" s="163" t="s">
        <v>1</v>
      </c>
      <c r="F309" s="164" t="s">
        <v>368</v>
      </c>
      <c r="H309" s="165">
        <v>61</v>
      </c>
      <c r="I309" s="166"/>
      <c r="L309" s="162"/>
      <c r="M309" s="167"/>
      <c r="N309" s="168"/>
      <c r="O309" s="168"/>
      <c r="P309" s="168"/>
      <c r="Q309" s="168"/>
      <c r="R309" s="168"/>
      <c r="S309" s="168"/>
      <c r="T309" s="169"/>
      <c r="AT309" s="163" t="s">
        <v>142</v>
      </c>
      <c r="AU309" s="163" t="s">
        <v>86</v>
      </c>
      <c r="AV309" s="13" t="s">
        <v>86</v>
      </c>
      <c r="AW309" s="13" t="s">
        <v>32</v>
      </c>
      <c r="AX309" s="13" t="s">
        <v>76</v>
      </c>
      <c r="AY309" s="163" t="s">
        <v>130</v>
      </c>
    </row>
    <row r="310" spans="2:51" s="14" customFormat="1" ht="12">
      <c r="B310" s="170"/>
      <c r="D310" s="157" t="s">
        <v>142</v>
      </c>
      <c r="E310" s="171" t="s">
        <v>1</v>
      </c>
      <c r="F310" s="172" t="s">
        <v>145</v>
      </c>
      <c r="H310" s="173">
        <v>61</v>
      </c>
      <c r="I310" s="174"/>
      <c r="L310" s="170"/>
      <c r="M310" s="175"/>
      <c r="N310" s="176"/>
      <c r="O310" s="176"/>
      <c r="P310" s="176"/>
      <c r="Q310" s="176"/>
      <c r="R310" s="176"/>
      <c r="S310" s="176"/>
      <c r="T310" s="177"/>
      <c r="AT310" s="171" t="s">
        <v>142</v>
      </c>
      <c r="AU310" s="171" t="s">
        <v>86</v>
      </c>
      <c r="AV310" s="14" t="s">
        <v>138</v>
      </c>
      <c r="AW310" s="14" t="s">
        <v>32</v>
      </c>
      <c r="AX310" s="14" t="s">
        <v>84</v>
      </c>
      <c r="AY310" s="171" t="s">
        <v>130</v>
      </c>
    </row>
    <row r="311" spans="1:65" s="2" customFormat="1" ht="13.8" customHeight="1">
      <c r="A311" s="32"/>
      <c r="B311" s="143"/>
      <c r="C311" s="144" t="s">
        <v>369</v>
      </c>
      <c r="D311" s="144" t="s">
        <v>133</v>
      </c>
      <c r="E311" s="145" t="s">
        <v>370</v>
      </c>
      <c r="F311" s="146" t="s">
        <v>371</v>
      </c>
      <c r="G311" s="147" t="s">
        <v>180</v>
      </c>
      <c r="H311" s="148">
        <v>73.6</v>
      </c>
      <c r="I311" s="149"/>
      <c r="J311" s="150">
        <f>ROUND(I311*H311,2)</f>
        <v>0</v>
      </c>
      <c r="K311" s="146" t="s">
        <v>137</v>
      </c>
      <c r="L311" s="33"/>
      <c r="M311" s="151" t="s">
        <v>1</v>
      </c>
      <c r="N311" s="152" t="s">
        <v>43</v>
      </c>
      <c r="O311" s="59"/>
      <c r="P311" s="153">
        <f>O311*H311</f>
        <v>0</v>
      </c>
      <c r="Q311" s="153">
        <v>0</v>
      </c>
      <c r="R311" s="153">
        <f>Q311*H311</f>
        <v>0</v>
      </c>
      <c r="S311" s="153">
        <v>0.00348</v>
      </c>
      <c r="T311" s="154">
        <f>S311*H311</f>
        <v>0.25612799999999997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155" t="s">
        <v>227</v>
      </c>
      <c r="AT311" s="155" t="s">
        <v>133</v>
      </c>
      <c r="AU311" s="155" t="s">
        <v>86</v>
      </c>
      <c r="AY311" s="17" t="s">
        <v>130</v>
      </c>
      <c r="BE311" s="156">
        <f>IF(N311="základní",J311,0)</f>
        <v>0</v>
      </c>
      <c r="BF311" s="156">
        <f>IF(N311="snížená",J311,0)</f>
        <v>0</v>
      </c>
      <c r="BG311" s="156">
        <f>IF(N311="zákl. přenesená",J311,0)</f>
        <v>0</v>
      </c>
      <c r="BH311" s="156">
        <f>IF(N311="sníž. přenesená",J311,0)</f>
        <v>0</v>
      </c>
      <c r="BI311" s="156">
        <f>IF(N311="nulová",J311,0)</f>
        <v>0</v>
      </c>
      <c r="BJ311" s="17" t="s">
        <v>138</v>
      </c>
      <c r="BK311" s="156">
        <f>ROUND(I311*H311,2)</f>
        <v>0</v>
      </c>
      <c r="BL311" s="17" t="s">
        <v>227</v>
      </c>
      <c r="BM311" s="155" t="s">
        <v>372</v>
      </c>
    </row>
    <row r="312" spans="1:47" s="2" customFormat="1" ht="12">
      <c r="A312" s="32"/>
      <c r="B312" s="33"/>
      <c r="C312" s="32"/>
      <c r="D312" s="157" t="s">
        <v>140</v>
      </c>
      <c r="E312" s="32"/>
      <c r="F312" s="158" t="s">
        <v>373</v>
      </c>
      <c r="G312" s="32"/>
      <c r="H312" s="32"/>
      <c r="I312" s="159"/>
      <c r="J312" s="32"/>
      <c r="K312" s="32"/>
      <c r="L312" s="33"/>
      <c r="M312" s="160"/>
      <c r="N312" s="161"/>
      <c r="O312" s="59"/>
      <c r="P312" s="59"/>
      <c r="Q312" s="59"/>
      <c r="R312" s="59"/>
      <c r="S312" s="59"/>
      <c r="T312" s="60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T312" s="17" t="s">
        <v>140</v>
      </c>
      <c r="AU312" s="17" t="s">
        <v>86</v>
      </c>
    </row>
    <row r="313" spans="2:51" s="13" customFormat="1" ht="12">
      <c r="B313" s="162"/>
      <c r="D313" s="157" t="s">
        <v>142</v>
      </c>
      <c r="E313" s="163" t="s">
        <v>1</v>
      </c>
      <c r="F313" s="164" t="s">
        <v>374</v>
      </c>
      <c r="H313" s="165">
        <v>73.6</v>
      </c>
      <c r="I313" s="166"/>
      <c r="L313" s="162"/>
      <c r="M313" s="167"/>
      <c r="N313" s="168"/>
      <c r="O313" s="168"/>
      <c r="P313" s="168"/>
      <c r="Q313" s="168"/>
      <c r="R313" s="168"/>
      <c r="S313" s="168"/>
      <c r="T313" s="169"/>
      <c r="AT313" s="163" t="s">
        <v>142</v>
      </c>
      <c r="AU313" s="163" t="s">
        <v>86</v>
      </c>
      <c r="AV313" s="13" t="s">
        <v>86</v>
      </c>
      <c r="AW313" s="13" t="s">
        <v>32</v>
      </c>
      <c r="AX313" s="13" t="s">
        <v>76</v>
      </c>
      <c r="AY313" s="163" t="s">
        <v>130</v>
      </c>
    </row>
    <row r="314" spans="2:51" s="14" customFormat="1" ht="12">
      <c r="B314" s="170"/>
      <c r="D314" s="157" t="s">
        <v>142</v>
      </c>
      <c r="E314" s="171" t="s">
        <v>1</v>
      </c>
      <c r="F314" s="172" t="s">
        <v>145</v>
      </c>
      <c r="H314" s="173">
        <v>73.6</v>
      </c>
      <c r="I314" s="174"/>
      <c r="L314" s="170"/>
      <c r="M314" s="175"/>
      <c r="N314" s="176"/>
      <c r="O314" s="176"/>
      <c r="P314" s="176"/>
      <c r="Q314" s="176"/>
      <c r="R314" s="176"/>
      <c r="S314" s="176"/>
      <c r="T314" s="177"/>
      <c r="AT314" s="171" t="s">
        <v>142</v>
      </c>
      <c r="AU314" s="171" t="s">
        <v>86</v>
      </c>
      <c r="AV314" s="14" t="s">
        <v>138</v>
      </c>
      <c r="AW314" s="14" t="s">
        <v>32</v>
      </c>
      <c r="AX314" s="14" t="s">
        <v>84</v>
      </c>
      <c r="AY314" s="171" t="s">
        <v>130</v>
      </c>
    </row>
    <row r="315" spans="1:65" s="2" customFormat="1" ht="13.8" customHeight="1">
      <c r="A315" s="32"/>
      <c r="B315" s="143"/>
      <c r="C315" s="144" t="s">
        <v>375</v>
      </c>
      <c r="D315" s="144" t="s">
        <v>133</v>
      </c>
      <c r="E315" s="145" t="s">
        <v>376</v>
      </c>
      <c r="F315" s="146" t="s">
        <v>377</v>
      </c>
      <c r="G315" s="147" t="s">
        <v>180</v>
      </c>
      <c r="H315" s="148">
        <v>53.5</v>
      </c>
      <c r="I315" s="149"/>
      <c r="J315" s="150">
        <f>ROUND(I315*H315,2)</f>
        <v>0</v>
      </c>
      <c r="K315" s="146" t="s">
        <v>137</v>
      </c>
      <c r="L315" s="33"/>
      <c r="M315" s="151" t="s">
        <v>1</v>
      </c>
      <c r="N315" s="152" t="s">
        <v>43</v>
      </c>
      <c r="O315" s="59"/>
      <c r="P315" s="153">
        <f>O315*H315</f>
        <v>0</v>
      </c>
      <c r="Q315" s="153">
        <v>0</v>
      </c>
      <c r="R315" s="153">
        <f>Q315*H315</f>
        <v>0</v>
      </c>
      <c r="S315" s="153">
        <v>0.0017</v>
      </c>
      <c r="T315" s="154">
        <f>S315*H315</f>
        <v>0.09094999999999999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155" t="s">
        <v>227</v>
      </c>
      <c r="AT315" s="155" t="s">
        <v>133</v>
      </c>
      <c r="AU315" s="155" t="s">
        <v>86</v>
      </c>
      <c r="AY315" s="17" t="s">
        <v>130</v>
      </c>
      <c r="BE315" s="156">
        <f>IF(N315="základní",J315,0)</f>
        <v>0</v>
      </c>
      <c r="BF315" s="156">
        <f>IF(N315="snížená",J315,0)</f>
        <v>0</v>
      </c>
      <c r="BG315" s="156">
        <f>IF(N315="zákl. přenesená",J315,0)</f>
        <v>0</v>
      </c>
      <c r="BH315" s="156">
        <f>IF(N315="sníž. přenesená",J315,0)</f>
        <v>0</v>
      </c>
      <c r="BI315" s="156">
        <f>IF(N315="nulová",J315,0)</f>
        <v>0</v>
      </c>
      <c r="BJ315" s="17" t="s">
        <v>138</v>
      </c>
      <c r="BK315" s="156">
        <f>ROUND(I315*H315,2)</f>
        <v>0</v>
      </c>
      <c r="BL315" s="17" t="s">
        <v>227</v>
      </c>
      <c r="BM315" s="155" t="s">
        <v>378</v>
      </c>
    </row>
    <row r="316" spans="1:47" s="2" customFormat="1" ht="12">
      <c r="A316" s="32"/>
      <c r="B316" s="33"/>
      <c r="C316" s="32"/>
      <c r="D316" s="157" t="s">
        <v>140</v>
      </c>
      <c r="E316" s="32"/>
      <c r="F316" s="158" t="s">
        <v>379</v>
      </c>
      <c r="G316" s="32"/>
      <c r="H316" s="32"/>
      <c r="I316" s="159"/>
      <c r="J316" s="32"/>
      <c r="K316" s="32"/>
      <c r="L316" s="33"/>
      <c r="M316" s="160"/>
      <c r="N316" s="161"/>
      <c r="O316" s="59"/>
      <c r="P316" s="59"/>
      <c r="Q316" s="59"/>
      <c r="R316" s="59"/>
      <c r="S316" s="59"/>
      <c r="T316" s="60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T316" s="17" t="s">
        <v>140</v>
      </c>
      <c r="AU316" s="17" t="s">
        <v>86</v>
      </c>
    </row>
    <row r="317" spans="2:51" s="13" customFormat="1" ht="12">
      <c r="B317" s="162"/>
      <c r="D317" s="157" t="s">
        <v>142</v>
      </c>
      <c r="E317" s="163" t="s">
        <v>1</v>
      </c>
      <c r="F317" s="164" t="s">
        <v>380</v>
      </c>
      <c r="H317" s="165">
        <v>19.905</v>
      </c>
      <c r="I317" s="166"/>
      <c r="L317" s="162"/>
      <c r="M317" s="167"/>
      <c r="N317" s="168"/>
      <c r="O317" s="168"/>
      <c r="P317" s="168"/>
      <c r="Q317" s="168"/>
      <c r="R317" s="168"/>
      <c r="S317" s="168"/>
      <c r="T317" s="169"/>
      <c r="AT317" s="163" t="s">
        <v>142</v>
      </c>
      <c r="AU317" s="163" t="s">
        <v>86</v>
      </c>
      <c r="AV317" s="13" t="s">
        <v>86</v>
      </c>
      <c r="AW317" s="13" t="s">
        <v>32</v>
      </c>
      <c r="AX317" s="13" t="s">
        <v>76</v>
      </c>
      <c r="AY317" s="163" t="s">
        <v>130</v>
      </c>
    </row>
    <row r="318" spans="2:51" s="13" customFormat="1" ht="12">
      <c r="B318" s="162"/>
      <c r="D318" s="157" t="s">
        <v>142</v>
      </c>
      <c r="E318" s="163" t="s">
        <v>1</v>
      </c>
      <c r="F318" s="164" t="s">
        <v>380</v>
      </c>
      <c r="H318" s="165">
        <v>19.905</v>
      </c>
      <c r="I318" s="166"/>
      <c r="L318" s="162"/>
      <c r="M318" s="167"/>
      <c r="N318" s="168"/>
      <c r="O318" s="168"/>
      <c r="P318" s="168"/>
      <c r="Q318" s="168"/>
      <c r="R318" s="168"/>
      <c r="S318" s="168"/>
      <c r="T318" s="169"/>
      <c r="AT318" s="163" t="s">
        <v>142</v>
      </c>
      <c r="AU318" s="163" t="s">
        <v>86</v>
      </c>
      <c r="AV318" s="13" t="s">
        <v>86</v>
      </c>
      <c r="AW318" s="13" t="s">
        <v>32</v>
      </c>
      <c r="AX318" s="13" t="s">
        <v>76</v>
      </c>
      <c r="AY318" s="163" t="s">
        <v>130</v>
      </c>
    </row>
    <row r="319" spans="2:51" s="13" customFormat="1" ht="12">
      <c r="B319" s="162"/>
      <c r="D319" s="157" t="s">
        <v>142</v>
      </c>
      <c r="E319" s="163" t="s">
        <v>1</v>
      </c>
      <c r="F319" s="164" t="s">
        <v>381</v>
      </c>
      <c r="H319" s="165">
        <v>6.845</v>
      </c>
      <c r="I319" s="166"/>
      <c r="L319" s="162"/>
      <c r="M319" s="167"/>
      <c r="N319" s="168"/>
      <c r="O319" s="168"/>
      <c r="P319" s="168"/>
      <c r="Q319" s="168"/>
      <c r="R319" s="168"/>
      <c r="S319" s="168"/>
      <c r="T319" s="169"/>
      <c r="AT319" s="163" t="s">
        <v>142</v>
      </c>
      <c r="AU319" s="163" t="s">
        <v>86</v>
      </c>
      <c r="AV319" s="13" t="s">
        <v>86</v>
      </c>
      <c r="AW319" s="13" t="s">
        <v>32</v>
      </c>
      <c r="AX319" s="13" t="s">
        <v>76</v>
      </c>
      <c r="AY319" s="163" t="s">
        <v>130</v>
      </c>
    </row>
    <row r="320" spans="2:51" s="13" customFormat="1" ht="12">
      <c r="B320" s="162"/>
      <c r="D320" s="157" t="s">
        <v>142</v>
      </c>
      <c r="E320" s="163" t="s">
        <v>1</v>
      </c>
      <c r="F320" s="164" t="s">
        <v>381</v>
      </c>
      <c r="H320" s="165">
        <v>6.845</v>
      </c>
      <c r="I320" s="166"/>
      <c r="L320" s="162"/>
      <c r="M320" s="167"/>
      <c r="N320" s="168"/>
      <c r="O320" s="168"/>
      <c r="P320" s="168"/>
      <c r="Q320" s="168"/>
      <c r="R320" s="168"/>
      <c r="S320" s="168"/>
      <c r="T320" s="169"/>
      <c r="AT320" s="163" t="s">
        <v>142</v>
      </c>
      <c r="AU320" s="163" t="s">
        <v>86</v>
      </c>
      <c r="AV320" s="13" t="s">
        <v>86</v>
      </c>
      <c r="AW320" s="13" t="s">
        <v>32</v>
      </c>
      <c r="AX320" s="13" t="s">
        <v>76</v>
      </c>
      <c r="AY320" s="163" t="s">
        <v>130</v>
      </c>
    </row>
    <row r="321" spans="2:51" s="14" customFormat="1" ht="12">
      <c r="B321" s="170"/>
      <c r="D321" s="157" t="s">
        <v>142</v>
      </c>
      <c r="E321" s="171" t="s">
        <v>1</v>
      </c>
      <c r="F321" s="172" t="s">
        <v>145</v>
      </c>
      <c r="H321" s="173">
        <v>53.5</v>
      </c>
      <c r="I321" s="174"/>
      <c r="L321" s="170"/>
      <c r="M321" s="175"/>
      <c r="N321" s="176"/>
      <c r="O321" s="176"/>
      <c r="P321" s="176"/>
      <c r="Q321" s="176"/>
      <c r="R321" s="176"/>
      <c r="S321" s="176"/>
      <c r="T321" s="177"/>
      <c r="AT321" s="171" t="s">
        <v>142</v>
      </c>
      <c r="AU321" s="171" t="s">
        <v>86</v>
      </c>
      <c r="AV321" s="14" t="s">
        <v>138</v>
      </c>
      <c r="AW321" s="14" t="s">
        <v>32</v>
      </c>
      <c r="AX321" s="14" t="s">
        <v>84</v>
      </c>
      <c r="AY321" s="171" t="s">
        <v>130</v>
      </c>
    </row>
    <row r="322" spans="1:65" s="2" customFormat="1" ht="13.8" customHeight="1">
      <c r="A322" s="32"/>
      <c r="B322" s="143"/>
      <c r="C322" s="144" t="s">
        <v>382</v>
      </c>
      <c r="D322" s="144" t="s">
        <v>133</v>
      </c>
      <c r="E322" s="145" t="s">
        <v>383</v>
      </c>
      <c r="F322" s="146" t="s">
        <v>384</v>
      </c>
      <c r="G322" s="147" t="s">
        <v>180</v>
      </c>
      <c r="H322" s="148">
        <v>220.8</v>
      </c>
      <c r="I322" s="149"/>
      <c r="J322" s="150">
        <f>ROUND(I322*H322,2)</f>
        <v>0</v>
      </c>
      <c r="K322" s="146" t="s">
        <v>137</v>
      </c>
      <c r="L322" s="33"/>
      <c r="M322" s="151" t="s">
        <v>1</v>
      </c>
      <c r="N322" s="152" t="s">
        <v>43</v>
      </c>
      <c r="O322" s="59"/>
      <c r="P322" s="153">
        <f>O322*H322</f>
        <v>0</v>
      </c>
      <c r="Q322" s="153">
        <v>0</v>
      </c>
      <c r="R322" s="153">
        <f>Q322*H322</f>
        <v>0</v>
      </c>
      <c r="S322" s="153">
        <v>0.00191</v>
      </c>
      <c r="T322" s="154">
        <f>S322*H322</f>
        <v>0.42172800000000005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55" t="s">
        <v>227</v>
      </c>
      <c r="AT322" s="155" t="s">
        <v>133</v>
      </c>
      <c r="AU322" s="155" t="s">
        <v>86</v>
      </c>
      <c r="AY322" s="17" t="s">
        <v>130</v>
      </c>
      <c r="BE322" s="156">
        <f>IF(N322="základní",J322,0)</f>
        <v>0</v>
      </c>
      <c r="BF322" s="156">
        <f>IF(N322="snížená",J322,0)</f>
        <v>0</v>
      </c>
      <c r="BG322" s="156">
        <f>IF(N322="zákl. přenesená",J322,0)</f>
        <v>0</v>
      </c>
      <c r="BH322" s="156">
        <f>IF(N322="sníž. přenesená",J322,0)</f>
        <v>0</v>
      </c>
      <c r="BI322" s="156">
        <f>IF(N322="nulová",J322,0)</f>
        <v>0</v>
      </c>
      <c r="BJ322" s="17" t="s">
        <v>138</v>
      </c>
      <c r="BK322" s="156">
        <f>ROUND(I322*H322,2)</f>
        <v>0</v>
      </c>
      <c r="BL322" s="17" t="s">
        <v>227</v>
      </c>
      <c r="BM322" s="155" t="s">
        <v>385</v>
      </c>
    </row>
    <row r="323" spans="1:47" s="2" customFormat="1" ht="12">
      <c r="A323" s="32"/>
      <c r="B323" s="33"/>
      <c r="C323" s="32"/>
      <c r="D323" s="157" t="s">
        <v>140</v>
      </c>
      <c r="E323" s="32"/>
      <c r="F323" s="158" t="s">
        <v>386</v>
      </c>
      <c r="G323" s="32"/>
      <c r="H323" s="32"/>
      <c r="I323" s="159"/>
      <c r="J323" s="32"/>
      <c r="K323" s="32"/>
      <c r="L323" s="33"/>
      <c r="M323" s="160"/>
      <c r="N323" s="161"/>
      <c r="O323" s="59"/>
      <c r="P323" s="59"/>
      <c r="Q323" s="59"/>
      <c r="R323" s="59"/>
      <c r="S323" s="59"/>
      <c r="T323" s="60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T323" s="17" t="s">
        <v>140</v>
      </c>
      <c r="AU323" s="17" t="s">
        <v>86</v>
      </c>
    </row>
    <row r="324" spans="2:51" s="13" customFormat="1" ht="12">
      <c r="B324" s="162"/>
      <c r="D324" s="157" t="s">
        <v>142</v>
      </c>
      <c r="E324" s="163" t="s">
        <v>1</v>
      </c>
      <c r="F324" s="164" t="s">
        <v>374</v>
      </c>
      <c r="H324" s="165">
        <v>73.6</v>
      </c>
      <c r="I324" s="166"/>
      <c r="L324" s="162"/>
      <c r="M324" s="167"/>
      <c r="N324" s="168"/>
      <c r="O324" s="168"/>
      <c r="P324" s="168"/>
      <c r="Q324" s="168"/>
      <c r="R324" s="168"/>
      <c r="S324" s="168"/>
      <c r="T324" s="169"/>
      <c r="AT324" s="163" t="s">
        <v>142</v>
      </c>
      <c r="AU324" s="163" t="s">
        <v>86</v>
      </c>
      <c r="AV324" s="13" t="s">
        <v>86</v>
      </c>
      <c r="AW324" s="13" t="s">
        <v>32</v>
      </c>
      <c r="AX324" s="13" t="s">
        <v>76</v>
      </c>
      <c r="AY324" s="163" t="s">
        <v>130</v>
      </c>
    </row>
    <row r="325" spans="2:51" s="13" customFormat="1" ht="12">
      <c r="B325" s="162"/>
      <c r="D325" s="157" t="s">
        <v>142</v>
      </c>
      <c r="E325" s="163" t="s">
        <v>1</v>
      </c>
      <c r="F325" s="164" t="s">
        <v>374</v>
      </c>
      <c r="H325" s="165">
        <v>73.6</v>
      </c>
      <c r="I325" s="166"/>
      <c r="L325" s="162"/>
      <c r="M325" s="167"/>
      <c r="N325" s="168"/>
      <c r="O325" s="168"/>
      <c r="P325" s="168"/>
      <c r="Q325" s="168"/>
      <c r="R325" s="168"/>
      <c r="S325" s="168"/>
      <c r="T325" s="169"/>
      <c r="AT325" s="163" t="s">
        <v>142</v>
      </c>
      <c r="AU325" s="163" t="s">
        <v>86</v>
      </c>
      <c r="AV325" s="13" t="s">
        <v>86</v>
      </c>
      <c r="AW325" s="13" t="s">
        <v>32</v>
      </c>
      <c r="AX325" s="13" t="s">
        <v>76</v>
      </c>
      <c r="AY325" s="163" t="s">
        <v>130</v>
      </c>
    </row>
    <row r="326" spans="2:51" s="13" customFormat="1" ht="12">
      <c r="B326" s="162"/>
      <c r="D326" s="157" t="s">
        <v>142</v>
      </c>
      <c r="E326" s="163" t="s">
        <v>1</v>
      </c>
      <c r="F326" s="164" t="s">
        <v>374</v>
      </c>
      <c r="H326" s="165">
        <v>73.6</v>
      </c>
      <c r="I326" s="166"/>
      <c r="L326" s="162"/>
      <c r="M326" s="167"/>
      <c r="N326" s="168"/>
      <c r="O326" s="168"/>
      <c r="P326" s="168"/>
      <c r="Q326" s="168"/>
      <c r="R326" s="168"/>
      <c r="S326" s="168"/>
      <c r="T326" s="169"/>
      <c r="AT326" s="163" t="s">
        <v>142</v>
      </c>
      <c r="AU326" s="163" t="s">
        <v>86</v>
      </c>
      <c r="AV326" s="13" t="s">
        <v>86</v>
      </c>
      <c r="AW326" s="13" t="s">
        <v>32</v>
      </c>
      <c r="AX326" s="13" t="s">
        <v>76</v>
      </c>
      <c r="AY326" s="163" t="s">
        <v>130</v>
      </c>
    </row>
    <row r="327" spans="2:51" s="14" customFormat="1" ht="12">
      <c r="B327" s="170"/>
      <c r="D327" s="157" t="s">
        <v>142</v>
      </c>
      <c r="E327" s="171" t="s">
        <v>1</v>
      </c>
      <c r="F327" s="172" t="s">
        <v>145</v>
      </c>
      <c r="H327" s="173">
        <v>220.8</v>
      </c>
      <c r="I327" s="174"/>
      <c r="L327" s="170"/>
      <c r="M327" s="175"/>
      <c r="N327" s="176"/>
      <c r="O327" s="176"/>
      <c r="P327" s="176"/>
      <c r="Q327" s="176"/>
      <c r="R327" s="176"/>
      <c r="S327" s="176"/>
      <c r="T327" s="177"/>
      <c r="AT327" s="171" t="s">
        <v>142</v>
      </c>
      <c r="AU327" s="171" t="s">
        <v>86</v>
      </c>
      <c r="AV327" s="14" t="s">
        <v>138</v>
      </c>
      <c r="AW327" s="14" t="s">
        <v>32</v>
      </c>
      <c r="AX327" s="14" t="s">
        <v>84</v>
      </c>
      <c r="AY327" s="171" t="s">
        <v>130</v>
      </c>
    </row>
    <row r="328" spans="1:65" s="2" customFormat="1" ht="13.8" customHeight="1">
      <c r="A328" s="32"/>
      <c r="B328" s="143"/>
      <c r="C328" s="144" t="s">
        <v>387</v>
      </c>
      <c r="D328" s="144" t="s">
        <v>133</v>
      </c>
      <c r="E328" s="145" t="s">
        <v>388</v>
      </c>
      <c r="F328" s="146" t="s">
        <v>389</v>
      </c>
      <c r="G328" s="147" t="s">
        <v>180</v>
      </c>
      <c r="H328" s="148">
        <v>122</v>
      </c>
      <c r="I328" s="149"/>
      <c r="J328" s="150">
        <f>ROUND(I328*H328,2)</f>
        <v>0</v>
      </c>
      <c r="K328" s="146" t="s">
        <v>137</v>
      </c>
      <c r="L328" s="33"/>
      <c r="M328" s="151" t="s">
        <v>1</v>
      </c>
      <c r="N328" s="152" t="s">
        <v>43</v>
      </c>
      <c r="O328" s="59"/>
      <c r="P328" s="153">
        <f>O328*H328</f>
        <v>0</v>
      </c>
      <c r="Q328" s="153">
        <v>0</v>
      </c>
      <c r="R328" s="153">
        <f>Q328*H328</f>
        <v>0</v>
      </c>
      <c r="S328" s="153">
        <v>0.00175</v>
      </c>
      <c r="T328" s="154">
        <f>S328*H328</f>
        <v>0.2135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55" t="s">
        <v>227</v>
      </c>
      <c r="AT328" s="155" t="s">
        <v>133</v>
      </c>
      <c r="AU328" s="155" t="s">
        <v>86</v>
      </c>
      <c r="AY328" s="17" t="s">
        <v>130</v>
      </c>
      <c r="BE328" s="156">
        <f>IF(N328="základní",J328,0)</f>
        <v>0</v>
      </c>
      <c r="BF328" s="156">
        <f>IF(N328="snížená",J328,0)</f>
        <v>0</v>
      </c>
      <c r="BG328" s="156">
        <f>IF(N328="zákl. přenesená",J328,0)</f>
        <v>0</v>
      </c>
      <c r="BH328" s="156">
        <f>IF(N328="sníž. přenesená",J328,0)</f>
        <v>0</v>
      </c>
      <c r="BI328" s="156">
        <f>IF(N328="nulová",J328,0)</f>
        <v>0</v>
      </c>
      <c r="BJ328" s="17" t="s">
        <v>138</v>
      </c>
      <c r="BK328" s="156">
        <f>ROUND(I328*H328,2)</f>
        <v>0</v>
      </c>
      <c r="BL328" s="17" t="s">
        <v>227</v>
      </c>
      <c r="BM328" s="155" t="s">
        <v>390</v>
      </c>
    </row>
    <row r="329" spans="1:47" s="2" customFormat="1" ht="12">
      <c r="A329" s="32"/>
      <c r="B329" s="33"/>
      <c r="C329" s="32"/>
      <c r="D329" s="157" t="s">
        <v>140</v>
      </c>
      <c r="E329" s="32"/>
      <c r="F329" s="158" t="s">
        <v>391</v>
      </c>
      <c r="G329" s="32"/>
      <c r="H329" s="32"/>
      <c r="I329" s="159"/>
      <c r="J329" s="32"/>
      <c r="K329" s="32"/>
      <c r="L329" s="33"/>
      <c r="M329" s="160"/>
      <c r="N329" s="161"/>
      <c r="O329" s="59"/>
      <c r="P329" s="59"/>
      <c r="Q329" s="59"/>
      <c r="R329" s="59"/>
      <c r="S329" s="59"/>
      <c r="T329" s="60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T329" s="17" t="s">
        <v>140</v>
      </c>
      <c r="AU329" s="17" t="s">
        <v>86</v>
      </c>
    </row>
    <row r="330" spans="2:51" s="13" customFormat="1" ht="12">
      <c r="B330" s="162"/>
      <c r="D330" s="157" t="s">
        <v>142</v>
      </c>
      <c r="E330" s="163" t="s">
        <v>1</v>
      </c>
      <c r="F330" s="164" t="s">
        <v>368</v>
      </c>
      <c r="H330" s="165">
        <v>61</v>
      </c>
      <c r="I330" s="166"/>
      <c r="L330" s="162"/>
      <c r="M330" s="167"/>
      <c r="N330" s="168"/>
      <c r="O330" s="168"/>
      <c r="P330" s="168"/>
      <c r="Q330" s="168"/>
      <c r="R330" s="168"/>
      <c r="S330" s="168"/>
      <c r="T330" s="169"/>
      <c r="AT330" s="163" t="s">
        <v>142</v>
      </c>
      <c r="AU330" s="163" t="s">
        <v>86</v>
      </c>
      <c r="AV330" s="13" t="s">
        <v>86</v>
      </c>
      <c r="AW330" s="13" t="s">
        <v>32</v>
      </c>
      <c r="AX330" s="13" t="s">
        <v>76</v>
      </c>
      <c r="AY330" s="163" t="s">
        <v>130</v>
      </c>
    </row>
    <row r="331" spans="2:51" s="13" customFormat="1" ht="12">
      <c r="B331" s="162"/>
      <c r="D331" s="157" t="s">
        <v>142</v>
      </c>
      <c r="E331" s="163" t="s">
        <v>1</v>
      </c>
      <c r="F331" s="164" t="s">
        <v>368</v>
      </c>
      <c r="H331" s="165">
        <v>61</v>
      </c>
      <c r="I331" s="166"/>
      <c r="L331" s="162"/>
      <c r="M331" s="167"/>
      <c r="N331" s="168"/>
      <c r="O331" s="168"/>
      <c r="P331" s="168"/>
      <c r="Q331" s="168"/>
      <c r="R331" s="168"/>
      <c r="S331" s="168"/>
      <c r="T331" s="169"/>
      <c r="AT331" s="163" t="s">
        <v>142</v>
      </c>
      <c r="AU331" s="163" t="s">
        <v>86</v>
      </c>
      <c r="AV331" s="13" t="s">
        <v>86</v>
      </c>
      <c r="AW331" s="13" t="s">
        <v>32</v>
      </c>
      <c r="AX331" s="13" t="s">
        <v>76</v>
      </c>
      <c r="AY331" s="163" t="s">
        <v>130</v>
      </c>
    </row>
    <row r="332" spans="2:51" s="14" customFormat="1" ht="12">
      <c r="B332" s="170"/>
      <c r="D332" s="157" t="s">
        <v>142</v>
      </c>
      <c r="E332" s="171" t="s">
        <v>1</v>
      </c>
      <c r="F332" s="172" t="s">
        <v>145</v>
      </c>
      <c r="H332" s="173">
        <v>122</v>
      </c>
      <c r="I332" s="174"/>
      <c r="L332" s="170"/>
      <c r="M332" s="175"/>
      <c r="N332" s="176"/>
      <c r="O332" s="176"/>
      <c r="P332" s="176"/>
      <c r="Q332" s="176"/>
      <c r="R332" s="176"/>
      <c r="S332" s="176"/>
      <c r="T332" s="177"/>
      <c r="AT332" s="171" t="s">
        <v>142</v>
      </c>
      <c r="AU332" s="171" t="s">
        <v>86</v>
      </c>
      <c r="AV332" s="14" t="s">
        <v>138</v>
      </c>
      <c r="AW332" s="14" t="s">
        <v>32</v>
      </c>
      <c r="AX332" s="14" t="s">
        <v>84</v>
      </c>
      <c r="AY332" s="171" t="s">
        <v>130</v>
      </c>
    </row>
    <row r="333" spans="1:65" s="2" customFormat="1" ht="13.8" customHeight="1">
      <c r="A333" s="32"/>
      <c r="B333" s="143"/>
      <c r="C333" s="185" t="s">
        <v>392</v>
      </c>
      <c r="D333" s="185" t="s">
        <v>222</v>
      </c>
      <c r="E333" s="186" t="s">
        <v>393</v>
      </c>
      <c r="F333" s="187" t="s">
        <v>394</v>
      </c>
      <c r="G333" s="188" t="s">
        <v>225</v>
      </c>
      <c r="H333" s="189">
        <v>18</v>
      </c>
      <c r="I333" s="190"/>
      <c r="J333" s="191">
        <f>ROUND(I333*H333,2)</f>
        <v>0</v>
      </c>
      <c r="K333" s="187" t="s">
        <v>1</v>
      </c>
      <c r="L333" s="192"/>
      <c r="M333" s="193" t="s">
        <v>1</v>
      </c>
      <c r="N333" s="194" t="s">
        <v>43</v>
      </c>
      <c r="O333" s="59"/>
      <c r="P333" s="153">
        <f>O333*H333</f>
        <v>0</v>
      </c>
      <c r="Q333" s="153">
        <v>0</v>
      </c>
      <c r="R333" s="153">
        <f>Q333*H333</f>
        <v>0</v>
      </c>
      <c r="S333" s="153">
        <v>0</v>
      </c>
      <c r="T333" s="154">
        <f>S333*H333</f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55" t="s">
        <v>329</v>
      </c>
      <c r="AT333" s="155" t="s">
        <v>222</v>
      </c>
      <c r="AU333" s="155" t="s">
        <v>86</v>
      </c>
      <c r="AY333" s="17" t="s">
        <v>130</v>
      </c>
      <c r="BE333" s="156">
        <f>IF(N333="základní",J333,0)</f>
        <v>0</v>
      </c>
      <c r="BF333" s="156">
        <f>IF(N333="snížená",J333,0)</f>
        <v>0</v>
      </c>
      <c r="BG333" s="156">
        <f>IF(N333="zákl. přenesená",J333,0)</f>
        <v>0</v>
      </c>
      <c r="BH333" s="156">
        <f>IF(N333="sníž. přenesená",J333,0)</f>
        <v>0</v>
      </c>
      <c r="BI333" s="156">
        <f>IF(N333="nulová",J333,0)</f>
        <v>0</v>
      </c>
      <c r="BJ333" s="17" t="s">
        <v>138</v>
      </c>
      <c r="BK333" s="156">
        <f>ROUND(I333*H333,2)</f>
        <v>0</v>
      </c>
      <c r="BL333" s="17" t="s">
        <v>227</v>
      </c>
      <c r="BM333" s="155" t="s">
        <v>395</v>
      </c>
    </row>
    <row r="334" spans="1:47" s="2" customFormat="1" ht="12">
      <c r="A334" s="32"/>
      <c r="B334" s="33"/>
      <c r="C334" s="32"/>
      <c r="D334" s="157" t="s">
        <v>140</v>
      </c>
      <c r="E334" s="32"/>
      <c r="F334" s="158" t="s">
        <v>396</v>
      </c>
      <c r="G334" s="32"/>
      <c r="H334" s="32"/>
      <c r="I334" s="159"/>
      <c r="J334" s="32"/>
      <c r="K334" s="32"/>
      <c r="L334" s="33"/>
      <c r="M334" s="160"/>
      <c r="N334" s="161"/>
      <c r="O334" s="59"/>
      <c r="P334" s="59"/>
      <c r="Q334" s="59"/>
      <c r="R334" s="59"/>
      <c r="S334" s="59"/>
      <c r="T334" s="60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T334" s="17" t="s">
        <v>140</v>
      </c>
      <c r="AU334" s="17" t="s">
        <v>86</v>
      </c>
    </row>
    <row r="335" spans="2:51" s="13" customFormat="1" ht="12">
      <c r="B335" s="162"/>
      <c r="D335" s="157" t="s">
        <v>142</v>
      </c>
      <c r="E335" s="163" t="s">
        <v>1</v>
      </c>
      <c r="F335" s="164" t="s">
        <v>131</v>
      </c>
      <c r="H335" s="165">
        <v>6</v>
      </c>
      <c r="I335" s="166"/>
      <c r="L335" s="162"/>
      <c r="M335" s="167"/>
      <c r="N335" s="168"/>
      <c r="O335" s="168"/>
      <c r="P335" s="168"/>
      <c r="Q335" s="168"/>
      <c r="R335" s="168"/>
      <c r="S335" s="168"/>
      <c r="T335" s="169"/>
      <c r="AT335" s="163" t="s">
        <v>142</v>
      </c>
      <c r="AU335" s="163" t="s">
        <v>86</v>
      </c>
      <c r="AV335" s="13" t="s">
        <v>86</v>
      </c>
      <c r="AW335" s="13" t="s">
        <v>32</v>
      </c>
      <c r="AX335" s="13" t="s">
        <v>76</v>
      </c>
      <c r="AY335" s="163" t="s">
        <v>130</v>
      </c>
    </row>
    <row r="336" spans="2:51" s="13" customFormat="1" ht="12">
      <c r="B336" s="162"/>
      <c r="D336" s="157" t="s">
        <v>142</v>
      </c>
      <c r="E336" s="163" t="s">
        <v>1</v>
      </c>
      <c r="F336" s="164" t="s">
        <v>131</v>
      </c>
      <c r="H336" s="165">
        <v>6</v>
      </c>
      <c r="I336" s="166"/>
      <c r="L336" s="162"/>
      <c r="M336" s="167"/>
      <c r="N336" s="168"/>
      <c r="O336" s="168"/>
      <c r="P336" s="168"/>
      <c r="Q336" s="168"/>
      <c r="R336" s="168"/>
      <c r="S336" s="168"/>
      <c r="T336" s="169"/>
      <c r="AT336" s="163" t="s">
        <v>142</v>
      </c>
      <c r="AU336" s="163" t="s">
        <v>86</v>
      </c>
      <c r="AV336" s="13" t="s">
        <v>86</v>
      </c>
      <c r="AW336" s="13" t="s">
        <v>32</v>
      </c>
      <c r="AX336" s="13" t="s">
        <v>76</v>
      </c>
      <c r="AY336" s="163" t="s">
        <v>130</v>
      </c>
    </row>
    <row r="337" spans="2:51" s="13" customFormat="1" ht="12">
      <c r="B337" s="162"/>
      <c r="D337" s="157" t="s">
        <v>142</v>
      </c>
      <c r="E337" s="163" t="s">
        <v>1</v>
      </c>
      <c r="F337" s="164" t="s">
        <v>131</v>
      </c>
      <c r="H337" s="165">
        <v>6</v>
      </c>
      <c r="I337" s="166"/>
      <c r="L337" s="162"/>
      <c r="M337" s="167"/>
      <c r="N337" s="168"/>
      <c r="O337" s="168"/>
      <c r="P337" s="168"/>
      <c r="Q337" s="168"/>
      <c r="R337" s="168"/>
      <c r="S337" s="168"/>
      <c r="T337" s="169"/>
      <c r="AT337" s="163" t="s">
        <v>142</v>
      </c>
      <c r="AU337" s="163" t="s">
        <v>86</v>
      </c>
      <c r="AV337" s="13" t="s">
        <v>86</v>
      </c>
      <c r="AW337" s="13" t="s">
        <v>32</v>
      </c>
      <c r="AX337" s="13" t="s">
        <v>76</v>
      </c>
      <c r="AY337" s="163" t="s">
        <v>130</v>
      </c>
    </row>
    <row r="338" spans="2:51" s="14" customFormat="1" ht="12">
      <c r="B338" s="170"/>
      <c r="D338" s="157" t="s">
        <v>142</v>
      </c>
      <c r="E338" s="171" t="s">
        <v>1</v>
      </c>
      <c r="F338" s="172" t="s">
        <v>145</v>
      </c>
      <c r="H338" s="173">
        <v>18</v>
      </c>
      <c r="I338" s="174"/>
      <c r="L338" s="170"/>
      <c r="M338" s="175"/>
      <c r="N338" s="176"/>
      <c r="O338" s="176"/>
      <c r="P338" s="176"/>
      <c r="Q338" s="176"/>
      <c r="R338" s="176"/>
      <c r="S338" s="176"/>
      <c r="T338" s="177"/>
      <c r="AT338" s="171" t="s">
        <v>142</v>
      </c>
      <c r="AU338" s="171" t="s">
        <v>86</v>
      </c>
      <c r="AV338" s="14" t="s">
        <v>138</v>
      </c>
      <c r="AW338" s="14" t="s">
        <v>32</v>
      </c>
      <c r="AX338" s="14" t="s">
        <v>84</v>
      </c>
      <c r="AY338" s="171" t="s">
        <v>130</v>
      </c>
    </row>
    <row r="339" spans="1:65" s="2" customFormat="1" ht="13.8" customHeight="1">
      <c r="A339" s="32"/>
      <c r="B339" s="143"/>
      <c r="C339" s="144" t="s">
        <v>397</v>
      </c>
      <c r="D339" s="144" t="s">
        <v>133</v>
      </c>
      <c r="E339" s="145" t="s">
        <v>398</v>
      </c>
      <c r="F339" s="146" t="s">
        <v>399</v>
      </c>
      <c r="G339" s="147" t="s">
        <v>180</v>
      </c>
      <c r="H339" s="148">
        <v>168</v>
      </c>
      <c r="I339" s="149"/>
      <c r="J339" s="150">
        <f>ROUND(I339*H339,2)</f>
        <v>0</v>
      </c>
      <c r="K339" s="146" t="s">
        <v>137</v>
      </c>
      <c r="L339" s="33"/>
      <c r="M339" s="151" t="s">
        <v>1</v>
      </c>
      <c r="N339" s="152" t="s">
        <v>43</v>
      </c>
      <c r="O339" s="59"/>
      <c r="P339" s="153">
        <f>O339*H339</f>
        <v>0</v>
      </c>
      <c r="Q339" s="153">
        <v>0</v>
      </c>
      <c r="R339" s="153">
        <f>Q339*H339</f>
        <v>0</v>
      </c>
      <c r="S339" s="153">
        <v>0.00394</v>
      </c>
      <c r="T339" s="154">
        <f>S339*H339</f>
        <v>0.66192</v>
      </c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R339" s="155" t="s">
        <v>227</v>
      </c>
      <c r="AT339" s="155" t="s">
        <v>133</v>
      </c>
      <c r="AU339" s="155" t="s">
        <v>86</v>
      </c>
      <c r="AY339" s="17" t="s">
        <v>130</v>
      </c>
      <c r="BE339" s="156">
        <f>IF(N339="základní",J339,0)</f>
        <v>0</v>
      </c>
      <c r="BF339" s="156">
        <f>IF(N339="snížená",J339,0)</f>
        <v>0</v>
      </c>
      <c r="BG339" s="156">
        <f>IF(N339="zákl. přenesená",J339,0)</f>
        <v>0</v>
      </c>
      <c r="BH339" s="156">
        <f>IF(N339="sníž. přenesená",J339,0)</f>
        <v>0</v>
      </c>
      <c r="BI339" s="156">
        <f>IF(N339="nulová",J339,0)</f>
        <v>0</v>
      </c>
      <c r="BJ339" s="17" t="s">
        <v>138</v>
      </c>
      <c r="BK339" s="156">
        <f>ROUND(I339*H339,2)</f>
        <v>0</v>
      </c>
      <c r="BL339" s="17" t="s">
        <v>227</v>
      </c>
      <c r="BM339" s="155" t="s">
        <v>400</v>
      </c>
    </row>
    <row r="340" spans="1:47" s="2" customFormat="1" ht="12">
      <c r="A340" s="32"/>
      <c r="B340" s="33"/>
      <c r="C340" s="32"/>
      <c r="D340" s="157" t="s">
        <v>140</v>
      </c>
      <c r="E340" s="32"/>
      <c r="F340" s="158" t="s">
        <v>401</v>
      </c>
      <c r="G340" s="32"/>
      <c r="H340" s="32"/>
      <c r="I340" s="159"/>
      <c r="J340" s="32"/>
      <c r="K340" s="32"/>
      <c r="L340" s="33"/>
      <c r="M340" s="160"/>
      <c r="N340" s="161"/>
      <c r="O340" s="59"/>
      <c r="P340" s="59"/>
      <c r="Q340" s="59"/>
      <c r="R340" s="59"/>
      <c r="S340" s="59"/>
      <c r="T340" s="60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T340" s="17" t="s">
        <v>140</v>
      </c>
      <c r="AU340" s="17" t="s">
        <v>86</v>
      </c>
    </row>
    <row r="341" spans="2:51" s="13" customFormat="1" ht="12">
      <c r="B341" s="162"/>
      <c r="D341" s="157" t="s">
        <v>142</v>
      </c>
      <c r="E341" s="163" t="s">
        <v>1</v>
      </c>
      <c r="F341" s="164" t="s">
        <v>402</v>
      </c>
      <c r="H341" s="165">
        <v>84</v>
      </c>
      <c r="I341" s="166"/>
      <c r="L341" s="162"/>
      <c r="M341" s="167"/>
      <c r="N341" s="168"/>
      <c r="O341" s="168"/>
      <c r="P341" s="168"/>
      <c r="Q341" s="168"/>
      <c r="R341" s="168"/>
      <c r="S341" s="168"/>
      <c r="T341" s="169"/>
      <c r="AT341" s="163" t="s">
        <v>142</v>
      </c>
      <c r="AU341" s="163" t="s">
        <v>86</v>
      </c>
      <c r="AV341" s="13" t="s">
        <v>86</v>
      </c>
      <c r="AW341" s="13" t="s">
        <v>32</v>
      </c>
      <c r="AX341" s="13" t="s">
        <v>76</v>
      </c>
      <c r="AY341" s="163" t="s">
        <v>130</v>
      </c>
    </row>
    <row r="342" spans="2:51" s="13" customFormat="1" ht="12">
      <c r="B342" s="162"/>
      <c r="D342" s="157" t="s">
        <v>142</v>
      </c>
      <c r="E342" s="163" t="s">
        <v>1</v>
      </c>
      <c r="F342" s="164" t="s">
        <v>402</v>
      </c>
      <c r="H342" s="165">
        <v>84</v>
      </c>
      <c r="I342" s="166"/>
      <c r="L342" s="162"/>
      <c r="M342" s="167"/>
      <c r="N342" s="168"/>
      <c r="O342" s="168"/>
      <c r="P342" s="168"/>
      <c r="Q342" s="168"/>
      <c r="R342" s="168"/>
      <c r="S342" s="168"/>
      <c r="T342" s="169"/>
      <c r="AT342" s="163" t="s">
        <v>142</v>
      </c>
      <c r="AU342" s="163" t="s">
        <v>86</v>
      </c>
      <c r="AV342" s="13" t="s">
        <v>86</v>
      </c>
      <c r="AW342" s="13" t="s">
        <v>32</v>
      </c>
      <c r="AX342" s="13" t="s">
        <v>76</v>
      </c>
      <c r="AY342" s="163" t="s">
        <v>130</v>
      </c>
    </row>
    <row r="343" spans="2:51" s="14" customFormat="1" ht="12">
      <c r="B343" s="170"/>
      <c r="D343" s="157" t="s">
        <v>142</v>
      </c>
      <c r="E343" s="171" t="s">
        <v>1</v>
      </c>
      <c r="F343" s="172" t="s">
        <v>145</v>
      </c>
      <c r="H343" s="173">
        <v>168</v>
      </c>
      <c r="I343" s="174"/>
      <c r="L343" s="170"/>
      <c r="M343" s="175"/>
      <c r="N343" s="176"/>
      <c r="O343" s="176"/>
      <c r="P343" s="176"/>
      <c r="Q343" s="176"/>
      <c r="R343" s="176"/>
      <c r="S343" s="176"/>
      <c r="T343" s="177"/>
      <c r="AT343" s="171" t="s">
        <v>142</v>
      </c>
      <c r="AU343" s="171" t="s">
        <v>86</v>
      </c>
      <c r="AV343" s="14" t="s">
        <v>138</v>
      </c>
      <c r="AW343" s="14" t="s">
        <v>32</v>
      </c>
      <c r="AX343" s="14" t="s">
        <v>84</v>
      </c>
      <c r="AY343" s="171" t="s">
        <v>130</v>
      </c>
    </row>
    <row r="344" spans="2:63" s="12" customFormat="1" ht="22.8" customHeight="1">
      <c r="B344" s="130"/>
      <c r="D344" s="131" t="s">
        <v>75</v>
      </c>
      <c r="E344" s="141" t="s">
        <v>403</v>
      </c>
      <c r="F344" s="141" t="s">
        <v>404</v>
      </c>
      <c r="I344" s="133"/>
      <c r="J344" s="142">
        <f>BK344</f>
        <v>0</v>
      </c>
      <c r="L344" s="130"/>
      <c r="M344" s="135"/>
      <c r="N344" s="136"/>
      <c r="O344" s="136"/>
      <c r="P344" s="137">
        <f>SUM(P345:P358)</f>
        <v>0</v>
      </c>
      <c r="Q344" s="136"/>
      <c r="R344" s="137">
        <f>SUM(R345:R358)</f>
        <v>0.019595249999999998</v>
      </c>
      <c r="S344" s="136"/>
      <c r="T344" s="138">
        <f>SUM(T345:T358)</f>
        <v>0</v>
      </c>
      <c r="AR344" s="131" t="s">
        <v>86</v>
      </c>
      <c r="AT344" s="139" t="s">
        <v>75</v>
      </c>
      <c r="AU344" s="139" t="s">
        <v>84</v>
      </c>
      <c r="AY344" s="131" t="s">
        <v>130</v>
      </c>
      <c r="BK344" s="140">
        <f>SUM(BK345:BK358)</f>
        <v>0</v>
      </c>
    </row>
    <row r="345" spans="1:65" s="2" customFormat="1" ht="13.8" customHeight="1">
      <c r="A345" s="32"/>
      <c r="B345" s="143"/>
      <c r="C345" s="144" t="s">
        <v>405</v>
      </c>
      <c r="D345" s="144" t="s">
        <v>133</v>
      </c>
      <c r="E345" s="145" t="s">
        <v>406</v>
      </c>
      <c r="F345" s="146" t="s">
        <v>407</v>
      </c>
      <c r="G345" s="147" t="s">
        <v>136</v>
      </c>
      <c r="H345" s="148">
        <v>217.725</v>
      </c>
      <c r="I345" s="149"/>
      <c r="J345" s="150">
        <f>ROUND(I345*H345,2)</f>
        <v>0</v>
      </c>
      <c r="K345" s="146" t="s">
        <v>137</v>
      </c>
      <c r="L345" s="33"/>
      <c r="M345" s="151" t="s">
        <v>1</v>
      </c>
      <c r="N345" s="152" t="s">
        <v>43</v>
      </c>
      <c r="O345" s="59"/>
      <c r="P345" s="153">
        <f>O345*H345</f>
        <v>0</v>
      </c>
      <c r="Q345" s="153">
        <v>7E-05</v>
      </c>
      <c r="R345" s="153">
        <f>Q345*H345</f>
        <v>0.015240749999999999</v>
      </c>
      <c r="S345" s="153">
        <v>0</v>
      </c>
      <c r="T345" s="154">
        <f>S345*H345</f>
        <v>0</v>
      </c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R345" s="155" t="s">
        <v>227</v>
      </c>
      <c r="AT345" s="155" t="s">
        <v>133</v>
      </c>
      <c r="AU345" s="155" t="s">
        <v>86</v>
      </c>
      <c r="AY345" s="17" t="s">
        <v>130</v>
      </c>
      <c r="BE345" s="156">
        <f>IF(N345="základní",J345,0)</f>
        <v>0</v>
      </c>
      <c r="BF345" s="156">
        <f>IF(N345="snížená",J345,0)</f>
        <v>0</v>
      </c>
      <c r="BG345" s="156">
        <f>IF(N345="zákl. přenesená",J345,0)</f>
        <v>0</v>
      </c>
      <c r="BH345" s="156">
        <f>IF(N345="sníž. přenesená",J345,0)</f>
        <v>0</v>
      </c>
      <c r="BI345" s="156">
        <f>IF(N345="nulová",J345,0)</f>
        <v>0</v>
      </c>
      <c r="BJ345" s="17" t="s">
        <v>138</v>
      </c>
      <c r="BK345" s="156">
        <f>ROUND(I345*H345,2)</f>
        <v>0</v>
      </c>
      <c r="BL345" s="17" t="s">
        <v>227</v>
      </c>
      <c r="BM345" s="155" t="s">
        <v>408</v>
      </c>
    </row>
    <row r="346" spans="1:47" s="2" customFormat="1" ht="12">
      <c r="A346" s="32"/>
      <c r="B346" s="33"/>
      <c r="C346" s="32"/>
      <c r="D346" s="157" t="s">
        <v>140</v>
      </c>
      <c r="E346" s="32"/>
      <c r="F346" s="158" t="s">
        <v>409</v>
      </c>
      <c r="G346" s="32"/>
      <c r="H346" s="32"/>
      <c r="I346" s="159"/>
      <c r="J346" s="32"/>
      <c r="K346" s="32"/>
      <c r="L346" s="33"/>
      <c r="M346" s="160"/>
      <c r="N346" s="161"/>
      <c r="O346" s="59"/>
      <c r="P346" s="59"/>
      <c r="Q346" s="59"/>
      <c r="R346" s="59"/>
      <c r="S346" s="59"/>
      <c r="T346" s="60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T346" s="17" t="s">
        <v>140</v>
      </c>
      <c r="AU346" s="17" t="s">
        <v>86</v>
      </c>
    </row>
    <row r="347" spans="2:51" s="13" customFormat="1" ht="12">
      <c r="B347" s="162"/>
      <c r="D347" s="157" t="s">
        <v>142</v>
      </c>
      <c r="E347" s="163" t="s">
        <v>1</v>
      </c>
      <c r="F347" s="164" t="s">
        <v>410</v>
      </c>
      <c r="H347" s="165">
        <v>11.2</v>
      </c>
      <c r="I347" s="166"/>
      <c r="L347" s="162"/>
      <c r="M347" s="167"/>
      <c r="N347" s="168"/>
      <c r="O347" s="168"/>
      <c r="P347" s="168"/>
      <c r="Q347" s="168"/>
      <c r="R347" s="168"/>
      <c r="S347" s="168"/>
      <c r="T347" s="169"/>
      <c r="AT347" s="163" t="s">
        <v>142</v>
      </c>
      <c r="AU347" s="163" t="s">
        <v>86</v>
      </c>
      <c r="AV347" s="13" t="s">
        <v>86</v>
      </c>
      <c r="AW347" s="13" t="s">
        <v>32</v>
      </c>
      <c r="AX347" s="13" t="s">
        <v>76</v>
      </c>
      <c r="AY347" s="163" t="s">
        <v>130</v>
      </c>
    </row>
    <row r="348" spans="2:51" s="13" customFormat="1" ht="12">
      <c r="B348" s="162"/>
      <c r="D348" s="157" t="s">
        <v>142</v>
      </c>
      <c r="E348" s="163" t="s">
        <v>1</v>
      </c>
      <c r="F348" s="164" t="s">
        <v>411</v>
      </c>
      <c r="H348" s="165">
        <v>100.65</v>
      </c>
      <c r="I348" s="166"/>
      <c r="L348" s="162"/>
      <c r="M348" s="167"/>
      <c r="N348" s="168"/>
      <c r="O348" s="168"/>
      <c r="P348" s="168"/>
      <c r="Q348" s="168"/>
      <c r="R348" s="168"/>
      <c r="S348" s="168"/>
      <c r="T348" s="169"/>
      <c r="AT348" s="163" t="s">
        <v>142</v>
      </c>
      <c r="AU348" s="163" t="s">
        <v>86</v>
      </c>
      <c r="AV348" s="13" t="s">
        <v>86</v>
      </c>
      <c r="AW348" s="13" t="s">
        <v>32</v>
      </c>
      <c r="AX348" s="13" t="s">
        <v>76</v>
      </c>
      <c r="AY348" s="163" t="s">
        <v>130</v>
      </c>
    </row>
    <row r="349" spans="2:51" s="13" customFormat="1" ht="12">
      <c r="B349" s="162"/>
      <c r="D349" s="157" t="s">
        <v>142</v>
      </c>
      <c r="E349" s="163" t="s">
        <v>1</v>
      </c>
      <c r="F349" s="164" t="s">
        <v>411</v>
      </c>
      <c r="H349" s="165">
        <v>100.65</v>
      </c>
      <c r="I349" s="166"/>
      <c r="L349" s="162"/>
      <c r="M349" s="167"/>
      <c r="N349" s="168"/>
      <c r="O349" s="168"/>
      <c r="P349" s="168"/>
      <c r="Q349" s="168"/>
      <c r="R349" s="168"/>
      <c r="S349" s="168"/>
      <c r="T349" s="169"/>
      <c r="AT349" s="163" t="s">
        <v>142</v>
      </c>
      <c r="AU349" s="163" t="s">
        <v>86</v>
      </c>
      <c r="AV349" s="13" t="s">
        <v>86</v>
      </c>
      <c r="AW349" s="13" t="s">
        <v>32</v>
      </c>
      <c r="AX349" s="13" t="s">
        <v>76</v>
      </c>
      <c r="AY349" s="163" t="s">
        <v>130</v>
      </c>
    </row>
    <row r="350" spans="2:51" s="13" customFormat="1" ht="12">
      <c r="B350" s="162"/>
      <c r="D350" s="157" t="s">
        <v>142</v>
      </c>
      <c r="E350" s="163" t="s">
        <v>1</v>
      </c>
      <c r="F350" s="164" t="s">
        <v>412</v>
      </c>
      <c r="H350" s="165">
        <v>5.225</v>
      </c>
      <c r="I350" s="166"/>
      <c r="L350" s="162"/>
      <c r="M350" s="167"/>
      <c r="N350" s="168"/>
      <c r="O350" s="168"/>
      <c r="P350" s="168"/>
      <c r="Q350" s="168"/>
      <c r="R350" s="168"/>
      <c r="S350" s="168"/>
      <c r="T350" s="169"/>
      <c r="AT350" s="163" t="s">
        <v>142</v>
      </c>
      <c r="AU350" s="163" t="s">
        <v>86</v>
      </c>
      <c r="AV350" s="13" t="s">
        <v>86</v>
      </c>
      <c r="AW350" s="13" t="s">
        <v>32</v>
      </c>
      <c r="AX350" s="13" t="s">
        <v>76</v>
      </c>
      <c r="AY350" s="163" t="s">
        <v>130</v>
      </c>
    </row>
    <row r="351" spans="2:51" s="14" customFormat="1" ht="12">
      <c r="B351" s="170"/>
      <c r="D351" s="157" t="s">
        <v>142</v>
      </c>
      <c r="E351" s="171" t="s">
        <v>1</v>
      </c>
      <c r="F351" s="172" t="s">
        <v>145</v>
      </c>
      <c r="H351" s="173">
        <v>217.725</v>
      </c>
      <c r="I351" s="174"/>
      <c r="L351" s="170"/>
      <c r="M351" s="175"/>
      <c r="N351" s="176"/>
      <c r="O351" s="176"/>
      <c r="P351" s="176"/>
      <c r="Q351" s="176"/>
      <c r="R351" s="176"/>
      <c r="S351" s="176"/>
      <c r="T351" s="177"/>
      <c r="AT351" s="171" t="s">
        <v>142</v>
      </c>
      <c r="AU351" s="171" t="s">
        <v>86</v>
      </c>
      <c r="AV351" s="14" t="s">
        <v>138</v>
      </c>
      <c r="AW351" s="14" t="s">
        <v>32</v>
      </c>
      <c r="AX351" s="14" t="s">
        <v>84</v>
      </c>
      <c r="AY351" s="171" t="s">
        <v>130</v>
      </c>
    </row>
    <row r="352" spans="1:65" s="2" customFormat="1" ht="13.8" customHeight="1">
      <c r="A352" s="32"/>
      <c r="B352" s="143"/>
      <c r="C352" s="144" t="s">
        <v>413</v>
      </c>
      <c r="D352" s="144" t="s">
        <v>133</v>
      </c>
      <c r="E352" s="145" t="s">
        <v>414</v>
      </c>
      <c r="F352" s="146" t="s">
        <v>415</v>
      </c>
      <c r="G352" s="147" t="s">
        <v>136</v>
      </c>
      <c r="H352" s="148">
        <v>217.725</v>
      </c>
      <c r="I352" s="149"/>
      <c r="J352" s="150">
        <f>ROUND(I352*H352,2)</f>
        <v>0</v>
      </c>
      <c r="K352" s="146" t="s">
        <v>137</v>
      </c>
      <c r="L352" s="33"/>
      <c r="M352" s="151" t="s">
        <v>1</v>
      </c>
      <c r="N352" s="152" t="s">
        <v>43</v>
      </c>
      <c r="O352" s="59"/>
      <c r="P352" s="153">
        <f>O352*H352</f>
        <v>0</v>
      </c>
      <c r="Q352" s="153">
        <v>2E-05</v>
      </c>
      <c r="R352" s="153">
        <f>Q352*H352</f>
        <v>0.0043545</v>
      </c>
      <c r="S352" s="153">
        <v>0</v>
      </c>
      <c r="T352" s="154">
        <f>S352*H352</f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55" t="s">
        <v>227</v>
      </c>
      <c r="AT352" s="155" t="s">
        <v>133</v>
      </c>
      <c r="AU352" s="155" t="s">
        <v>86</v>
      </c>
      <c r="AY352" s="17" t="s">
        <v>130</v>
      </c>
      <c r="BE352" s="156">
        <f>IF(N352="základní",J352,0)</f>
        <v>0</v>
      </c>
      <c r="BF352" s="156">
        <f>IF(N352="snížená",J352,0)</f>
        <v>0</v>
      </c>
      <c r="BG352" s="156">
        <f>IF(N352="zákl. přenesená",J352,0)</f>
        <v>0</v>
      </c>
      <c r="BH352" s="156">
        <f>IF(N352="sníž. přenesená",J352,0)</f>
        <v>0</v>
      </c>
      <c r="BI352" s="156">
        <f>IF(N352="nulová",J352,0)</f>
        <v>0</v>
      </c>
      <c r="BJ352" s="17" t="s">
        <v>138</v>
      </c>
      <c r="BK352" s="156">
        <f>ROUND(I352*H352,2)</f>
        <v>0</v>
      </c>
      <c r="BL352" s="17" t="s">
        <v>227</v>
      </c>
      <c r="BM352" s="155" t="s">
        <v>416</v>
      </c>
    </row>
    <row r="353" spans="1:47" s="2" customFormat="1" ht="12">
      <c r="A353" s="32"/>
      <c r="B353" s="33"/>
      <c r="C353" s="32"/>
      <c r="D353" s="157" t="s">
        <v>140</v>
      </c>
      <c r="E353" s="32"/>
      <c r="F353" s="158" t="s">
        <v>417</v>
      </c>
      <c r="G353" s="32"/>
      <c r="H353" s="32"/>
      <c r="I353" s="159"/>
      <c r="J353" s="32"/>
      <c r="K353" s="32"/>
      <c r="L353" s="33"/>
      <c r="M353" s="160"/>
      <c r="N353" s="161"/>
      <c r="O353" s="59"/>
      <c r="P353" s="59"/>
      <c r="Q353" s="59"/>
      <c r="R353" s="59"/>
      <c r="S353" s="59"/>
      <c r="T353" s="60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T353" s="17" t="s">
        <v>140</v>
      </c>
      <c r="AU353" s="17" t="s">
        <v>86</v>
      </c>
    </row>
    <row r="354" spans="2:51" s="13" customFormat="1" ht="12">
      <c r="B354" s="162"/>
      <c r="D354" s="157" t="s">
        <v>142</v>
      </c>
      <c r="E354" s="163" t="s">
        <v>1</v>
      </c>
      <c r="F354" s="164" t="s">
        <v>410</v>
      </c>
      <c r="H354" s="165">
        <v>11.2</v>
      </c>
      <c r="I354" s="166"/>
      <c r="L354" s="162"/>
      <c r="M354" s="167"/>
      <c r="N354" s="168"/>
      <c r="O354" s="168"/>
      <c r="P354" s="168"/>
      <c r="Q354" s="168"/>
      <c r="R354" s="168"/>
      <c r="S354" s="168"/>
      <c r="T354" s="169"/>
      <c r="AT354" s="163" t="s">
        <v>142</v>
      </c>
      <c r="AU354" s="163" t="s">
        <v>86</v>
      </c>
      <c r="AV354" s="13" t="s">
        <v>86</v>
      </c>
      <c r="AW354" s="13" t="s">
        <v>32</v>
      </c>
      <c r="AX354" s="13" t="s">
        <v>76</v>
      </c>
      <c r="AY354" s="163" t="s">
        <v>130</v>
      </c>
    </row>
    <row r="355" spans="2:51" s="13" customFormat="1" ht="12">
      <c r="B355" s="162"/>
      <c r="D355" s="157" t="s">
        <v>142</v>
      </c>
      <c r="E355" s="163" t="s">
        <v>1</v>
      </c>
      <c r="F355" s="164" t="s">
        <v>411</v>
      </c>
      <c r="H355" s="165">
        <v>100.65</v>
      </c>
      <c r="I355" s="166"/>
      <c r="L355" s="162"/>
      <c r="M355" s="167"/>
      <c r="N355" s="168"/>
      <c r="O355" s="168"/>
      <c r="P355" s="168"/>
      <c r="Q355" s="168"/>
      <c r="R355" s="168"/>
      <c r="S355" s="168"/>
      <c r="T355" s="169"/>
      <c r="AT355" s="163" t="s">
        <v>142</v>
      </c>
      <c r="AU355" s="163" t="s">
        <v>86</v>
      </c>
      <c r="AV355" s="13" t="s">
        <v>86</v>
      </c>
      <c r="AW355" s="13" t="s">
        <v>32</v>
      </c>
      <c r="AX355" s="13" t="s">
        <v>76</v>
      </c>
      <c r="AY355" s="163" t="s">
        <v>130</v>
      </c>
    </row>
    <row r="356" spans="2:51" s="13" customFormat="1" ht="12">
      <c r="B356" s="162"/>
      <c r="D356" s="157" t="s">
        <v>142</v>
      </c>
      <c r="E356" s="163" t="s">
        <v>1</v>
      </c>
      <c r="F356" s="164" t="s">
        <v>411</v>
      </c>
      <c r="H356" s="165">
        <v>100.65</v>
      </c>
      <c r="I356" s="166"/>
      <c r="L356" s="162"/>
      <c r="M356" s="167"/>
      <c r="N356" s="168"/>
      <c r="O356" s="168"/>
      <c r="P356" s="168"/>
      <c r="Q356" s="168"/>
      <c r="R356" s="168"/>
      <c r="S356" s="168"/>
      <c r="T356" s="169"/>
      <c r="AT356" s="163" t="s">
        <v>142</v>
      </c>
      <c r="AU356" s="163" t="s">
        <v>86</v>
      </c>
      <c r="AV356" s="13" t="s">
        <v>86</v>
      </c>
      <c r="AW356" s="13" t="s">
        <v>32</v>
      </c>
      <c r="AX356" s="13" t="s">
        <v>76</v>
      </c>
      <c r="AY356" s="163" t="s">
        <v>130</v>
      </c>
    </row>
    <row r="357" spans="2:51" s="13" customFormat="1" ht="12">
      <c r="B357" s="162"/>
      <c r="D357" s="157" t="s">
        <v>142</v>
      </c>
      <c r="E357" s="163" t="s">
        <v>1</v>
      </c>
      <c r="F357" s="164" t="s">
        <v>412</v>
      </c>
      <c r="H357" s="165">
        <v>5.225</v>
      </c>
      <c r="I357" s="166"/>
      <c r="L357" s="162"/>
      <c r="M357" s="167"/>
      <c r="N357" s="168"/>
      <c r="O357" s="168"/>
      <c r="P357" s="168"/>
      <c r="Q357" s="168"/>
      <c r="R357" s="168"/>
      <c r="S357" s="168"/>
      <c r="T357" s="169"/>
      <c r="AT357" s="163" t="s">
        <v>142</v>
      </c>
      <c r="AU357" s="163" t="s">
        <v>86</v>
      </c>
      <c r="AV357" s="13" t="s">
        <v>86</v>
      </c>
      <c r="AW357" s="13" t="s">
        <v>32</v>
      </c>
      <c r="AX357" s="13" t="s">
        <v>76</v>
      </c>
      <c r="AY357" s="163" t="s">
        <v>130</v>
      </c>
    </row>
    <row r="358" spans="2:51" s="14" customFormat="1" ht="12">
      <c r="B358" s="170"/>
      <c r="D358" s="157" t="s">
        <v>142</v>
      </c>
      <c r="E358" s="171" t="s">
        <v>1</v>
      </c>
      <c r="F358" s="172" t="s">
        <v>145</v>
      </c>
      <c r="H358" s="173">
        <v>217.725</v>
      </c>
      <c r="I358" s="174"/>
      <c r="L358" s="170"/>
      <c r="M358" s="175"/>
      <c r="N358" s="176"/>
      <c r="O358" s="176"/>
      <c r="P358" s="176"/>
      <c r="Q358" s="176"/>
      <c r="R358" s="176"/>
      <c r="S358" s="176"/>
      <c r="T358" s="177"/>
      <c r="AT358" s="171" t="s">
        <v>142</v>
      </c>
      <c r="AU358" s="171" t="s">
        <v>86</v>
      </c>
      <c r="AV358" s="14" t="s">
        <v>138</v>
      </c>
      <c r="AW358" s="14" t="s">
        <v>32</v>
      </c>
      <c r="AX358" s="14" t="s">
        <v>84</v>
      </c>
      <c r="AY358" s="171" t="s">
        <v>130</v>
      </c>
    </row>
    <row r="359" spans="2:63" s="12" customFormat="1" ht="22.8" customHeight="1">
      <c r="B359" s="130"/>
      <c r="D359" s="131" t="s">
        <v>75</v>
      </c>
      <c r="E359" s="141" t="s">
        <v>418</v>
      </c>
      <c r="F359" s="141" t="s">
        <v>419</v>
      </c>
      <c r="I359" s="133"/>
      <c r="J359" s="142">
        <f>BK359</f>
        <v>0</v>
      </c>
      <c r="L359" s="130"/>
      <c r="M359" s="135"/>
      <c r="N359" s="136"/>
      <c r="O359" s="136"/>
      <c r="P359" s="137">
        <f>SUM(P360:P371)</f>
        <v>0</v>
      </c>
      <c r="Q359" s="136"/>
      <c r="R359" s="137">
        <f>SUM(R360:R371)</f>
        <v>0</v>
      </c>
      <c r="S359" s="136"/>
      <c r="T359" s="138">
        <f>SUM(T360:T371)</f>
        <v>7.4349</v>
      </c>
      <c r="AR359" s="131" t="s">
        <v>86</v>
      </c>
      <c r="AT359" s="139" t="s">
        <v>75</v>
      </c>
      <c r="AU359" s="139" t="s">
        <v>84</v>
      </c>
      <c r="AY359" s="131" t="s">
        <v>130</v>
      </c>
      <c r="BK359" s="140">
        <f>SUM(BK360:BK371)</f>
        <v>0</v>
      </c>
    </row>
    <row r="360" spans="1:65" s="2" customFormat="1" ht="13.8" customHeight="1">
      <c r="A360" s="32"/>
      <c r="B360" s="143"/>
      <c r="C360" s="144" t="s">
        <v>420</v>
      </c>
      <c r="D360" s="144" t="s">
        <v>133</v>
      </c>
      <c r="E360" s="145" t="s">
        <v>421</v>
      </c>
      <c r="F360" s="146" t="s">
        <v>422</v>
      </c>
      <c r="G360" s="147" t="s">
        <v>136</v>
      </c>
      <c r="H360" s="148">
        <v>413.05</v>
      </c>
      <c r="I360" s="149"/>
      <c r="J360" s="150">
        <f>ROUND(I360*H360,2)</f>
        <v>0</v>
      </c>
      <c r="K360" s="146" t="s">
        <v>137</v>
      </c>
      <c r="L360" s="33"/>
      <c r="M360" s="151" t="s">
        <v>1</v>
      </c>
      <c r="N360" s="152" t="s">
        <v>43</v>
      </c>
      <c r="O360" s="59"/>
      <c r="P360" s="153">
        <f>O360*H360</f>
        <v>0</v>
      </c>
      <c r="Q360" s="153">
        <v>0</v>
      </c>
      <c r="R360" s="153">
        <f>Q360*H360</f>
        <v>0</v>
      </c>
      <c r="S360" s="153">
        <v>0.018</v>
      </c>
      <c r="T360" s="154">
        <f>S360*H360</f>
        <v>7.4349</v>
      </c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R360" s="155" t="s">
        <v>227</v>
      </c>
      <c r="AT360" s="155" t="s">
        <v>133</v>
      </c>
      <c r="AU360" s="155" t="s">
        <v>86</v>
      </c>
      <c r="AY360" s="17" t="s">
        <v>130</v>
      </c>
      <c r="BE360" s="156">
        <f>IF(N360="základní",J360,0)</f>
        <v>0</v>
      </c>
      <c r="BF360" s="156">
        <f>IF(N360="snížená",J360,0)</f>
        <v>0</v>
      </c>
      <c r="BG360" s="156">
        <f>IF(N360="zákl. přenesená",J360,0)</f>
        <v>0</v>
      </c>
      <c r="BH360" s="156">
        <f>IF(N360="sníž. přenesená",J360,0)</f>
        <v>0</v>
      </c>
      <c r="BI360" s="156">
        <f>IF(N360="nulová",J360,0)</f>
        <v>0</v>
      </c>
      <c r="BJ360" s="17" t="s">
        <v>138</v>
      </c>
      <c r="BK360" s="156">
        <f>ROUND(I360*H360,2)</f>
        <v>0</v>
      </c>
      <c r="BL360" s="17" t="s">
        <v>227</v>
      </c>
      <c r="BM360" s="155" t="s">
        <v>423</v>
      </c>
    </row>
    <row r="361" spans="1:47" s="2" customFormat="1" ht="12">
      <c r="A361" s="32"/>
      <c r="B361" s="33"/>
      <c r="C361" s="32"/>
      <c r="D361" s="157" t="s">
        <v>140</v>
      </c>
      <c r="E361" s="32"/>
      <c r="F361" s="158" t="s">
        <v>424</v>
      </c>
      <c r="G361" s="32"/>
      <c r="H361" s="32"/>
      <c r="I361" s="159"/>
      <c r="J361" s="32"/>
      <c r="K361" s="32"/>
      <c r="L361" s="33"/>
      <c r="M361" s="160"/>
      <c r="N361" s="161"/>
      <c r="O361" s="59"/>
      <c r="P361" s="59"/>
      <c r="Q361" s="59"/>
      <c r="R361" s="59"/>
      <c r="S361" s="59"/>
      <c r="T361" s="60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T361" s="17" t="s">
        <v>140</v>
      </c>
      <c r="AU361" s="17" t="s">
        <v>86</v>
      </c>
    </row>
    <row r="362" spans="2:51" s="13" customFormat="1" ht="12">
      <c r="B362" s="162"/>
      <c r="D362" s="157" t="s">
        <v>142</v>
      </c>
      <c r="E362" s="163" t="s">
        <v>1</v>
      </c>
      <c r="F362" s="164" t="s">
        <v>425</v>
      </c>
      <c r="H362" s="165">
        <v>201.3</v>
      </c>
      <c r="I362" s="166"/>
      <c r="L362" s="162"/>
      <c r="M362" s="167"/>
      <c r="N362" s="168"/>
      <c r="O362" s="168"/>
      <c r="P362" s="168"/>
      <c r="Q362" s="168"/>
      <c r="R362" s="168"/>
      <c r="S362" s="168"/>
      <c r="T362" s="169"/>
      <c r="AT362" s="163" t="s">
        <v>142</v>
      </c>
      <c r="AU362" s="163" t="s">
        <v>86</v>
      </c>
      <c r="AV362" s="13" t="s">
        <v>86</v>
      </c>
      <c r="AW362" s="13" t="s">
        <v>32</v>
      </c>
      <c r="AX362" s="13" t="s">
        <v>76</v>
      </c>
      <c r="AY362" s="163" t="s">
        <v>130</v>
      </c>
    </row>
    <row r="363" spans="2:51" s="13" customFormat="1" ht="12">
      <c r="B363" s="162"/>
      <c r="D363" s="157" t="s">
        <v>142</v>
      </c>
      <c r="E363" s="163" t="s">
        <v>1</v>
      </c>
      <c r="F363" s="164" t="s">
        <v>425</v>
      </c>
      <c r="H363" s="165">
        <v>201.3</v>
      </c>
      <c r="I363" s="166"/>
      <c r="L363" s="162"/>
      <c r="M363" s="167"/>
      <c r="N363" s="168"/>
      <c r="O363" s="168"/>
      <c r="P363" s="168"/>
      <c r="Q363" s="168"/>
      <c r="R363" s="168"/>
      <c r="S363" s="168"/>
      <c r="T363" s="169"/>
      <c r="AT363" s="163" t="s">
        <v>142</v>
      </c>
      <c r="AU363" s="163" t="s">
        <v>86</v>
      </c>
      <c r="AV363" s="13" t="s">
        <v>86</v>
      </c>
      <c r="AW363" s="13" t="s">
        <v>32</v>
      </c>
      <c r="AX363" s="13" t="s">
        <v>76</v>
      </c>
      <c r="AY363" s="163" t="s">
        <v>130</v>
      </c>
    </row>
    <row r="364" spans="2:51" s="13" customFormat="1" ht="12">
      <c r="B364" s="162"/>
      <c r="D364" s="157" t="s">
        <v>142</v>
      </c>
      <c r="E364" s="163" t="s">
        <v>1</v>
      </c>
      <c r="F364" s="164" t="s">
        <v>426</v>
      </c>
      <c r="H364" s="165">
        <v>10.45</v>
      </c>
      <c r="I364" s="166"/>
      <c r="L364" s="162"/>
      <c r="M364" s="167"/>
      <c r="N364" s="168"/>
      <c r="O364" s="168"/>
      <c r="P364" s="168"/>
      <c r="Q364" s="168"/>
      <c r="R364" s="168"/>
      <c r="S364" s="168"/>
      <c r="T364" s="169"/>
      <c r="AT364" s="163" t="s">
        <v>142</v>
      </c>
      <c r="AU364" s="163" t="s">
        <v>86</v>
      </c>
      <c r="AV364" s="13" t="s">
        <v>86</v>
      </c>
      <c r="AW364" s="13" t="s">
        <v>32</v>
      </c>
      <c r="AX364" s="13" t="s">
        <v>76</v>
      </c>
      <c r="AY364" s="163" t="s">
        <v>130</v>
      </c>
    </row>
    <row r="365" spans="2:51" s="14" customFormat="1" ht="12">
      <c r="B365" s="170"/>
      <c r="D365" s="157" t="s">
        <v>142</v>
      </c>
      <c r="E365" s="171" t="s">
        <v>1</v>
      </c>
      <c r="F365" s="172" t="s">
        <v>145</v>
      </c>
      <c r="H365" s="173">
        <v>413.05</v>
      </c>
      <c r="I365" s="174"/>
      <c r="L365" s="170"/>
      <c r="M365" s="175"/>
      <c r="N365" s="176"/>
      <c r="O365" s="176"/>
      <c r="P365" s="176"/>
      <c r="Q365" s="176"/>
      <c r="R365" s="176"/>
      <c r="S365" s="176"/>
      <c r="T365" s="177"/>
      <c r="AT365" s="171" t="s">
        <v>142</v>
      </c>
      <c r="AU365" s="171" t="s">
        <v>86</v>
      </c>
      <c r="AV365" s="14" t="s">
        <v>138</v>
      </c>
      <c r="AW365" s="14" t="s">
        <v>32</v>
      </c>
      <c r="AX365" s="14" t="s">
        <v>84</v>
      </c>
      <c r="AY365" s="171" t="s">
        <v>130</v>
      </c>
    </row>
    <row r="366" spans="1:65" s="2" customFormat="1" ht="13.8" customHeight="1">
      <c r="A366" s="32"/>
      <c r="B366" s="143"/>
      <c r="C366" s="144" t="s">
        <v>427</v>
      </c>
      <c r="D366" s="144" t="s">
        <v>133</v>
      </c>
      <c r="E366" s="145" t="s">
        <v>428</v>
      </c>
      <c r="F366" s="146" t="s">
        <v>429</v>
      </c>
      <c r="G366" s="147" t="s">
        <v>136</v>
      </c>
      <c r="H366" s="148">
        <v>413.05</v>
      </c>
      <c r="I366" s="149"/>
      <c r="J366" s="150">
        <f>ROUND(I366*H366,2)</f>
        <v>0</v>
      </c>
      <c r="K366" s="146" t="s">
        <v>137</v>
      </c>
      <c r="L366" s="33"/>
      <c r="M366" s="151" t="s">
        <v>1</v>
      </c>
      <c r="N366" s="152" t="s">
        <v>43</v>
      </c>
      <c r="O366" s="59"/>
      <c r="P366" s="153">
        <f>O366*H366</f>
        <v>0</v>
      </c>
      <c r="Q366" s="153">
        <v>0</v>
      </c>
      <c r="R366" s="153">
        <f>Q366*H366</f>
        <v>0</v>
      </c>
      <c r="S366" s="153">
        <v>0</v>
      </c>
      <c r="T366" s="154">
        <f>S366*H366</f>
        <v>0</v>
      </c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R366" s="155" t="s">
        <v>227</v>
      </c>
      <c r="AT366" s="155" t="s">
        <v>133</v>
      </c>
      <c r="AU366" s="155" t="s">
        <v>86</v>
      </c>
      <c r="AY366" s="17" t="s">
        <v>130</v>
      </c>
      <c r="BE366" s="156">
        <f>IF(N366="základní",J366,0)</f>
        <v>0</v>
      </c>
      <c r="BF366" s="156">
        <f>IF(N366="snížená",J366,0)</f>
        <v>0</v>
      </c>
      <c r="BG366" s="156">
        <f>IF(N366="zákl. přenesená",J366,0)</f>
        <v>0</v>
      </c>
      <c r="BH366" s="156">
        <f>IF(N366="sníž. přenesená",J366,0)</f>
        <v>0</v>
      </c>
      <c r="BI366" s="156">
        <f>IF(N366="nulová",J366,0)</f>
        <v>0</v>
      </c>
      <c r="BJ366" s="17" t="s">
        <v>138</v>
      </c>
      <c r="BK366" s="156">
        <f>ROUND(I366*H366,2)</f>
        <v>0</v>
      </c>
      <c r="BL366" s="17" t="s">
        <v>227</v>
      </c>
      <c r="BM366" s="155" t="s">
        <v>430</v>
      </c>
    </row>
    <row r="367" spans="1:47" s="2" customFormat="1" ht="12">
      <c r="A367" s="32"/>
      <c r="B367" s="33"/>
      <c r="C367" s="32"/>
      <c r="D367" s="157" t="s">
        <v>140</v>
      </c>
      <c r="E367" s="32"/>
      <c r="F367" s="158" t="s">
        <v>431</v>
      </c>
      <c r="G367" s="32"/>
      <c r="H367" s="32"/>
      <c r="I367" s="159"/>
      <c r="J367" s="32"/>
      <c r="K367" s="32"/>
      <c r="L367" s="33"/>
      <c r="M367" s="160"/>
      <c r="N367" s="161"/>
      <c r="O367" s="59"/>
      <c r="P367" s="59"/>
      <c r="Q367" s="59"/>
      <c r="R367" s="59"/>
      <c r="S367" s="59"/>
      <c r="T367" s="60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T367" s="17" t="s">
        <v>140</v>
      </c>
      <c r="AU367" s="17" t="s">
        <v>86</v>
      </c>
    </row>
    <row r="368" spans="2:51" s="13" customFormat="1" ht="12">
      <c r="B368" s="162"/>
      <c r="D368" s="157" t="s">
        <v>142</v>
      </c>
      <c r="E368" s="163" t="s">
        <v>1</v>
      </c>
      <c r="F368" s="164" t="s">
        <v>425</v>
      </c>
      <c r="H368" s="165">
        <v>201.3</v>
      </c>
      <c r="I368" s="166"/>
      <c r="L368" s="162"/>
      <c r="M368" s="167"/>
      <c r="N368" s="168"/>
      <c r="O368" s="168"/>
      <c r="P368" s="168"/>
      <c r="Q368" s="168"/>
      <c r="R368" s="168"/>
      <c r="S368" s="168"/>
      <c r="T368" s="169"/>
      <c r="AT368" s="163" t="s">
        <v>142</v>
      </c>
      <c r="AU368" s="163" t="s">
        <v>86</v>
      </c>
      <c r="AV368" s="13" t="s">
        <v>86</v>
      </c>
      <c r="AW368" s="13" t="s">
        <v>32</v>
      </c>
      <c r="AX368" s="13" t="s">
        <v>76</v>
      </c>
      <c r="AY368" s="163" t="s">
        <v>130</v>
      </c>
    </row>
    <row r="369" spans="2:51" s="13" customFormat="1" ht="12">
      <c r="B369" s="162"/>
      <c r="D369" s="157" t="s">
        <v>142</v>
      </c>
      <c r="E369" s="163" t="s">
        <v>1</v>
      </c>
      <c r="F369" s="164" t="s">
        <v>425</v>
      </c>
      <c r="H369" s="165">
        <v>201.3</v>
      </c>
      <c r="I369" s="166"/>
      <c r="L369" s="162"/>
      <c r="M369" s="167"/>
      <c r="N369" s="168"/>
      <c r="O369" s="168"/>
      <c r="P369" s="168"/>
      <c r="Q369" s="168"/>
      <c r="R369" s="168"/>
      <c r="S369" s="168"/>
      <c r="T369" s="169"/>
      <c r="AT369" s="163" t="s">
        <v>142</v>
      </c>
      <c r="AU369" s="163" t="s">
        <v>86</v>
      </c>
      <c r="AV369" s="13" t="s">
        <v>86</v>
      </c>
      <c r="AW369" s="13" t="s">
        <v>32</v>
      </c>
      <c r="AX369" s="13" t="s">
        <v>76</v>
      </c>
      <c r="AY369" s="163" t="s">
        <v>130</v>
      </c>
    </row>
    <row r="370" spans="2:51" s="13" customFormat="1" ht="12">
      <c r="B370" s="162"/>
      <c r="D370" s="157" t="s">
        <v>142</v>
      </c>
      <c r="E370" s="163" t="s">
        <v>1</v>
      </c>
      <c r="F370" s="164" t="s">
        <v>426</v>
      </c>
      <c r="H370" s="165">
        <v>10.45</v>
      </c>
      <c r="I370" s="166"/>
      <c r="L370" s="162"/>
      <c r="M370" s="167"/>
      <c r="N370" s="168"/>
      <c r="O370" s="168"/>
      <c r="P370" s="168"/>
      <c r="Q370" s="168"/>
      <c r="R370" s="168"/>
      <c r="S370" s="168"/>
      <c r="T370" s="169"/>
      <c r="AT370" s="163" t="s">
        <v>142</v>
      </c>
      <c r="AU370" s="163" t="s">
        <v>86</v>
      </c>
      <c r="AV370" s="13" t="s">
        <v>86</v>
      </c>
      <c r="AW370" s="13" t="s">
        <v>32</v>
      </c>
      <c r="AX370" s="13" t="s">
        <v>76</v>
      </c>
      <c r="AY370" s="163" t="s">
        <v>130</v>
      </c>
    </row>
    <row r="371" spans="2:51" s="14" customFormat="1" ht="12">
      <c r="B371" s="170"/>
      <c r="D371" s="157" t="s">
        <v>142</v>
      </c>
      <c r="E371" s="171" t="s">
        <v>1</v>
      </c>
      <c r="F371" s="172" t="s">
        <v>145</v>
      </c>
      <c r="H371" s="173">
        <v>413.05</v>
      </c>
      <c r="I371" s="174"/>
      <c r="L371" s="170"/>
      <c r="M371" s="175"/>
      <c r="N371" s="176"/>
      <c r="O371" s="176"/>
      <c r="P371" s="176"/>
      <c r="Q371" s="176"/>
      <c r="R371" s="176"/>
      <c r="S371" s="176"/>
      <c r="T371" s="177"/>
      <c r="AT371" s="171" t="s">
        <v>142</v>
      </c>
      <c r="AU371" s="171" t="s">
        <v>86</v>
      </c>
      <c r="AV371" s="14" t="s">
        <v>138</v>
      </c>
      <c r="AW371" s="14" t="s">
        <v>32</v>
      </c>
      <c r="AX371" s="14" t="s">
        <v>84</v>
      </c>
      <c r="AY371" s="171" t="s">
        <v>130</v>
      </c>
    </row>
    <row r="372" spans="2:63" s="12" customFormat="1" ht="22.8" customHeight="1">
      <c r="B372" s="130"/>
      <c r="D372" s="131" t="s">
        <v>75</v>
      </c>
      <c r="E372" s="141" t="s">
        <v>432</v>
      </c>
      <c r="F372" s="141" t="s">
        <v>433</v>
      </c>
      <c r="I372" s="133"/>
      <c r="J372" s="142">
        <f>BK372</f>
        <v>0</v>
      </c>
      <c r="L372" s="130"/>
      <c r="M372" s="135"/>
      <c r="N372" s="136"/>
      <c r="O372" s="136"/>
      <c r="P372" s="137">
        <f>SUM(P373:P377)</f>
        <v>0</v>
      </c>
      <c r="Q372" s="136"/>
      <c r="R372" s="137">
        <f>SUM(R373:R377)</f>
        <v>1.11872</v>
      </c>
      <c r="S372" s="136"/>
      <c r="T372" s="138">
        <f>SUM(T373:T377)</f>
        <v>1.11872</v>
      </c>
      <c r="AR372" s="131" t="s">
        <v>86</v>
      </c>
      <c r="AT372" s="139" t="s">
        <v>75</v>
      </c>
      <c r="AU372" s="139" t="s">
        <v>84</v>
      </c>
      <c r="AY372" s="131" t="s">
        <v>130</v>
      </c>
      <c r="BK372" s="140">
        <f>SUM(BK373:BK377)</f>
        <v>0</v>
      </c>
    </row>
    <row r="373" spans="1:65" s="2" customFormat="1" ht="13.8" customHeight="1">
      <c r="A373" s="32"/>
      <c r="B373" s="143"/>
      <c r="C373" s="144" t="s">
        <v>434</v>
      </c>
      <c r="D373" s="144" t="s">
        <v>133</v>
      </c>
      <c r="E373" s="145" t="s">
        <v>435</v>
      </c>
      <c r="F373" s="146" t="s">
        <v>436</v>
      </c>
      <c r="G373" s="147" t="s">
        <v>136</v>
      </c>
      <c r="H373" s="148">
        <v>58.88</v>
      </c>
      <c r="I373" s="149"/>
      <c r="J373" s="150">
        <f>ROUND(I373*H373,2)</f>
        <v>0</v>
      </c>
      <c r="K373" s="146" t="s">
        <v>137</v>
      </c>
      <c r="L373" s="33"/>
      <c r="M373" s="151" t="s">
        <v>1</v>
      </c>
      <c r="N373" s="152" t="s">
        <v>43</v>
      </c>
      <c r="O373" s="59"/>
      <c r="P373" s="153">
        <f>O373*H373</f>
        <v>0</v>
      </c>
      <c r="Q373" s="153">
        <v>0.019</v>
      </c>
      <c r="R373" s="153">
        <f>Q373*H373</f>
        <v>1.11872</v>
      </c>
      <c r="S373" s="153">
        <v>0.019</v>
      </c>
      <c r="T373" s="154">
        <f>S373*H373</f>
        <v>1.11872</v>
      </c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R373" s="155" t="s">
        <v>227</v>
      </c>
      <c r="AT373" s="155" t="s">
        <v>133</v>
      </c>
      <c r="AU373" s="155" t="s">
        <v>86</v>
      </c>
      <c r="AY373" s="17" t="s">
        <v>130</v>
      </c>
      <c r="BE373" s="156">
        <f>IF(N373="základní",J373,0)</f>
        <v>0</v>
      </c>
      <c r="BF373" s="156">
        <f>IF(N373="snížená",J373,0)</f>
        <v>0</v>
      </c>
      <c r="BG373" s="156">
        <f>IF(N373="zákl. přenesená",J373,0)</f>
        <v>0</v>
      </c>
      <c r="BH373" s="156">
        <f>IF(N373="sníž. přenesená",J373,0)</f>
        <v>0</v>
      </c>
      <c r="BI373" s="156">
        <f>IF(N373="nulová",J373,0)</f>
        <v>0</v>
      </c>
      <c r="BJ373" s="17" t="s">
        <v>138</v>
      </c>
      <c r="BK373" s="156">
        <f>ROUND(I373*H373,2)</f>
        <v>0</v>
      </c>
      <c r="BL373" s="17" t="s">
        <v>227</v>
      </c>
      <c r="BM373" s="155" t="s">
        <v>437</v>
      </c>
    </row>
    <row r="374" spans="1:47" s="2" customFormat="1" ht="12">
      <c r="A374" s="32"/>
      <c r="B374" s="33"/>
      <c r="C374" s="32"/>
      <c r="D374" s="157" t="s">
        <v>140</v>
      </c>
      <c r="E374" s="32"/>
      <c r="F374" s="158" t="s">
        <v>438</v>
      </c>
      <c r="G374" s="32"/>
      <c r="H374" s="32"/>
      <c r="I374" s="159"/>
      <c r="J374" s="32"/>
      <c r="K374" s="32"/>
      <c r="L374" s="33"/>
      <c r="M374" s="160"/>
      <c r="N374" s="161"/>
      <c r="O374" s="59"/>
      <c r="P374" s="59"/>
      <c r="Q374" s="59"/>
      <c r="R374" s="59"/>
      <c r="S374" s="59"/>
      <c r="T374" s="60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T374" s="17" t="s">
        <v>140</v>
      </c>
      <c r="AU374" s="17" t="s">
        <v>86</v>
      </c>
    </row>
    <row r="375" spans="2:51" s="13" customFormat="1" ht="12">
      <c r="B375" s="162"/>
      <c r="D375" s="157" t="s">
        <v>142</v>
      </c>
      <c r="E375" s="163" t="s">
        <v>1</v>
      </c>
      <c r="F375" s="164" t="s">
        <v>439</v>
      </c>
      <c r="H375" s="165">
        <v>29.44</v>
      </c>
      <c r="I375" s="166"/>
      <c r="L375" s="162"/>
      <c r="M375" s="167"/>
      <c r="N375" s="168"/>
      <c r="O375" s="168"/>
      <c r="P375" s="168"/>
      <c r="Q375" s="168"/>
      <c r="R375" s="168"/>
      <c r="S375" s="168"/>
      <c r="T375" s="169"/>
      <c r="AT375" s="163" t="s">
        <v>142</v>
      </c>
      <c r="AU375" s="163" t="s">
        <v>86</v>
      </c>
      <c r="AV375" s="13" t="s">
        <v>86</v>
      </c>
      <c r="AW375" s="13" t="s">
        <v>32</v>
      </c>
      <c r="AX375" s="13" t="s">
        <v>76</v>
      </c>
      <c r="AY375" s="163" t="s">
        <v>130</v>
      </c>
    </row>
    <row r="376" spans="2:51" s="13" customFormat="1" ht="12">
      <c r="B376" s="162"/>
      <c r="D376" s="157" t="s">
        <v>142</v>
      </c>
      <c r="E376" s="163" t="s">
        <v>1</v>
      </c>
      <c r="F376" s="164" t="s">
        <v>439</v>
      </c>
      <c r="H376" s="165">
        <v>29.44</v>
      </c>
      <c r="I376" s="166"/>
      <c r="L376" s="162"/>
      <c r="M376" s="167"/>
      <c r="N376" s="168"/>
      <c r="O376" s="168"/>
      <c r="P376" s="168"/>
      <c r="Q376" s="168"/>
      <c r="R376" s="168"/>
      <c r="S376" s="168"/>
      <c r="T376" s="169"/>
      <c r="AT376" s="163" t="s">
        <v>142</v>
      </c>
      <c r="AU376" s="163" t="s">
        <v>86</v>
      </c>
      <c r="AV376" s="13" t="s">
        <v>86</v>
      </c>
      <c r="AW376" s="13" t="s">
        <v>32</v>
      </c>
      <c r="AX376" s="13" t="s">
        <v>76</v>
      </c>
      <c r="AY376" s="163" t="s">
        <v>130</v>
      </c>
    </row>
    <row r="377" spans="2:51" s="14" customFormat="1" ht="12">
      <c r="B377" s="170"/>
      <c r="D377" s="157" t="s">
        <v>142</v>
      </c>
      <c r="E377" s="171" t="s">
        <v>1</v>
      </c>
      <c r="F377" s="172" t="s">
        <v>145</v>
      </c>
      <c r="H377" s="173">
        <v>58.88</v>
      </c>
      <c r="I377" s="174"/>
      <c r="L377" s="170"/>
      <c r="M377" s="195"/>
      <c r="N377" s="196"/>
      <c r="O377" s="196"/>
      <c r="P377" s="196"/>
      <c r="Q377" s="196"/>
      <c r="R377" s="196"/>
      <c r="S377" s="196"/>
      <c r="T377" s="197"/>
      <c r="AT377" s="171" t="s">
        <v>142</v>
      </c>
      <c r="AU377" s="171" t="s">
        <v>86</v>
      </c>
      <c r="AV377" s="14" t="s">
        <v>138</v>
      </c>
      <c r="AW377" s="14" t="s">
        <v>32</v>
      </c>
      <c r="AX377" s="14" t="s">
        <v>84</v>
      </c>
      <c r="AY377" s="171" t="s">
        <v>130</v>
      </c>
    </row>
    <row r="378" spans="1:31" s="2" customFormat="1" ht="6.9" customHeight="1">
      <c r="A378" s="32"/>
      <c r="B378" s="48"/>
      <c r="C378" s="49"/>
      <c r="D378" s="49"/>
      <c r="E378" s="49"/>
      <c r="F378" s="49"/>
      <c r="G378" s="49"/>
      <c r="H378" s="49"/>
      <c r="I378" s="49"/>
      <c r="J378" s="49"/>
      <c r="K378" s="49"/>
      <c r="L378" s="33"/>
      <c r="M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</row>
  </sheetData>
  <autoFilter ref="C126:K377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 horizontalCentered="1"/>
  <pageMargins left="0.3937007874015748" right="0.3937007874015748" top="0.3937007874015748" bottom="0.3937007874015748" header="0" footer="0"/>
  <pageSetup blackAndWhite="1" fitToHeight="100" fitToWidth="1" horizontalDpi="600" verticalDpi="600" orientation="landscape" paperSize="9" scale="80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5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2.28125" style="1" customWidth="1"/>
    <col min="9" max="11" width="21.5742187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" customHeight="1">
      <c r="L2" s="207" t="s">
        <v>5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17" t="s">
        <v>89</v>
      </c>
    </row>
    <row r="3" spans="2:46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86</v>
      </c>
    </row>
    <row r="4" spans="2:46" s="1" customFormat="1" ht="24.9" customHeight="1">
      <c r="B4" s="20"/>
      <c r="D4" s="21" t="s">
        <v>96</v>
      </c>
      <c r="L4" s="20"/>
      <c r="M4" s="94" t="s">
        <v>10</v>
      </c>
      <c r="AT4" s="17" t="s">
        <v>32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4.4" customHeight="1">
      <c r="B7" s="20"/>
      <c r="E7" s="247" t="str">
        <f>'Rekapitulace stavby'!K6</f>
        <v>PKÚ Chlumec, SO 236 Buldozerová hala - OPRAVA STŘECHY</v>
      </c>
      <c r="F7" s="248"/>
      <c r="G7" s="248"/>
      <c r="H7" s="248"/>
      <c r="L7" s="20"/>
    </row>
    <row r="8" spans="1:31" s="2" customFormat="1" ht="12" customHeight="1">
      <c r="A8" s="32"/>
      <c r="B8" s="33"/>
      <c r="C8" s="32"/>
      <c r="D8" s="27" t="s">
        <v>97</v>
      </c>
      <c r="E8" s="32"/>
      <c r="F8" s="32"/>
      <c r="G8" s="32"/>
      <c r="H8" s="32"/>
      <c r="I8" s="32"/>
      <c r="J8" s="32"/>
      <c r="K8" s="32"/>
      <c r="L8" s="43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4.4" customHeight="1">
      <c r="A9" s="32"/>
      <c r="B9" s="33"/>
      <c r="C9" s="32"/>
      <c r="D9" s="32"/>
      <c r="E9" s="237" t="s">
        <v>440</v>
      </c>
      <c r="F9" s="246"/>
      <c r="G9" s="246"/>
      <c r="H9" s="246"/>
      <c r="I9" s="32"/>
      <c r="J9" s="32"/>
      <c r="K9" s="32"/>
      <c r="L9" s="43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3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3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6" t="str">
        <f>'Rekapitulace stavby'!AN8</f>
        <v>2. 8. 2020</v>
      </c>
      <c r="K12" s="32"/>
      <c r="L12" s="43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3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">
        <v>1</v>
      </c>
      <c r="K14" s="32"/>
      <c r="L14" s="43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26</v>
      </c>
      <c r="F15" s="32"/>
      <c r="G15" s="32"/>
      <c r="H15" s="32"/>
      <c r="I15" s="27" t="s">
        <v>27</v>
      </c>
      <c r="J15" s="25" t="s">
        <v>1</v>
      </c>
      <c r="K15" s="32"/>
      <c r="L15" s="43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3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3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9" t="str">
        <f>'Rekapitulace stavby'!E14</f>
        <v>Vyplň údaj</v>
      </c>
      <c r="F18" s="219"/>
      <c r="G18" s="219"/>
      <c r="H18" s="219"/>
      <c r="I18" s="27" t="s">
        <v>27</v>
      </c>
      <c r="J18" s="28" t="str">
        <f>'Rekapitulace stavby'!AN14</f>
        <v>Vyplň údaj</v>
      </c>
      <c r="K18" s="32"/>
      <c r="L18" s="43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3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27" t="s">
        <v>25</v>
      </c>
      <c r="J20" s="25" t="s">
        <v>1</v>
      </c>
      <c r="K20" s="32"/>
      <c r="L20" s="43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27" t="s">
        <v>27</v>
      </c>
      <c r="J21" s="25" t="s">
        <v>1</v>
      </c>
      <c r="K21" s="32"/>
      <c r="L21" s="43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3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33</v>
      </c>
      <c r="E23" s="32"/>
      <c r="F23" s="32"/>
      <c r="G23" s="32"/>
      <c r="H23" s="32"/>
      <c r="I23" s="27" t="s">
        <v>25</v>
      </c>
      <c r="J23" s="25" t="str">
        <f>IF('Rekapitulace stavby'!AN19="","",'Rekapitulace stavby'!AN19)</f>
        <v/>
      </c>
      <c r="K23" s="32"/>
      <c r="L23" s="43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27" t="s">
        <v>27</v>
      </c>
      <c r="J24" s="25" t="str">
        <f>IF('Rekapitulace stavby'!AN20="","",'Rekapitulace stavby'!AN20)</f>
        <v/>
      </c>
      <c r="K24" s="32"/>
      <c r="L24" s="43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3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32"/>
      <c r="J26" s="32"/>
      <c r="K26" s="32"/>
      <c r="L26" s="43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4.4" customHeight="1">
      <c r="A27" s="95"/>
      <c r="B27" s="96"/>
      <c r="C27" s="95"/>
      <c r="D27" s="95"/>
      <c r="E27" s="223" t="s">
        <v>1</v>
      </c>
      <c r="F27" s="223"/>
      <c r="G27" s="223"/>
      <c r="H27" s="223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3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>
      <c r="A29" s="32"/>
      <c r="B29" s="33"/>
      <c r="C29" s="32"/>
      <c r="D29" s="67"/>
      <c r="E29" s="67"/>
      <c r="F29" s="67"/>
      <c r="G29" s="67"/>
      <c r="H29" s="67"/>
      <c r="I29" s="67"/>
      <c r="J29" s="67"/>
      <c r="K29" s="67"/>
      <c r="L29" s="43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8" t="s">
        <v>36</v>
      </c>
      <c r="E30" s="32"/>
      <c r="F30" s="32"/>
      <c r="G30" s="32"/>
      <c r="H30" s="32"/>
      <c r="I30" s="32"/>
      <c r="J30" s="72">
        <f>ROUND(J130,2)</f>
        <v>0</v>
      </c>
      <c r="K30" s="32"/>
      <c r="L30" s="43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>
      <c r="A31" s="32"/>
      <c r="B31" s="33"/>
      <c r="C31" s="32"/>
      <c r="D31" s="67"/>
      <c r="E31" s="67"/>
      <c r="F31" s="67"/>
      <c r="G31" s="67"/>
      <c r="H31" s="67"/>
      <c r="I31" s="67"/>
      <c r="J31" s="67"/>
      <c r="K31" s="67"/>
      <c r="L31" s="43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36" t="s">
        <v>37</v>
      </c>
      <c r="J32" s="36" t="s">
        <v>39</v>
      </c>
      <c r="K32" s="32"/>
      <c r="L32" s="43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 hidden="1">
      <c r="A33" s="32"/>
      <c r="B33" s="33"/>
      <c r="C33" s="32"/>
      <c r="D33" s="38" t="s">
        <v>40</v>
      </c>
      <c r="E33" s="27" t="s">
        <v>41</v>
      </c>
      <c r="F33" s="99">
        <f>ROUND((SUM(BE130:BE457)),2)</f>
        <v>0</v>
      </c>
      <c r="G33" s="32"/>
      <c r="H33" s="32"/>
      <c r="I33" s="100">
        <v>0.21</v>
      </c>
      <c r="J33" s="99">
        <f>ROUND(((SUM(BE130:BE457))*I33),2)</f>
        <v>0</v>
      </c>
      <c r="K33" s="32"/>
      <c r="L33" s="43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 hidden="1">
      <c r="A34" s="32"/>
      <c r="B34" s="33"/>
      <c r="C34" s="32"/>
      <c r="D34" s="32"/>
      <c r="E34" s="27" t="s">
        <v>42</v>
      </c>
      <c r="F34" s="99">
        <f>ROUND((SUM(BF130:BF457)),2)</f>
        <v>0</v>
      </c>
      <c r="G34" s="32"/>
      <c r="H34" s="32"/>
      <c r="I34" s="100">
        <v>0.15</v>
      </c>
      <c r="J34" s="99">
        <f>ROUND(((SUM(BF130:BF457))*I34),2)</f>
        <v>0</v>
      </c>
      <c r="K34" s="32"/>
      <c r="L34" s="43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>
      <c r="A35" s="32"/>
      <c r="B35" s="33"/>
      <c r="C35" s="32"/>
      <c r="D35" s="27" t="s">
        <v>40</v>
      </c>
      <c r="E35" s="27" t="s">
        <v>43</v>
      </c>
      <c r="F35" s="99">
        <f>ROUND((SUM(BG130:BG457)),2)</f>
        <v>0</v>
      </c>
      <c r="G35" s="32"/>
      <c r="H35" s="32"/>
      <c r="I35" s="100">
        <v>0.21</v>
      </c>
      <c r="J35" s="99">
        <f>0</f>
        <v>0</v>
      </c>
      <c r="K35" s="32"/>
      <c r="L35" s="43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>
      <c r="A36" s="32"/>
      <c r="B36" s="33"/>
      <c r="C36" s="32"/>
      <c r="D36" s="32"/>
      <c r="E36" s="27" t="s">
        <v>44</v>
      </c>
      <c r="F36" s="99">
        <f>ROUND((SUM(BH130:BH457)),2)</f>
        <v>0</v>
      </c>
      <c r="G36" s="32"/>
      <c r="H36" s="32"/>
      <c r="I36" s="100">
        <v>0.15</v>
      </c>
      <c r="J36" s="99">
        <f>0</f>
        <v>0</v>
      </c>
      <c r="K36" s="32"/>
      <c r="L36" s="43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45</v>
      </c>
      <c r="F37" s="99">
        <f>ROUND((SUM(BI130:BI457)),2)</f>
        <v>0</v>
      </c>
      <c r="G37" s="32"/>
      <c r="H37" s="32"/>
      <c r="I37" s="100">
        <v>0</v>
      </c>
      <c r="J37" s="99">
        <f>0</f>
        <v>0</v>
      </c>
      <c r="K37" s="32"/>
      <c r="L37" s="43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3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46</v>
      </c>
      <c r="E39" s="61"/>
      <c r="F39" s="61"/>
      <c r="G39" s="103" t="s">
        <v>47</v>
      </c>
      <c r="H39" s="104" t="s">
        <v>48</v>
      </c>
      <c r="I39" s="61"/>
      <c r="J39" s="105">
        <f>SUM(J30:J37)</f>
        <v>0</v>
      </c>
      <c r="K39" s="106"/>
      <c r="L39" s="43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3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3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3.2">
      <c r="A61" s="32"/>
      <c r="B61" s="33"/>
      <c r="C61" s="32"/>
      <c r="D61" s="46" t="s">
        <v>51</v>
      </c>
      <c r="E61" s="35"/>
      <c r="F61" s="107" t="s">
        <v>52</v>
      </c>
      <c r="G61" s="46" t="s">
        <v>51</v>
      </c>
      <c r="H61" s="35"/>
      <c r="I61" s="35"/>
      <c r="J61" s="108" t="s">
        <v>52</v>
      </c>
      <c r="K61" s="35"/>
      <c r="L61" s="43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3.2">
      <c r="A65" s="32"/>
      <c r="B65" s="33"/>
      <c r="C65" s="32"/>
      <c r="D65" s="44" t="s">
        <v>53</v>
      </c>
      <c r="E65" s="47"/>
      <c r="F65" s="47"/>
      <c r="G65" s="44" t="s">
        <v>54</v>
      </c>
      <c r="H65" s="47"/>
      <c r="I65" s="47"/>
      <c r="J65" s="47"/>
      <c r="K65" s="47"/>
      <c r="L65" s="43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3.2">
      <c r="A76" s="32"/>
      <c r="B76" s="33"/>
      <c r="C76" s="32"/>
      <c r="D76" s="46" t="s">
        <v>51</v>
      </c>
      <c r="E76" s="35"/>
      <c r="F76" s="107" t="s">
        <v>52</v>
      </c>
      <c r="G76" s="46" t="s">
        <v>51</v>
      </c>
      <c r="H76" s="35"/>
      <c r="I76" s="35"/>
      <c r="J76" s="108" t="s">
        <v>52</v>
      </c>
      <c r="K76" s="35"/>
      <c r="L76" s="43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" customHeight="1">
      <c r="A81" s="32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" customHeight="1">
      <c r="A82" s="32"/>
      <c r="B82" s="33"/>
      <c r="C82" s="21" t="s">
        <v>99</v>
      </c>
      <c r="D82" s="32"/>
      <c r="E82" s="32"/>
      <c r="F82" s="32"/>
      <c r="G82" s="32"/>
      <c r="H82" s="32"/>
      <c r="I82" s="32"/>
      <c r="J82" s="32"/>
      <c r="K82" s="32"/>
      <c r="L82" s="43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3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3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4.4" customHeight="1">
      <c r="A85" s="32"/>
      <c r="B85" s="33"/>
      <c r="C85" s="32"/>
      <c r="D85" s="32"/>
      <c r="E85" s="247" t="str">
        <f>E7</f>
        <v>PKÚ Chlumec, SO 236 Buldozerová hala - OPRAVA STŘECHY</v>
      </c>
      <c r="F85" s="248"/>
      <c r="G85" s="248"/>
      <c r="H85" s="248"/>
      <c r="I85" s="32"/>
      <c r="J85" s="32"/>
      <c r="K85" s="32"/>
      <c r="L85" s="43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97</v>
      </c>
      <c r="D86" s="32"/>
      <c r="E86" s="32"/>
      <c r="F86" s="32"/>
      <c r="G86" s="32"/>
      <c r="H86" s="32"/>
      <c r="I86" s="32"/>
      <c r="J86" s="32"/>
      <c r="K86" s="32"/>
      <c r="L86" s="43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4.4" customHeight="1">
      <c r="A87" s="32"/>
      <c r="B87" s="33"/>
      <c r="C87" s="32"/>
      <c r="D87" s="32"/>
      <c r="E87" s="237" t="str">
        <f>E9</f>
        <v>SO 236/02 - Stavební práce HSV a PSV</v>
      </c>
      <c r="F87" s="246"/>
      <c r="G87" s="246"/>
      <c r="H87" s="246"/>
      <c r="I87" s="32"/>
      <c r="J87" s="32"/>
      <c r="K87" s="32"/>
      <c r="L87" s="43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3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>Chlumec</v>
      </c>
      <c r="G89" s="32"/>
      <c r="H89" s="32"/>
      <c r="I89" s="27" t="s">
        <v>22</v>
      </c>
      <c r="J89" s="56" t="str">
        <f>IF(J12="","",J12)</f>
        <v>2. 8. 2020</v>
      </c>
      <c r="K89" s="32"/>
      <c r="L89" s="43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3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6.4" customHeight="1">
      <c r="A91" s="32"/>
      <c r="B91" s="33"/>
      <c r="C91" s="27" t="s">
        <v>24</v>
      </c>
      <c r="D91" s="32"/>
      <c r="E91" s="32"/>
      <c r="F91" s="25" t="str">
        <f>E15</f>
        <v>PKÚ Chlumec</v>
      </c>
      <c r="G91" s="32"/>
      <c r="H91" s="32"/>
      <c r="I91" s="27" t="s">
        <v>30</v>
      </c>
      <c r="J91" s="30" t="str">
        <f>E21</f>
        <v xml:space="preserve">Ing. arch. Bc. Ota Zápotocký </v>
      </c>
      <c r="K91" s="32"/>
      <c r="L91" s="43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6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27" t="s">
        <v>33</v>
      </c>
      <c r="J92" s="30" t="str">
        <f>E24</f>
        <v xml:space="preserve"> </v>
      </c>
      <c r="K92" s="32"/>
      <c r="L92" s="43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3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100</v>
      </c>
      <c r="D94" s="101"/>
      <c r="E94" s="101"/>
      <c r="F94" s="101"/>
      <c r="G94" s="101"/>
      <c r="H94" s="101"/>
      <c r="I94" s="101"/>
      <c r="J94" s="110" t="s">
        <v>101</v>
      </c>
      <c r="K94" s="101"/>
      <c r="L94" s="43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3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11" t="s">
        <v>102</v>
      </c>
      <c r="D96" s="32"/>
      <c r="E96" s="32"/>
      <c r="F96" s="32"/>
      <c r="G96" s="32"/>
      <c r="H96" s="32"/>
      <c r="I96" s="32"/>
      <c r="J96" s="72">
        <f>J130</f>
        <v>0</v>
      </c>
      <c r="K96" s="32"/>
      <c r="L96" s="43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103</v>
      </c>
    </row>
    <row r="97" spans="2:12" s="9" customFormat="1" ht="24.9" customHeight="1">
      <c r="B97" s="112"/>
      <c r="D97" s="113" t="s">
        <v>104</v>
      </c>
      <c r="E97" s="114"/>
      <c r="F97" s="114"/>
      <c r="G97" s="114"/>
      <c r="H97" s="114"/>
      <c r="I97" s="114"/>
      <c r="J97" s="115">
        <f>J131</f>
        <v>0</v>
      </c>
      <c r="L97" s="112"/>
    </row>
    <row r="98" spans="2:12" s="10" customFormat="1" ht="19.95" customHeight="1">
      <c r="B98" s="116"/>
      <c r="D98" s="117" t="s">
        <v>441</v>
      </c>
      <c r="E98" s="118"/>
      <c r="F98" s="118"/>
      <c r="G98" s="118"/>
      <c r="H98" s="118"/>
      <c r="I98" s="118"/>
      <c r="J98" s="119">
        <f>J132</f>
        <v>0</v>
      </c>
      <c r="L98" s="116"/>
    </row>
    <row r="99" spans="2:12" s="10" customFormat="1" ht="19.95" customHeight="1">
      <c r="B99" s="116"/>
      <c r="D99" s="117" t="s">
        <v>105</v>
      </c>
      <c r="E99" s="118"/>
      <c r="F99" s="118"/>
      <c r="G99" s="118"/>
      <c r="H99" s="118"/>
      <c r="I99" s="118"/>
      <c r="J99" s="119">
        <f>J141</f>
        <v>0</v>
      </c>
      <c r="L99" s="116"/>
    </row>
    <row r="100" spans="2:12" s="10" customFormat="1" ht="19.95" customHeight="1">
      <c r="B100" s="116"/>
      <c r="D100" s="117" t="s">
        <v>106</v>
      </c>
      <c r="E100" s="118"/>
      <c r="F100" s="118"/>
      <c r="G100" s="118"/>
      <c r="H100" s="118"/>
      <c r="I100" s="118"/>
      <c r="J100" s="119">
        <f>J175</f>
        <v>0</v>
      </c>
      <c r="L100" s="116"/>
    </row>
    <row r="101" spans="2:12" s="10" customFormat="1" ht="19.95" customHeight="1">
      <c r="B101" s="116"/>
      <c r="D101" s="117" t="s">
        <v>442</v>
      </c>
      <c r="E101" s="118"/>
      <c r="F101" s="118"/>
      <c r="G101" s="118"/>
      <c r="H101" s="118"/>
      <c r="I101" s="118"/>
      <c r="J101" s="119">
        <f>J232</f>
        <v>0</v>
      </c>
      <c r="L101" s="116"/>
    </row>
    <row r="102" spans="2:12" s="9" customFormat="1" ht="24.9" customHeight="1">
      <c r="B102" s="112"/>
      <c r="D102" s="113" t="s">
        <v>108</v>
      </c>
      <c r="E102" s="114"/>
      <c r="F102" s="114"/>
      <c r="G102" s="114"/>
      <c r="H102" s="114"/>
      <c r="I102" s="114"/>
      <c r="J102" s="115">
        <f>J235</f>
        <v>0</v>
      </c>
      <c r="L102" s="112"/>
    </row>
    <row r="103" spans="2:12" s="10" customFormat="1" ht="19.95" customHeight="1">
      <c r="B103" s="116"/>
      <c r="D103" s="117" t="s">
        <v>109</v>
      </c>
      <c r="E103" s="118"/>
      <c r="F103" s="118"/>
      <c r="G103" s="118"/>
      <c r="H103" s="118"/>
      <c r="I103" s="118"/>
      <c r="J103" s="119">
        <f>J236</f>
        <v>0</v>
      </c>
      <c r="L103" s="116"/>
    </row>
    <row r="104" spans="2:12" s="10" customFormat="1" ht="19.95" customHeight="1">
      <c r="B104" s="116"/>
      <c r="D104" s="117" t="s">
        <v>110</v>
      </c>
      <c r="E104" s="118"/>
      <c r="F104" s="118"/>
      <c r="G104" s="118"/>
      <c r="H104" s="118"/>
      <c r="I104" s="118"/>
      <c r="J104" s="119">
        <f>J307</f>
        <v>0</v>
      </c>
      <c r="L104" s="116"/>
    </row>
    <row r="105" spans="2:12" s="10" customFormat="1" ht="19.95" customHeight="1">
      <c r="B105" s="116"/>
      <c r="D105" s="117" t="s">
        <v>443</v>
      </c>
      <c r="E105" s="118"/>
      <c r="F105" s="118"/>
      <c r="G105" s="118"/>
      <c r="H105" s="118"/>
      <c r="I105" s="118"/>
      <c r="J105" s="119">
        <f>J327</f>
        <v>0</v>
      </c>
      <c r="L105" s="116"/>
    </row>
    <row r="106" spans="2:12" s="10" customFormat="1" ht="19.95" customHeight="1">
      <c r="B106" s="116"/>
      <c r="D106" s="117" t="s">
        <v>111</v>
      </c>
      <c r="E106" s="118"/>
      <c r="F106" s="118"/>
      <c r="G106" s="118"/>
      <c r="H106" s="118"/>
      <c r="I106" s="118"/>
      <c r="J106" s="119">
        <f>J338</f>
        <v>0</v>
      </c>
      <c r="L106" s="116"/>
    </row>
    <row r="107" spans="2:12" s="10" customFormat="1" ht="19.95" customHeight="1">
      <c r="B107" s="116"/>
      <c r="D107" s="117" t="s">
        <v>444</v>
      </c>
      <c r="E107" s="118"/>
      <c r="F107" s="118"/>
      <c r="G107" s="118"/>
      <c r="H107" s="118"/>
      <c r="I107" s="118"/>
      <c r="J107" s="119">
        <f>J370</f>
        <v>0</v>
      </c>
      <c r="L107" s="116"/>
    </row>
    <row r="108" spans="2:12" s="10" customFormat="1" ht="19.95" customHeight="1">
      <c r="B108" s="116"/>
      <c r="D108" s="117" t="s">
        <v>112</v>
      </c>
      <c r="E108" s="118"/>
      <c r="F108" s="118"/>
      <c r="G108" s="118"/>
      <c r="H108" s="118"/>
      <c r="I108" s="118"/>
      <c r="J108" s="119">
        <f>J387</f>
        <v>0</v>
      </c>
      <c r="L108" s="116"/>
    </row>
    <row r="109" spans="2:12" s="10" customFormat="1" ht="19.95" customHeight="1">
      <c r="B109" s="116"/>
      <c r="D109" s="117" t="s">
        <v>113</v>
      </c>
      <c r="E109" s="118"/>
      <c r="F109" s="118"/>
      <c r="G109" s="118"/>
      <c r="H109" s="118"/>
      <c r="I109" s="118"/>
      <c r="J109" s="119">
        <f>J421</f>
        <v>0</v>
      </c>
      <c r="L109" s="116"/>
    </row>
    <row r="110" spans="2:12" s="10" customFormat="1" ht="19.95" customHeight="1">
      <c r="B110" s="116"/>
      <c r="D110" s="117" t="s">
        <v>114</v>
      </c>
      <c r="E110" s="118"/>
      <c r="F110" s="118"/>
      <c r="G110" s="118"/>
      <c r="H110" s="118"/>
      <c r="I110" s="118"/>
      <c r="J110" s="119">
        <f>J442</f>
        <v>0</v>
      </c>
      <c r="L110" s="116"/>
    </row>
    <row r="111" spans="1:31" s="2" customFormat="1" ht="21.75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3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" customHeight="1">
      <c r="A112" s="32"/>
      <c r="B112" s="48"/>
      <c r="C112" s="49"/>
      <c r="D112" s="49"/>
      <c r="E112" s="49"/>
      <c r="F112" s="49"/>
      <c r="G112" s="49"/>
      <c r="H112" s="49"/>
      <c r="I112" s="49"/>
      <c r="J112" s="49"/>
      <c r="K112" s="49"/>
      <c r="L112" s="43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6" spans="1:31" s="2" customFormat="1" ht="6.9" customHeight="1">
      <c r="A116" s="32"/>
      <c r="B116" s="50"/>
      <c r="C116" s="51"/>
      <c r="D116" s="51"/>
      <c r="E116" s="51"/>
      <c r="F116" s="51"/>
      <c r="G116" s="51"/>
      <c r="H116" s="51"/>
      <c r="I116" s="51"/>
      <c r="J116" s="51"/>
      <c r="K116" s="51"/>
      <c r="L116" s="43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24.9" customHeight="1">
      <c r="A117" s="32"/>
      <c r="B117" s="33"/>
      <c r="C117" s="21" t="s">
        <v>115</v>
      </c>
      <c r="D117" s="32"/>
      <c r="E117" s="32"/>
      <c r="F117" s="32"/>
      <c r="G117" s="32"/>
      <c r="H117" s="32"/>
      <c r="I117" s="32"/>
      <c r="J117" s="32"/>
      <c r="K117" s="32"/>
      <c r="L117" s="43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6.9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3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2" customHeight="1">
      <c r="A119" s="32"/>
      <c r="B119" s="33"/>
      <c r="C119" s="27" t="s">
        <v>16</v>
      </c>
      <c r="D119" s="32"/>
      <c r="E119" s="32"/>
      <c r="F119" s="32"/>
      <c r="G119" s="32"/>
      <c r="H119" s="32"/>
      <c r="I119" s="32"/>
      <c r="J119" s="32"/>
      <c r="K119" s="32"/>
      <c r="L119" s="43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4.4" customHeight="1">
      <c r="A120" s="32"/>
      <c r="B120" s="33"/>
      <c r="C120" s="32"/>
      <c r="D120" s="32"/>
      <c r="E120" s="247" t="str">
        <f>E7</f>
        <v>PKÚ Chlumec, SO 236 Buldozerová hala - OPRAVA STŘECHY</v>
      </c>
      <c r="F120" s="248"/>
      <c r="G120" s="248"/>
      <c r="H120" s="248"/>
      <c r="I120" s="32"/>
      <c r="J120" s="32"/>
      <c r="K120" s="32"/>
      <c r="L120" s="43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2" customHeight="1">
      <c r="A121" s="32"/>
      <c r="B121" s="33"/>
      <c r="C121" s="27" t="s">
        <v>97</v>
      </c>
      <c r="D121" s="32"/>
      <c r="E121" s="32"/>
      <c r="F121" s="32"/>
      <c r="G121" s="32"/>
      <c r="H121" s="32"/>
      <c r="I121" s="32"/>
      <c r="J121" s="32"/>
      <c r="K121" s="32"/>
      <c r="L121" s="43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4.4" customHeight="1">
      <c r="A122" s="32"/>
      <c r="B122" s="33"/>
      <c r="C122" s="32"/>
      <c r="D122" s="32"/>
      <c r="E122" s="237" t="str">
        <f>E9</f>
        <v>SO 236/02 - Stavební práce HSV a PSV</v>
      </c>
      <c r="F122" s="246"/>
      <c r="G122" s="246"/>
      <c r="H122" s="246"/>
      <c r="I122" s="32"/>
      <c r="J122" s="32"/>
      <c r="K122" s="32"/>
      <c r="L122" s="43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6.9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3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2" customHeight="1">
      <c r="A124" s="32"/>
      <c r="B124" s="33"/>
      <c r="C124" s="27" t="s">
        <v>20</v>
      </c>
      <c r="D124" s="32"/>
      <c r="E124" s="32"/>
      <c r="F124" s="25" t="str">
        <f>F12</f>
        <v>Chlumec</v>
      </c>
      <c r="G124" s="32"/>
      <c r="H124" s="32"/>
      <c r="I124" s="27" t="s">
        <v>22</v>
      </c>
      <c r="J124" s="56" t="str">
        <f>IF(J12="","",J12)</f>
        <v>2. 8. 2020</v>
      </c>
      <c r="K124" s="32"/>
      <c r="L124" s="43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6.9" customHeight="1">
      <c r="A125" s="32"/>
      <c r="B125" s="33"/>
      <c r="C125" s="32"/>
      <c r="D125" s="32"/>
      <c r="E125" s="32"/>
      <c r="F125" s="32"/>
      <c r="G125" s="32"/>
      <c r="H125" s="32"/>
      <c r="I125" s="32"/>
      <c r="J125" s="32"/>
      <c r="K125" s="32"/>
      <c r="L125" s="43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26.4" customHeight="1">
      <c r="A126" s="32"/>
      <c r="B126" s="33"/>
      <c r="C126" s="27" t="s">
        <v>24</v>
      </c>
      <c r="D126" s="32"/>
      <c r="E126" s="32"/>
      <c r="F126" s="25" t="str">
        <f>E15</f>
        <v>PKÚ Chlumec</v>
      </c>
      <c r="G126" s="32"/>
      <c r="H126" s="32"/>
      <c r="I126" s="27" t="s">
        <v>30</v>
      </c>
      <c r="J126" s="30" t="str">
        <f>E21</f>
        <v xml:space="preserve">Ing. arch. Bc. Ota Zápotocký </v>
      </c>
      <c r="K126" s="32"/>
      <c r="L126" s="43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5.6" customHeight="1">
      <c r="A127" s="32"/>
      <c r="B127" s="33"/>
      <c r="C127" s="27" t="s">
        <v>28</v>
      </c>
      <c r="D127" s="32"/>
      <c r="E127" s="32"/>
      <c r="F127" s="25" t="str">
        <f>IF(E18="","",E18)</f>
        <v>Vyplň údaj</v>
      </c>
      <c r="G127" s="32"/>
      <c r="H127" s="32"/>
      <c r="I127" s="27" t="s">
        <v>33</v>
      </c>
      <c r="J127" s="30" t="str">
        <f>E24</f>
        <v xml:space="preserve"> </v>
      </c>
      <c r="K127" s="32"/>
      <c r="L127" s="43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0.35" customHeight="1">
      <c r="A128" s="32"/>
      <c r="B128" s="33"/>
      <c r="C128" s="32"/>
      <c r="D128" s="32"/>
      <c r="E128" s="32"/>
      <c r="F128" s="32"/>
      <c r="G128" s="32"/>
      <c r="H128" s="32"/>
      <c r="I128" s="32"/>
      <c r="J128" s="32"/>
      <c r="K128" s="32"/>
      <c r="L128" s="43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11" customFormat="1" ht="29.25" customHeight="1">
      <c r="A129" s="120"/>
      <c r="B129" s="121"/>
      <c r="C129" s="122" t="s">
        <v>116</v>
      </c>
      <c r="D129" s="123" t="s">
        <v>61</v>
      </c>
      <c r="E129" s="123" t="s">
        <v>57</v>
      </c>
      <c r="F129" s="123" t="s">
        <v>58</v>
      </c>
      <c r="G129" s="123" t="s">
        <v>117</v>
      </c>
      <c r="H129" s="123" t="s">
        <v>118</v>
      </c>
      <c r="I129" s="123" t="s">
        <v>119</v>
      </c>
      <c r="J129" s="123" t="s">
        <v>101</v>
      </c>
      <c r="K129" s="124" t="s">
        <v>120</v>
      </c>
      <c r="L129" s="125"/>
      <c r="M129" s="63" t="s">
        <v>1</v>
      </c>
      <c r="N129" s="64" t="s">
        <v>40</v>
      </c>
      <c r="O129" s="64" t="s">
        <v>121</v>
      </c>
      <c r="P129" s="64" t="s">
        <v>122</v>
      </c>
      <c r="Q129" s="64" t="s">
        <v>123</v>
      </c>
      <c r="R129" s="64" t="s">
        <v>124</v>
      </c>
      <c r="S129" s="64" t="s">
        <v>125</v>
      </c>
      <c r="T129" s="65" t="s">
        <v>126</v>
      </c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</row>
    <row r="130" spans="1:63" s="2" customFormat="1" ht="22.8" customHeight="1">
      <c r="A130" s="32"/>
      <c r="B130" s="33"/>
      <c r="C130" s="70" t="s">
        <v>127</v>
      </c>
      <c r="D130" s="32"/>
      <c r="E130" s="32"/>
      <c r="F130" s="32"/>
      <c r="G130" s="32"/>
      <c r="H130" s="32"/>
      <c r="I130" s="32"/>
      <c r="J130" s="126">
        <f>BK130</f>
        <v>0</v>
      </c>
      <c r="K130" s="32"/>
      <c r="L130" s="33"/>
      <c r="M130" s="66"/>
      <c r="N130" s="57"/>
      <c r="O130" s="67"/>
      <c r="P130" s="127">
        <f>P131+P235</f>
        <v>0</v>
      </c>
      <c r="Q130" s="67"/>
      <c r="R130" s="127">
        <f>R131+R235</f>
        <v>81.5400281</v>
      </c>
      <c r="S130" s="67"/>
      <c r="T130" s="128">
        <f>T131+T235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T130" s="17" t="s">
        <v>75</v>
      </c>
      <c r="AU130" s="17" t="s">
        <v>103</v>
      </c>
      <c r="BK130" s="129">
        <f>BK131+BK235</f>
        <v>0</v>
      </c>
    </row>
    <row r="131" spans="2:63" s="12" customFormat="1" ht="25.95" customHeight="1">
      <c r="B131" s="130"/>
      <c r="D131" s="131" t="s">
        <v>75</v>
      </c>
      <c r="E131" s="132" t="s">
        <v>128</v>
      </c>
      <c r="F131" s="132" t="s">
        <v>129</v>
      </c>
      <c r="I131" s="133"/>
      <c r="J131" s="134">
        <f>BK131</f>
        <v>0</v>
      </c>
      <c r="L131" s="130"/>
      <c r="M131" s="135"/>
      <c r="N131" s="136"/>
      <c r="O131" s="136"/>
      <c r="P131" s="137">
        <f>P132+P141+P175+P232</f>
        <v>0</v>
      </c>
      <c r="Q131" s="136"/>
      <c r="R131" s="137">
        <f>R132+R141+R175+R232</f>
        <v>76.2518232</v>
      </c>
      <c r="S131" s="136"/>
      <c r="T131" s="138">
        <f>T132+T141+T175+T232</f>
        <v>0</v>
      </c>
      <c r="AR131" s="131" t="s">
        <v>84</v>
      </c>
      <c r="AT131" s="139" t="s">
        <v>75</v>
      </c>
      <c r="AU131" s="139" t="s">
        <v>76</v>
      </c>
      <c r="AY131" s="131" t="s">
        <v>130</v>
      </c>
      <c r="BK131" s="140">
        <f>BK132+BK141+BK175+BK232</f>
        <v>0</v>
      </c>
    </row>
    <row r="132" spans="2:63" s="12" customFormat="1" ht="22.8" customHeight="1">
      <c r="B132" s="130"/>
      <c r="D132" s="131" t="s">
        <v>75</v>
      </c>
      <c r="E132" s="141" t="s">
        <v>138</v>
      </c>
      <c r="F132" s="141" t="s">
        <v>445</v>
      </c>
      <c r="I132" s="133"/>
      <c r="J132" s="142">
        <f>BK132</f>
        <v>0</v>
      </c>
      <c r="L132" s="130"/>
      <c r="M132" s="135"/>
      <c r="N132" s="136"/>
      <c r="O132" s="136"/>
      <c r="P132" s="137">
        <f>SUM(P133:P140)</f>
        <v>0</v>
      </c>
      <c r="Q132" s="136"/>
      <c r="R132" s="137">
        <f>SUM(R133:R140)</f>
        <v>0.25903</v>
      </c>
      <c r="S132" s="136"/>
      <c r="T132" s="138">
        <f>SUM(T133:T140)</f>
        <v>0</v>
      </c>
      <c r="AR132" s="131" t="s">
        <v>84</v>
      </c>
      <c r="AT132" s="139" t="s">
        <v>75</v>
      </c>
      <c r="AU132" s="139" t="s">
        <v>84</v>
      </c>
      <c r="AY132" s="131" t="s">
        <v>130</v>
      </c>
      <c r="BK132" s="140">
        <f>SUM(BK133:BK140)</f>
        <v>0</v>
      </c>
    </row>
    <row r="133" spans="1:65" s="2" customFormat="1" ht="13.8" customHeight="1">
      <c r="A133" s="32"/>
      <c r="B133" s="143"/>
      <c r="C133" s="144" t="s">
        <v>84</v>
      </c>
      <c r="D133" s="144" t="s">
        <v>133</v>
      </c>
      <c r="E133" s="145" t="s">
        <v>446</v>
      </c>
      <c r="F133" s="146" t="s">
        <v>447</v>
      </c>
      <c r="G133" s="147" t="s">
        <v>347</v>
      </c>
      <c r="H133" s="148">
        <v>5</v>
      </c>
      <c r="I133" s="149"/>
      <c r="J133" s="150">
        <f>ROUND(I133*H133,2)</f>
        <v>0</v>
      </c>
      <c r="K133" s="146" t="s">
        <v>137</v>
      </c>
      <c r="L133" s="33"/>
      <c r="M133" s="151" t="s">
        <v>1</v>
      </c>
      <c r="N133" s="152" t="s">
        <v>43</v>
      </c>
      <c r="O133" s="59"/>
      <c r="P133" s="153">
        <f>O133*H133</f>
        <v>0</v>
      </c>
      <c r="Q133" s="153">
        <v>0.0197</v>
      </c>
      <c r="R133" s="153">
        <f>Q133*H133</f>
        <v>0.09849999999999999</v>
      </c>
      <c r="S133" s="153">
        <v>0</v>
      </c>
      <c r="T133" s="154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55" t="s">
        <v>138</v>
      </c>
      <c r="AT133" s="155" t="s">
        <v>133</v>
      </c>
      <c r="AU133" s="155" t="s">
        <v>86</v>
      </c>
      <c r="AY133" s="17" t="s">
        <v>130</v>
      </c>
      <c r="BE133" s="156">
        <f>IF(N133="základní",J133,0)</f>
        <v>0</v>
      </c>
      <c r="BF133" s="156">
        <f>IF(N133="snížená",J133,0)</f>
        <v>0</v>
      </c>
      <c r="BG133" s="156">
        <f>IF(N133="zákl. přenesená",J133,0)</f>
        <v>0</v>
      </c>
      <c r="BH133" s="156">
        <f>IF(N133="sníž. přenesená",J133,0)</f>
        <v>0</v>
      </c>
      <c r="BI133" s="156">
        <f>IF(N133="nulová",J133,0)</f>
        <v>0</v>
      </c>
      <c r="BJ133" s="17" t="s">
        <v>138</v>
      </c>
      <c r="BK133" s="156">
        <f>ROUND(I133*H133,2)</f>
        <v>0</v>
      </c>
      <c r="BL133" s="17" t="s">
        <v>138</v>
      </c>
      <c r="BM133" s="155" t="s">
        <v>448</v>
      </c>
    </row>
    <row r="134" spans="1:47" s="2" customFormat="1" ht="19.2">
      <c r="A134" s="32"/>
      <c r="B134" s="33"/>
      <c r="C134" s="32"/>
      <c r="D134" s="157" t="s">
        <v>140</v>
      </c>
      <c r="E134" s="32"/>
      <c r="F134" s="158" t="s">
        <v>449</v>
      </c>
      <c r="G134" s="32"/>
      <c r="H134" s="32"/>
      <c r="I134" s="159"/>
      <c r="J134" s="32"/>
      <c r="K134" s="32"/>
      <c r="L134" s="33"/>
      <c r="M134" s="160"/>
      <c r="N134" s="161"/>
      <c r="O134" s="59"/>
      <c r="P134" s="59"/>
      <c r="Q134" s="59"/>
      <c r="R134" s="59"/>
      <c r="S134" s="59"/>
      <c r="T134" s="60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7" t="s">
        <v>140</v>
      </c>
      <c r="AU134" s="17" t="s">
        <v>86</v>
      </c>
    </row>
    <row r="135" spans="2:51" s="13" customFormat="1" ht="12">
      <c r="B135" s="162"/>
      <c r="D135" s="157" t="s">
        <v>142</v>
      </c>
      <c r="E135" s="163" t="s">
        <v>1</v>
      </c>
      <c r="F135" s="164" t="s">
        <v>163</v>
      </c>
      <c r="H135" s="165">
        <v>5</v>
      </c>
      <c r="I135" s="166"/>
      <c r="L135" s="162"/>
      <c r="M135" s="167"/>
      <c r="N135" s="168"/>
      <c r="O135" s="168"/>
      <c r="P135" s="168"/>
      <c r="Q135" s="168"/>
      <c r="R135" s="168"/>
      <c r="S135" s="168"/>
      <c r="T135" s="169"/>
      <c r="AT135" s="163" t="s">
        <v>142</v>
      </c>
      <c r="AU135" s="163" t="s">
        <v>86</v>
      </c>
      <c r="AV135" s="13" t="s">
        <v>86</v>
      </c>
      <c r="AW135" s="13" t="s">
        <v>32</v>
      </c>
      <c r="AX135" s="13" t="s">
        <v>76</v>
      </c>
      <c r="AY135" s="163" t="s">
        <v>130</v>
      </c>
    </row>
    <row r="136" spans="2:51" s="14" customFormat="1" ht="12">
      <c r="B136" s="170"/>
      <c r="D136" s="157" t="s">
        <v>142</v>
      </c>
      <c r="E136" s="171" t="s">
        <v>1</v>
      </c>
      <c r="F136" s="172" t="s">
        <v>145</v>
      </c>
      <c r="H136" s="173">
        <v>5</v>
      </c>
      <c r="I136" s="174"/>
      <c r="L136" s="170"/>
      <c r="M136" s="175"/>
      <c r="N136" s="176"/>
      <c r="O136" s="176"/>
      <c r="P136" s="176"/>
      <c r="Q136" s="176"/>
      <c r="R136" s="176"/>
      <c r="S136" s="176"/>
      <c r="T136" s="177"/>
      <c r="AT136" s="171" t="s">
        <v>142</v>
      </c>
      <c r="AU136" s="171" t="s">
        <v>86</v>
      </c>
      <c r="AV136" s="14" t="s">
        <v>138</v>
      </c>
      <c r="AW136" s="14" t="s">
        <v>32</v>
      </c>
      <c r="AX136" s="14" t="s">
        <v>84</v>
      </c>
      <c r="AY136" s="171" t="s">
        <v>130</v>
      </c>
    </row>
    <row r="137" spans="1:65" s="2" customFormat="1" ht="13.8" customHeight="1">
      <c r="A137" s="32"/>
      <c r="B137" s="143"/>
      <c r="C137" s="144" t="s">
        <v>86</v>
      </c>
      <c r="D137" s="144" t="s">
        <v>133</v>
      </c>
      <c r="E137" s="145" t="s">
        <v>450</v>
      </c>
      <c r="F137" s="146" t="s">
        <v>451</v>
      </c>
      <c r="G137" s="147" t="s">
        <v>347</v>
      </c>
      <c r="H137" s="148">
        <v>3</v>
      </c>
      <c r="I137" s="149"/>
      <c r="J137" s="150">
        <f>ROUND(I137*H137,2)</f>
        <v>0</v>
      </c>
      <c r="K137" s="146" t="s">
        <v>137</v>
      </c>
      <c r="L137" s="33"/>
      <c r="M137" s="151" t="s">
        <v>1</v>
      </c>
      <c r="N137" s="152" t="s">
        <v>43</v>
      </c>
      <c r="O137" s="59"/>
      <c r="P137" s="153">
        <f>O137*H137</f>
        <v>0</v>
      </c>
      <c r="Q137" s="153">
        <v>0.05351</v>
      </c>
      <c r="R137" s="153">
        <f>Q137*H137</f>
        <v>0.16053</v>
      </c>
      <c r="S137" s="153">
        <v>0</v>
      </c>
      <c r="T137" s="154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55" t="s">
        <v>138</v>
      </c>
      <c r="AT137" s="155" t="s">
        <v>133</v>
      </c>
      <c r="AU137" s="155" t="s">
        <v>86</v>
      </c>
      <c r="AY137" s="17" t="s">
        <v>130</v>
      </c>
      <c r="BE137" s="156">
        <f>IF(N137="základní",J137,0)</f>
        <v>0</v>
      </c>
      <c r="BF137" s="156">
        <f>IF(N137="snížená",J137,0)</f>
        <v>0</v>
      </c>
      <c r="BG137" s="156">
        <f>IF(N137="zákl. přenesená",J137,0)</f>
        <v>0</v>
      </c>
      <c r="BH137" s="156">
        <f>IF(N137="sníž. přenesená",J137,0)</f>
        <v>0</v>
      </c>
      <c r="BI137" s="156">
        <f>IF(N137="nulová",J137,0)</f>
        <v>0</v>
      </c>
      <c r="BJ137" s="17" t="s">
        <v>138</v>
      </c>
      <c r="BK137" s="156">
        <f>ROUND(I137*H137,2)</f>
        <v>0</v>
      </c>
      <c r="BL137" s="17" t="s">
        <v>138</v>
      </c>
      <c r="BM137" s="155" t="s">
        <v>452</v>
      </c>
    </row>
    <row r="138" spans="1:47" s="2" customFormat="1" ht="19.2">
      <c r="A138" s="32"/>
      <c r="B138" s="33"/>
      <c r="C138" s="32"/>
      <c r="D138" s="157" t="s">
        <v>140</v>
      </c>
      <c r="E138" s="32"/>
      <c r="F138" s="158" t="s">
        <v>453</v>
      </c>
      <c r="G138" s="32"/>
      <c r="H138" s="32"/>
      <c r="I138" s="159"/>
      <c r="J138" s="32"/>
      <c r="K138" s="32"/>
      <c r="L138" s="33"/>
      <c r="M138" s="160"/>
      <c r="N138" s="161"/>
      <c r="O138" s="59"/>
      <c r="P138" s="59"/>
      <c r="Q138" s="59"/>
      <c r="R138" s="59"/>
      <c r="S138" s="59"/>
      <c r="T138" s="60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T138" s="17" t="s">
        <v>140</v>
      </c>
      <c r="AU138" s="17" t="s">
        <v>86</v>
      </c>
    </row>
    <row r="139" spans="2:51" s="13" customFormat="1" ht="12">
      <c r="B139" s="162"/>
      <c r="D139" s="157" t="s">
        <v>142</v>
      </c>
      <c r="E139" s="163" t="s">
        <v>1</v>
      </c>
      <c r="F139" s="164" t="s">
        <v>153</v>
      </c>
      <c r="H139" s="165">
        <v>3</v>
      </c>
      <c r="I139" s="166"/>
      <c r="L139" s="162"/>
      <c r="M139" s="167"/>
      <c r="N139" s="168"/>
      <c r="O139" s="168"/>
      <c r="P139" s="168"/>
      <c r="Q139" s="168"/>
      <c r="R139" s="168"/>
      <c r="S139" s="168"/>
      <c r="T139" s="169"/>
      <c r="AT139" s="163" t="s">
        <v>142</v>
      </c>
      <c r="AU139" s="163" t="s">
        <v>86</v>
      </c>
      <c r="AV139" s="13" t="s">
        <v>86</v>
      </c>
      <c r="AW139" s="13" t="s">
        <v>32</v>
      </c>
      <c r="AX139" s="13" t="s">
        <v>76</v>
      </c>
      <c r="AY139" s="163" t="s">
        <v>130</v>
      </c>
    </row>
    <row r="140" spans="2:51" s="14" customFormat="1" ht="12">
      <c r="B140" s="170"/>
      <c r="D140" s="157" t="s">
        <v>142</v>
      </c>
      <c r="E140" s="171" t="s">
        <v>1</v>
      </c>
      <c r="F140" s="172" t="s">
        <v>145</v>
      </c>
      <c r="H140" s="173">
        <v>3</v>
      </c>
      <c r="I140" s="174"/>
      <c r="L140" s="170"/>
      <c r="M140" s="175"/>
      <c r="N140" s="176"/>
      <c r="O140" s="176"/>
      <c r="P140" s="176"/>
      <c r="Q140" s="176"/>
      <c r="R140" s="176"/>
      <c r="S140" s="176"/>
      <c r="T140" s="177"/>
      <c r="AT140" s="171" t="s">
        <v>142</v>
      </c>
      <c r="AU140" s="171" t="s">
        <v>86</v>
      </c>
      <c r="AV140" s="14" t="s">
        <v>138</v>
      </c>
      <c r="AW140" s="14" t="s">
        <v>32</v>
      </c>
      <c r="AX140" s="14" t="s">
        <v>84</v>
      </c>
      <c r="AY140" s="171" t="s">
        <v>130</v>
      </c>
    </row>
    <row r="141" spans="2:63" s="12" customFormat="1" ht="22.8" customHeight="1">
      <c r="B141" s="130"/>
      <c r="D141" s="131" t="s">
        <v>75</v>
      </c>
      <c r="E141" s="141" t="s">
        <v>131</v>
      </c>
      <c r="F141" s="141" t="s">
        <v>132</v>
      </c>
      <c r="I141" s="133"/>
      <c r="J141" s="142">
        <f>BK141</f>
        <v>0</v>
      </c>
      <c r="L141" s="130"/>
      <c r="M141" s="135"/>
      <c r="N141" s="136"/>
      <c r="O141" s="136"/>
      <c r="P141" s="137">
        <f>SUM(P142:P174)</f>
        <v>0</v>
      </c>
      <c r="Q141" s="136"/>
      <c r="R141" s="137">
        <f>SUM(R142:R174)</f>
        <v>72.3307072</v>
      </c>
      <c r="S141" s="136"/>
      <c r="T141" s="138">
        <f>SUM(T142:T174)</f>
        <v>0</v>
      </c>
      <c r="AR141" s="131" t="s">
        <v>84</v>
      </c>
      <c r="AT141" s="139" t="s">
        <v>75</v>
      </c>
      <c r="AU141" s="139" t="s">
        <v>84</v>
      </c>
      <c r="AY141" s="131" t="s">
        <v>130</v>
      </c>
      <c r="BK141" s="140">
        <f>SUM(BK142:BK174)</f>
        <v>0</v>
      </c>
    </row>
    <row r="142" spans="1:65" s="2" customFormat="1" ht="13.8" customHeight="1">
      <c r="A142" s="32"/>
      <c r="B142" s="143"/>
      <c r="C142" s="144" t="s">
        <v>153</v>
      </c>
      <c r="D142" s="144" t="s">
        <v>133</v>
      </c>
      <c r="E142" s="145" t="s">
        <v>454</v>
      </c>
      <c r="F142" s="146" t="s">
        <v>455</v>
      </c>
      <c r="G142" s="147" t="s">
        <v>136</v>
      </c>
      <c r="H142" s="148">
        <v>28.16</v>
      </c>
      <c r="I142" s="149"/>
      <c r="J142" s="150">
        <f>ROUND(I142*H142,2)</f>
        <v>0</v>
      </c>
      <c r="K142" s="146" t="s">
        <v>137</v>
      </c>
      <c r="L142" s="33"/>
      <c r="M142" s="151" t="s">
        <v>1</v>
      </c>
      <c r="N142" s="152" t="s">
        <v>43</v>
      </c>
      <c r="O142" s="59"/>
      <c r="P142" s="153">
        <f>O142*H142</f>
        <v>0</v>
      </c>
      <c r="Q142" s="153">
        <v>0.03045</v>
      </c>
      <c r="R142" s="153">
        <f>Q142*H142</f>
        <v>0.857472</v>
      </c>
      <c r="S142" s="153">
        <v>0</v>
      </c>
      <c r="T142" s="154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5" t="s">
        <v>138</v>
      </c>
      <c r="AT142" s="155" t="s">
        <v>133</v>
      </c>
      <c r="AU142" s="155" t="s">
        <v>86</v>
      </c>
      <c r="AY142" s="17" t="s">
        <v>130</v>
      </c>
      <c r="BE142" s="156">
        <f>IF(N142="základní",J142,0)</f>
        <v>0</v>
      </c>
      <c r="BF142" s="156">
        <f>IF(N142="snížená",J142,0)</f>
        <v>0</v>
      </c>
      <c r="BG142" s="156">
        <f>IF(N142="zákl. přenesená",J142,0)</f>
        <v>0</v>
      </c>
      <c r="BH142" s="156">
        <f>IF(N142="sníž. přenesená",J142,0)</f>
        <v>0</v>
      </c>
      <c r="BI142" s="156">
        <f>IF(N142="nulová",J142,0)</f>
        <v>0</v>
      </c>
      <c r="BJ142" s="17" t="s">
        <v>138</v>
      </c>
      <c r="BK142" s="156">
        <f>ROUND(I142*H142,2)</f>
        <v>0</v>
      </c>
      <c r="BL142" s="17" t="s">
        <v>138</v>
      </c>
      <c r="BM142" s="155" t="s">
        <v>456</v>
      </c>
    </row>
    <row r="143" spans="1:47" s="2" customFormat="1" ht="12">
      <c r="A143" s="32"/>
      <c r="B143" s="33"/>
      <c r="C143" s="32"/>
      <c r="D143" s="157" t="s">
        <v>140</v>
      </c>
      <c r="E143" s="32"/>
      <c r="F143" s="158" t="s">
        <v>457</v>
      </c>
      <c r="G143" s="32"/>
      <c r="H143" s="32"/>
      <c r="I143" s="159"/>
      <c r="J143" s="32"/>
      <c r="K143" s="32"/>
      <c r="L143" s="33"/>
      <c r="M143" s="160"/>
      <c r="N143" s="161"/>
      <c r="O143" s="59"/>
      <c r="P143" s="59"/>
      <c r="Q143" s="59"/>
      <c r="R143" s="59"/>
      <c r="S143" s="59"/>
      <c r="T143" s="60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T143" s="17" t="s">
        <v>140</v>
      </c>
      <c r="AU143" s="17" t="s">
        <v>86</v>
      </c>
    </row>
    <row r="144" spans="2:51" s="13" customFormat="1" ht="12">
      <c r="B144" s="162"/>
      <c r="D144" s="157" t="s">
        <v>142</v>
      </c>
      <c r="E144" s="163" t="s">
        <v>1</v>
      </c>
      <c r="F144" s="164" t="s">
        <v>458</v>
      </c>
      <c r="H144" s="165">
        <v>21.12</v>
      </c>
      <c r="I144" s="166"/>
      <c r="L144" s="162"/>
      <c r="M144" s="167"/>
      <c r="N144" s="168"/>
      <c r="O144" s="168"/>
      <c r="P144" s="168"/>
      <c r="Q144" s="168"/>
      <c r="R144" s="168"/>
      <c r="S144" s="168"/>
      <c r="T144" s="169"/>
      <c r="AT144" s="163" t="s">
        <v>142</v>
      </c>
      <c r="AU144" s="163" t="s">
        <v>86</v>
      </c>
      <c r="AV144" s="13" t="s">
        <v>86</v>
      </c>
      <c r="AW144" s="13" t="s">
        <v>32</v>
      </c>
      <c r="AX144" s="13" t="s">
        <v>76</v>
      </c>
      <c r="AY144" s="163" t="s">
        <v>130</v>
      </c>
    </row>
    <row r="145" spans="2:51" s="13" customFormat="1" ht="12">
      <c r="B145" s="162"/>
      <c r="D145" s="157" t="s">
        <v>142</v>
      </c>
      <c r="E145" s="163" t="s">
        <v>1</v>
      </c>
      <c r="F145" s="164" t="s">
        <v>459</v>
      </c>
      <c r="H145" s="165">
        <v>7.04</v>
      </c>
      <c r="I145" s="166"/>
      <c r="L145" s="162"/>
      <c r="M145" s="167"/>
      <c r="N145" s="168"/>
      <c r="O145" s="168"/>
      <c r="P145" s="168"/>
      <c r="Q145" s="168"/>
      <c r="R145" s="168"/>
      <c r="S145" s="168"/>
      <c r="T145" s="169"/>
      <c r="AT145" s="163" t="s">
        <v>142</v>
      </c>
      <c r="AU145" s="163" t="s">
        <v>86</v>
      </c>
      <c r="AV145" s="13" t="s">
        <v>86</v>
      </c>
      <c r="AW145" s="13" t="s">
        <v>32</v>
      </c>
      <c r="AX145" s="13" t="s">
        <v>76</v>
      </c>
      <c r="AY145" s="163" t="s">
        <v>130</v>
      </c>
    </row>
    <row r="146" spans="2:51" s="14" customFormat="1" ht="12">
      <c r="B146" s="170"/>
      <c r="D146" s="157" t="s">
        <v>142</v>
      </c>
      <c r="E146" s="171" t="s">
        <v>1</v>
      </c>
      <c r="F146" s="172" t="s">
        <v>145</v>
      </c>
      <c r="H146" s="173">
        <v>28.16</v>
      </c>
      <c r="I146" s="174"/>
      <c r="L146" s="170"/>
      <c r="M146" s="175"/>
      <c r="N146" s="176"/>
      <c r="O146" s="176"/>
      <c r="P146" s="176"/>
      <c r="Q146" s="176"/>
      <c r="R146" s="176"/>
      <c r="S146" s="176"/>
      <c r="T146" s="177"/>
      <c r="AT146" s="171" t="s">
        <v>142</v>
      </c>
      <c r="AU146" s="171" t="s">
        <v>86</v>
      </c>
      <c r="AV146" s="14" t="s">
        <v>138</v>
      </c>
      <c r="AW146" s="14" t="s">
        <v>32</v>
      </c>
      <c r="AX146" s="14" t="s">
        <v>84</v>
      </c>
      <c r="AY146" s="171" t="s">
        <v>130</v>
      </c>
    </row>
    <row r="147" spans="1:65" s="2" customFormat="1" ht="13.8" customHeight="1">
      <c r="A147" s="32"/>
      <c r="B147" s="143"/>
      <c r="C147" s="185" t="s">
        <v>138</v>
      </c>
      <c r="D147" s="185" t="s">
        <v>222</v>
      </c>
      <c r="E147" s="186" t="s">
        <v>460</v>
      </c>
      <c r="F147" s="187" t="s">
        <v>461</v>
      </c>
      <c r="G147" s="188" t="s">
        <v>180</v>
      </c>
      <c r="H147" s="189">
        <v>176</v>
      </c>
      <c r="I147" s="190"/>
      <c r="J147" s="191">
        <f>ROUND(I147*H147,2)</f>
        <v>0</v>
      </c>
      <c r="K147" s="187" t="s">
        <v>1</v>
      </c>
      <c r="L147" s="192"/>
      <c r="M147" s="193" t="s">
        <v>1</v>
      </c>
      <c r="N147" s="194" t="s">
        <v>43</v>
      </c>
      <c r="O147" s="59"/>
      <c r="P147" s="153">
        <f>O147*H147</f>
        <v>0</v>
      </c>
      <c r="Q147" s="153">
        <v>0</v>
      </c>
      <c r="R147" s="153">
        <f>Q147*H147</f>
        <v>0</v>
      </c>
      <c r="S147" s="153">
        <v>0</v>
      </c>
      <c r="T147" s="154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55" t="s">
        <v>177</v>
      </c>
      <c r="AT147" s="155" t="s">
        <v>222</v>
      </c>
      <c r="AU147" s="155" t="s">
        <v>86</v>
      </c>
      <c r="AY147" s="17" t="s">
        <v>130</v>
      </c>
      <c r="BE147" s="156">
        <f>IF(N147="základní",J147,0)</f>
        <v>0</v>
      </c>
      <c r="BF147" s="156">
        <f>IF(N147="snížená",J147,0)</f>
        <v>0</v>
      </c>
      <c r="BG147" s="156">
        <f>IF(N147="zákl. přenesená",J147,0)</f>
        <v>0</v>
      </c>
      <c r="BH147" s="156">
        <f>IF(N147="sníž. přenesená",J147,0)</f>
        <v>0</v>
      </c>
      <c r="BI147" s="156">
        <f>IF(N147="nulová",J147,0)</f>
        <v>0</v>
      </c>
      <c r="BJ147" s="17" t="s">
        <v>138</v>
      </c>
      <c r="BK147" s="156">
        <f>ROUND(I147*H147,2)</f>
        <v>0</v>
      </c>
      <c r="BL147" s="17" t="s">
        <v>138</v>
      </c>
      <c r="BM147" s="155" t="s">
        <v>462</v>
      </c>
    </row>
    <row r="148" spans="1:47" s="2" customFormat="1" ht="12">
      <c r="A148" s="32"/>
      <c r="B148" s="33"/>
      <c r="C148" s="32"/>
      <c r="D148" s="157" t="s">
        <v>140</v>
      </c>
      <c r="E148" s="32"/>
      <c r="F148" s="158" t="s">
        <v>461</v>
      </c>
      <c r="G148" s="32"/>
      <c r="H148" s="32"/>
      <c r="I148" s="159"/>
      <c r="J148" s="32"/>
      <c r="K148" s="32"/>
      <c r="L148" s="33"/>
      <c r="M148" s="160"/>
      <c r="N148" s="161"/>
      <c r="O148" s="59"/>
      <c r="P148" s="59"/>
      <c r="Q148" s="59"/>
      <c r="R148" s="59"/>
      <c r="S148" s="59"/>
      <c r="T148" s="60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T148" s="17" t="s">
        <v>140</v>
      </c>
      <c r="AU148" s="17" t="s">
        <v>86</v>
      </c>
    </row>
    <row r="149" spans="2:51" s="13" customFormat="1" ht="12">
      <c r="B149" s="162"/>
      <c r="D149" s="157" t="s">
        <v>142</v>
      </c>
      <c r="E149" s="163" t="s">
        <v>1</v>
      </c>
      <c r="F149" s="164" t="s">
        <v>463</v>
      </c>
      <c r="H149" s="165">
        <v>70.4</v>
      </c>
      <c r="I149" s="166"/>
      <c r="L149" s="162"/>
      <c r="M149" s="167"/>
      <c r="N149" s="168"/>
      <c r="O149" s="168"/>
      <c r="P149" s="168"/>
      <c r="Q149" s="168"/>
      <c r="R149" s="168"/>
      <c r="S149" s="168"/>
      <c r="T149" s="169"/>
      <c r="AT149" s="163" t="s">
        <v>142</v>
      </c>
      <c r="AU149" s="163" t="s">
        <v>86</v>
      </c>
      <c r="AV149" s="13" t="s">
        <v>86</v>
      </c>
      <c r="AW149" s="13" t="s">
        <v>32</v>
      </c>
      <c r="AX149" s="13" t="s">
        <v>76</v>
      </c>
      <c r="AY149" s="163" t="s">
        <v>130</v>
      </c>
    </row>
    <row r="150" spans="2:51" s="13" customFormat="1" ht="12">
      <c r="B150" s="162"/>
      <c r="D150" s="157" t="s">
        <v>142</v>
      </c>
      <c r="E150" s="163" t="s">
        <v>1</v>
      </c>
      <c r="F150" s="164" t="s">
        <v>464</v>
      </c>
      <c r="H150" s="165">
        <v>105.6</v>
      </c>
      <c r="I150" s="166"/>
      <c r="L150" s="162"/>
      <c r="M150" s="167"/>
      <c r="N150" s="168"/>
      <c r="O150" s="168"/>
      <c r="P150" s="168"/>
      <c r="Q150" s="168"/>
      <c r="R150" s="168"/>
      <c r="S150" s="168"/>
      <c r="T150" s="169"/>
      <c r="AT150" s="163" t="s">
        <v>142</v>
      </c>
      <c r="AU150" s="163" t="s">
        <v>86</v>
      </c>
      <c r="AV150" s="13" t="s">
        <v>86</v>
      </c>
      <c r="AW150" s="13" t="s">
        <v>32</v>
      </c>
      <c r="AX150" s="13" t="s">
        <v>76</v>
      </c>
      <c r="AY150" s="163" t="s">
        <v>130</v>
      </c>
    </row>
    <row r="151" spans="2:51" s="14" customFormat="1" ht="12">
      <c r="B151" s="170"/>
      <c r="D151" s="157" t="s">
        <v>142</v>
      </c>
      <c r="E151" s="171" t="s">
        <v>1</v>
      </c>
      <c r="F151" s="172" t="s">
        <v>145</v>
      </c>
      <c r="H151" s="173">
        <v>176</v>
      </c>
      <c r="I151" s="174"/>
      <c r="L151" s="170"/>
      <c r="M151" s="175"/>
      <c r="N151" s="176"/>
      <c r="O151" s="176"/>
      <c r="P151" s="176"/>
      <c r="Q151" s="176"/>
      <c r="R151" s="176"/>
      <c r="S151" s="176"/>
      <c r="T151" s="177"/>
      <c r="AT151" s="171" t="s">
        <v>142</v>
      </c>
      <c r="AU151" s="171" t="s">
        <v>86</v>
      </c>
      <c r="AV151" s="14" t="s">
        <v>138</v>
      </c>
      <c r="AW151" s="14" t="s">
        <v>32</v>
      </c>
      <c r="AX151" s="14" t="s">
        <v>84</v>
      </c>
      <c r="AY151" s="171" t="s">
        <v>130</v>
      </c>
    </row>
    <row r="152" spans="1:65" s="2" customFormat="1" ht="13.8" customHeight="1">
      <c r="A152" s="32"/>
      <c r="B152" s="143"/>
      <c r="C152" s="144" t="s">
        <v>163</v>
      </c>
      <c r="D152" s="144" t="s">
        <v>133</v>
      </c>
      <c r="E152" s="145" t="s">
        <v>465</v>
      </c>
      <c r="F152" s="146" t="s">
        <v>466</v>
      </c>
      <c r="G152" s="147" t="s">
        <v>136</v>
      </c>
      <c r="H152" s="148">
        <v>764.44</v>
      </c>
      <c r="I152" s="149"/>
      <c r="J152" s="150">
        <f>ROUND(I152*H152,2)</f>
        <v>0</v>
      </c>
      <c r="K152" s="146" t="s">
        <v>137</v>
      </c>
      <c r="L152" s="33"/>
      <c r="M152" s="151" t="s">
        <v>1</v>
      </c>
      <c r="N152" s="152" t="s">
        <v>43</v>
      </c>
      <c r="O152" s="59"/>
      <c r="P152" s="153">
        <f>O152*H152</f>
        <v>0</v>
      </c>
      <c r="Q152" s="153">
        <v>0.02428</v>
      </c>
      <c r="R152" s="153">
        <f>Q152*H152</f>
        <v>18.5606032</v>
      </c>
      <c r="S152" s="153">
        <v>0</v>
      </c>
      <c r="T152" s="154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55" t="s">
        <v>138</v>
      </c>
      <c r="AT152" s="155" t="s">
        <v>133</v>
      </c>
      <c r="AU152" s="155" t="s">
        <v>86</v>
      </c>
      <c r="AY152" s="17" t="s">
        <v>130</v>
      </c>
      <c r="BE152" s="156">
        <f>IF(N152="základní",J152,0)</f>
        <v>0</v>
      </c>
      <c r="BF152" s="156">
        <f>IF(N152="snížená",J152,0)</f>
        <v>0</v>
      </c>
      <c r="BG152" s="156">
        <f>IF(N152="zákl. přenesená",J152,0)</f>
        <v>0</v>
      </c>
      <c r="BH152" s="156">
        <f>IF(N152="sníž. přenesená",J152,0)</f>
        <v>0</v>
      </c>
      <c r="BI152" s="156">
        <f>IF(N152="nulová",J152,0)</f>
        <v>0</v>
      </c>
      <c r="BJ152" s="17" t="s">
        <v>138</v>
      </c>
      <c r="BK152" s="156">
        <f>ROUND(I152*H152,2)</f>
        <v>0</v>
      </c>
      <c r="BL152" s="17" t="s">
        <v>138</v>
      </c>
      <c r="BM152" s="155" t="s">
        <v>467</v>
      </c>
    </row>
    <row r="153" spans="1:47" s="2" customFormat="1" ht="12">
      <c r="A153" s="32"/>
      <c r="B153" s="33"/>
      <c r="C153" s="32"/>
      <c r="D153" s="157" t="s">
        <v>140</v>
      </c>
      <c r="E153" s="32"/>
      <c r="F153" s="158" t="s">
        <v>468</v>
      </c>
      <c r="G153" s="32"/>
      <c r="H153" s="32"/>
      <c r="I153" s="159"/>
      <c r="J153" s="32"/>
      <c r="K153" s="32"/>
      <c r="L153" s="33"/>
      <c r="M153" s="160"/>
      <c r="N153" s="161"/>
      <c r="O153" s="59"/>
      <c r="P153" s="59"/>
      <c r="Q153" s="59"/>
      <c r="R153" s="59"/>
      <c r="S153" s="59"/>
      <c r="T153" s="60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T153" s="17" t="s">
        <v>140</v>
      </c>
      <c r="AU153" s="17" t="s">
        <v>86</v>
      </c>
    </row>
    <row r="154" spans="2:51" s="13" customFormat="1" ht="12">
      <c r="B154" s="162"/>
      <c r="D154" s="157" t="s">
        <v>142</v>
      </c>
      <c r="E154" s="163" t="s">
        <v>1</v>
      </c>
      <c r="F154" s="164" t="s">
        <v>244</v>
      </c>
      <c r="H154" s="165">
        <v>588.8</v>
      </c>
      <c r="I154" s="166"/>
      <c r="L154" s="162"/>
      <c r="M154" s="167"/>
      <c r="N154" s="168"/>
      <c r="O154" s="168"/>
      <c r="P154" s="168"/>
      <c r="Q154" s="168"/>
      <c r="R154" s="168"/>
      <c r="S154" s="168"/>
      <c r="T154" s="169"/>
      <c r="AT154" s="163" t="s">
        <v>142</v>
      </c>
      <c r="AU154" s="163" t="s">
        <v>86</v>
      </c>
      <c r="AV154" s="13" t="s">
        <v>86</v>
      </c>
      <c r="AW154" s="13" t="s">
        <v>32</v>
      </c>
      <c r="AX154" s="13" t="s">
        <v>76</v>
      </c>
      <c r="AY154" s="163" t="s">
        <v>130</v>
      </c>
    </row>
    <row r="155" spans="2:51" s="13" customFormat="1" ht="12">
      <c r="B155" s="162"/>
      <c r="D155" s="157" t="s">
        <v>142</v>
      </c>
      <c r="E155" s="163" t="s">
        <v>1</v>
      </c>
      <c r="F155" s="164" t="s">
        <v>245</v>
      </c>
      <c r="H155" s="165">
        <v>-96</v>
      </c>
      <c r="I155" s="166"/>
      <c r="L155" s="162"/>
      <c r="M155" s="167"/>
      <c r="N155" s="168"/>
      <c r="O155" s="168"/>
      <c r="P155" s="168"/>
      <c r="Q155" s="168"/>
      <c r="R155" s="168"/>
      <c r="S155" s="168"/>
      <c r="T155" s="169"/>
      <c r="AT155" s="163" t="s">
        <v>142</v>
      </c>
      <c r="AU155" s="163" t="s">
        <v>86</v>
      </c>
      <c r="AV155" s="13" t="s">
        <v>86</v>
      </c>
      <c r="AW155" s="13" t="s">
        <v>32</v>
      </c>
      <c r="AX155" s="13" t="s">
        <v>76</v>
      </c>
      <c r="AY155" s="163" t="s">
        <v>130</v>
      </c>
    </row>
    <row r="156" spans="2:51" s="13" customFormat="1" ht="12">
      <c r="B156" s="162"/>
      <c r="D156" s="157" t="s">
        <v>142</v>
      </c>
      <c r="E156" s="163" t="s">
        <v>1</v>
      </c>
      <c r="F156" s="164" t="s">
        <v>246</v>
      </c>
      <c r="H156" s="165">
        <v>371</v>
      </c>
      <c r="I156" s="166"/>
      <c r="L156" s="162"/>
      <c r="M156" s="167"/>
      <c r="N156" s="168"/>
      <c r="O156" s="168"/>
      <c r="P156" s="168"/>
      <c r="Q156" s="168"/>
      <c r="R156" s="168"/>
      <c r="S156" s="168"/>
      <c r="T156" s="169"/>
      <c r="AT156" s="163" t="s">
        <v>142</v>
      </c>
      <c r="AU156" s="163" t="s">
        <v>86</v>
      </c>
      <c r="AV156" s="13" t="s">
        <v>86</v>
      </c>
      <c r="AW156" s="13" t="s">
        <v>32</v>
      </c>
      <c r="AX156" s="13" t="s">
        <v>76</v>
      </c>
      <c r="AY156" s="163" t="s">
        <v>130</v>
      </c>
    </row>
    <row r="157" spans="2:51" s="13" customFormat="1" ht="12">
      <c r="B157" s="162"/>
      <c r="D157" s="157" t="s">
        <v>142</v>
      </c>
      <c r="E157" s="163" t="s">
        <v>1</v>
      </c>
      <c r="F157" s="164" t="s">
        <v>247</v>
      </c>
      <c r="H157" s="165">
        <v>-99.36</v>
      </c>
      <c r="I157" s="166"/>
      <c r="L157" s="162"/>
      <c r="M157" s="167"/>
      <c r="N157" s="168"/>
      <c r="O157" s="168"/>
      <c r="P157" s="168"/>
      <c r="Q157" s="168"/>
      <c r="R157" s="168"/>
      <c r="S157" s="168"/>
      <c r="T157" s="169"/>
      <c r="AT157" s="163" t="s">
        <v>142</v>
      </c>
      <c r="AU157" s="163" t="s">
        <v>86</v>
      </c>
      <c r="AV157" s="13" t="s">
        <v>86</v>
      </c>
      <c r="AW157" s="13" t="s">
        <v>32</v>
      </c>
      <c r="AX157" s="13" t="s">
        <v>76</v>
      </c>
      <c r="AY157" s="163" t="s">
        <v>130</v>
      </c>
    </row>
    <row r="158" spans="2:51" s="14" customFormat="1" ht="12">
      <c r="B158" s="170"/>
      <c r="D158" s="157" t="s">
        <v>142</v>
      </c>
      <c r="E158" s="171" t="s">
        <v>1</v>
      </c>
      <c r="F158" s="172" t="s">
        <v>145</v>
      </c>
      <c r="H158" s="173">
        <v>764.44</v>
      </c>
      <c r="I158" s="174"/>
      <c r="L158" s="170"/>
      <c r="M158" s="175"/>
      <c r="N158" s="176"/>
      <c r="O158" s="176"/>
      <c r="P158" s="176"/>
      <c r="Q158" s="176"/>
      <c r="R158" s="176"/>
      <c r="S158" s="176"/>
      <c r="T158" s="177"/>
      <c r="AT158" s="171" t="s">
        <v>142</v>
      </c>
      <c r="AU158" s="171" t="s">
        <v>86</v>
      </c>
      <c r="AV158" s="14" t="s">
        <v>138</v>
      </c>
      <c r="AW158" s="14" t="s">
        <v>32</v>
      </c>
      <c r="AX158" s="14" t="s">
        <v>84</v>
      </c>
      <c r="AY158" s="171" t="s">
        <v>130</v>
      </c>
    </row>
    <row r="159" spans="1:65" s="2" customFormat="1" ht="13.8" customHeight="1">
      <c r="A159" s="32"/>
      <c r="B159" s="143"/>
      <c r="C159" s="144" t="s">
        <v>131</v>
      </c>
      <c r="D159" s="144" t="s">
        <v>133</v>
      </c>
      <c r="E159" s="145" t="s">
        <v>469</v>
      </c>
      <c r="F159" s="146" t="s">
        <v>470</v>
      </c>
      <c r="G159" s="147" t="s">
        <v>180</v>
      </c>
      <c r="H159" s="148">
        <v>482.4</v>
      </c>
      <c r="I159" s="149"/>
      <c r="J159" s="150">
        <f>ROUND(I159*H159,2)</f>
        <v>0</v>
      </c>
      <c r="K159" s="146" t="s">
        <v>137</v>
      </c>
      <c r="L159" s="33"/>
      <c r="M159" s="151" t="s">
        <v>1</v>
      </c>
      <c r="N159" s="152" t="s">
        <v>43</v>
      </c>
      <c r="O159" s="59"/>
      <c r="P159" s="153">
        <f>O159*H159</f>
        <v>0</v>
      </c>
      <c r="Q159" s="153">
        <v>3E-05</v>
      </c>
      <c r="R159" s="153">
        <f>Q159*H159</f>
        <v>0.014472</v>
      </c>
      <c r="S159" s="153">
        <v>0</v>
      </c>
      <c r="T159" s="154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55" t="s">
        <v>138</v>
      </c>
      <c r="AT159" s="155" t="s">
        <v>133</v>
      </c>
      <c r="AU159" s="155" t="s">
        <v>86</v>
      </c>
      <c r="AY159" s="17" t="s">
        <v>130</v>
      </c>
      <c r="BE159" s="156">
        <f>IF(N159="základní",J159,0)</f>
        <v>0</v>
      </c>
      <c r="BF159" s="156">
        <f>IF(N159="snížená",J159,0)</f>
        <v>0</v>
      </c>
      <c r="BG159" s="156">
        <f>IF(N159="zákl. přenesená",J159,0)</f>
        <v>0</v>
      </c>
      <c r="BH159" s="156">
        <f>IF(N159="sníž. přenesená",J159,0)</f>
        <v>0</v>
      </c>
      <c r="BI159" s="156">
        <f>IF(N159="nulová",J159,0)</f>
        <v>0</v>
      </c>
      <c r="BJ159" s="17" t="s">
        <v>138</v>
      </c>
      <c r="BK159" s="156">
        <f>ROUND(I159*H159,2)</f>
        <v>0</v>
      </c>
      <c r="BL159" s="17" t="s">
        <v>138</v>
      </c>
      <c r="BM159" s="155" t="s">
        <v>471</v>
      </c>
    </row>
    <row r="160" spans="1:47" s="2" customFormat="1" ht="19.2">
      <c r="A160" s="32"/>
      <c r="B160" s="33"/>
      <c r="C160" s="32"/>
      <c r="D160" s="157" t="s">
        <v>140</v>
      </c>
      <c r="E160" s="32"/>
      <c r="F160" s="158" t="s">
        <v>472</v>
      </c>
      <c r="G160" s="32"/>
      <c r="H160" s="32"/>
      <c r="I160" s="159"/>
      <c r="J160" s="32"/>
      <c r="K160" s="32"/>
      <c r="L160" s="33"/>
      <c r="M160" s="160"/>
      <c r="N160" s="161"/>
      <c r="O160" s="59"/>
      <c r="P160" s="59"/>
      <c r="Q160" s="59"/>
      <c r="R160" s="59"/>
      <c r="S160" s="59"/>
      <c r="T160" s="60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T160" s="17" t="s">
        <v>140</v>
      </c>
      <c r="AU160" s="17" t="s">
        <v>86</v>
      </c>
    </row>
    <row r="161" spans="2:51" s="13" customFormat="1" ht="12">
      <c r="B161" s="162"/>
      <c r="D161" s="157" t="s">
        <v>142</v>
      </c>
      <c r="E161" s="163" t="s">
        <v>1</v>
      </c>
      <c r="F161" s="164" t="s">
        <v>473</v>
      </c>
      <c r="H161" s="165">
        <v>360</v>
      </c>
      <c r="I161" s="166"/>
      <c r="L161" s="162"/>
      <c r="M161" s="167"/>
      <c r="N161" s="168"/>
      <c r="O161" s="168"/>
      <c r="P161" s="168"/>
      <c r="Q161" s="168"/>
      <c r="R161" s="168"/>
      <c r="S161" s="168"/>
      <c r="T161" s="169"/>
      <c r="AT161" s="163" t="s">
        <v>142</v>
      </c>
      <c r="AU161" s="163" t="s">
        <v>86</v>
      </c>
      <c r="AV161" s="13" t="s">
        <v>86</v>
      </c>
      <c r="AW161" s="13" t="s">
        <v>32</v>
      </c>
      <c r="AX161" s="13" t="s">
        <v>76</v>
      </c>
      <c r="AY161" s="163" t="s">
        <v>130</v>
      </c>
    </row>
    <row r="162" spans="2:51" s="13" customFormat="1" ht="12">
      <c r="B162" s="162"/>
      <c r="D162" s="157" t="s">
        <v>142</v>
      </c>
      <c r="E162" s="163" t="s">
        <v>1</v>
      </c>
      <c r="F162" s="164" t="s">
        <v>474</v>
      </c>
      <c r="H162" s="165">
        <v>61.2</v>
      </c>
      <c r="I162" s="166"/>
      <c r="L162" s="162"/>
      <c r="M162" s="167"/>
      <c r="N162" s="168"/>
      <c r="O162" s="168"/>
      <c r="P162" s="168"/>
      <c r="Q162" s="168"/>
      <c r="R162" s="168"/>
      <c r="S162" s="168"/>
      <c r="T162" s="169"/>
      <c r="AT162" s="163" t="s">
        <v>142</v>
      </c>
      <c r="AU162" s="163" t="s">
        <v>86</v>
      </c>
      <c r="AV162" s="13" t="s">
        <v>86</v>
      </c>
      <c r="AW162" s="13" t="s">
        <v>32</v>
      </c>
      <c r="AX162" s="13" t="s">
        <v>76</v>
      </c>
      <c r="AY162" s="163" t="s">
        <v>130</v>
      </c>
    </row>
    <row r="163" spans="2:51" s="13" customFormat="1" ht="12">
      <c r="B163" s="162"/>
      <c r="D163" s="157" t="s">
        <v>142</v>
      </c>
      <c r="E163" s="163" t="s">
        <v>1</v>
      </c>
      <c r="F163" s="164" t="s">
        <v>474</v>
      </c>
      <c r="H163" s="165">
        <v>61.2</v>
      </c>
      <c r="I163" s="166"/>
      <c r="L163" s="162"/>
      <c r="M163" s="167"/>
      <c r="N163" s="168"/>
      <c r="O163" s="168"/>
      <c r="P163" s="168"/>
      <c r="Q163" s="168"/>
      <c r="R163" s="168"/>
      <c r="S163" s="168"/>
      <c r="T163" s="169"/>
      <c r="AT163" s="163" t="s">
        <v>142</v>
      </c>
      <c r="AU163" s="163" t="s">
        <v>86</v>
      </c>
      <c r="AV163" s="13" t="s">
        <v>86</v>
      </c>
      <c r="AW163" s="13" t="s">
        <v>32</v>
      </c>
      <c r="AX163" s="13" t="s">
        <v>76</v>
      </c>
      <c r="AY163" s="163" t="s">
        <v>130</v>
      </c>
    </row>
    <row r="164" spans="2:51" s="14" customFormat="1" ht="12">
      <c r="B164" s="170"/>
      <c r="D164" s="157" t="s">
        <v>142</v>
      </c>
      <c r="E164" s="171" t="s">
        <v>1</v>
      </c>
      <c r="F164" s="172" t="s">
        <v>145</v>
      </c>
      <c r="H164" s="173">
        <v>482.4</v>
      </c>
      <c r="I164" s="174"/>
      <c r="L164" s="170"/>
      <c r="M164" s="175"/>
      <c r="N164" s="176"/>
      <c r="O164" s="176"/>
      <c r="P164" s="176"/>
      <c r="Q164" s="176"/>
      <c r="R164" s="176"/>
      <c r="S164" s="176"/>
      <c r="T164" s="177"/>
      <c r="AT164" s="171" t="s">
        <v>142</v>
      </c>
      <c r="AU164" s="171" t="s">
        <v>86</v>
      </c>
      <c r="AV164" s="14" t="s">
        <v>138</v>
      </c>
      <c r="AW164" s="14" t="s">
        <v>32</v>
      </c>
      <c r="AX164" s="14" t="s">
        <v>84</v>
      </c>
      <c r="AY164" s="171" t="s">
        <v>130</v>
      </c>
    </row>
    <row r="165" spans="1:65" s="2" customFormat="1" ht="13.8" customHeight="1">
      <c r="A165" s="32"/>
      <c r="B165" s="143"/>
      <c r="C165" s="185" t="s">
        <v>172</v>
      </c>
      <c r="D165" s="185" t="s">
        <v>222</v>
      </c>
      <c r="E165" s="186" t="s">
        <v>475</v>
      </c>
      <c r="F165" s="187" t="s">
        <v>476</v>
      </c>
      <c r="G165" s="188" t="s">
        <v>180</v>
      </c>
      <c r="H165" s="189">
        <v>482.4</v>
      </c>
      <c r="I165" s="190"/>
      <c r="J165" s="191">
        <f>ROUND(I165*H165,2)</f>
        <v>0</v>
      </c>
      <c r="K165" s="187" t="s">
        <v>1</v>
      </c>
      <c r="L165" s="192"/>
      <c r="M165" s="193" t="s">
        <v>1</v>
      </c>
      <c r="N165" s="194" t="s">
        <v>43</v>
      </c>
      <c r="O165" s="59"/>
      <c r="P165" s="153">
        <f>O165*H165</f>
        <v>0</v>
      </c>
      <c r="Q165" s="153">
        <v>0</v>
      </c>
      <c r="R165" s="153">
        <f>Q165*H165</f>
        <v>0</v>
      </c>
      <c r="S165" s="153">
        <v>0</v>
      </c>
      <c r="T165" s="154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55" t="s">
        <v>177</v>
      </c>
      <c r="AT165" s="155" t="s">
        <v>222</v>
      </c>
      <c r="AU165" s="155" t="s">
        <v>86</v>
      </c>
      <c r="AY165" s="17" t="s">
        <v>130</v>
      </c>
      <c r="BE165" s="156">
        <f>IF(N165="základní",J165,0)</f>
        <v>0</v>
      </c>
      <c r="BF165" s="156">
        <f>IF(N165="snížená",J165,0)</f>
        <v>0</v>
      </c>
      <c r="BG165" s="156">
        <f>IF(N165="zákl. přenesená",J165,0)</f>
        <v>0</v>
      </c>
      <c r="BH165" s="156">
        <f>IF(N165="sníž. přenesená",J165,0)</f>
        <v>0</v>
      </c>
      <c r="BI165" s="156">
        <f>IF(N165="nulová",J165,0)</f>
        <v>0</v>
      </c>
      <c r="BJ165" s="17" t="s">
        <v>138</v>
      </c>
      <c r="BK165" s="156">
        <f>ROUND(I165*H165,2)</f>
        <v>0</v>
      </c>
      <c r="BL165" s="17" t="s">
        <v>138</v>
      </c>
      <c r="BM165" s="155" t="s">
        <v>477</v>
      </c>
    </row>
    <row r="166" spans="1:47" s="2" customFormat="1" ht="12">
      <c r="A166" s="32"/>
      <c r="B166" s="33"/>
      <c r="C166" s="32"/>
      <c r="D166" s="157" t="s">
        <v>140</v>
      </c>
      <c r="E166" s="32"/>
      <c r="F166" s="158" t="s">
        <v>476</v>
      </c>
      <c r="G166" s="32"/>
      <c r="H166" s="32"/>
      <c r="I166" s="159"/>
      <c r="J166" s="32"/>
      <c r="K166" s="32"/>
      <c r="L166" s="33"/>
      <c r="M166" s="160"/>
      <c r="N166" s="161"/>
      <c r="O166" s="59"/>
      <c r="P166" s="59"/>
      <c r="Q166" s="59"/>
      <c r="R166" s="59"/>
      <c r="S166" s="59"/>
      <c r="T166" s="60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T166" s="17" t="s">
        <v>140</v>
      </c>
      <c r="AU166" s="17" t="s">
        <v>86</v>
      </c>
    </row>
    <row r="167" spans="2:51" s="13" customFormat="1" ht="12">
      <c r="B167" s="162"/>
      <c r="D167" s="157" t="s">
        <v>142</v>
      </c>
      <c r="E167" s="163" t="s">
        <v>1</v>
      </c>
      <c r="F167" s="164" t="s">
        <v>473</v>
      </c>
      <c r="H167" s="165">
        <v>360</v>
      </c>
      <c r="I167" s="166"/>
      <c r="L167" s="162"/>
      <c r="M167" s="167"/>
      <c r="N167" s="168"/>
      <c r="O167" s="168"/>
      <c r="P167" s="168"/>
      <c r="Q167" s="168"/>
      <c r="R167" s="168"/>
      <c r="S167" s="168"/>
      <c r="T167" s="169"/>
      <c r="AT167" s="163" t="s">
        <v>142</v>
      </c>
      <c r="AU167" s="163" t="s">
        <v>86</v>
      </c>
      <c r="AV167" s="13" t="s">
        <v>86</v>
      </c>
      <c r="AW167" s="13" t="s">
        <v>32</v>
      </c>
      <c r="AX167" s="13" t="s">
        <v>76</v>
      </c>
      <c r="AY167" s="163" t="s">
        <v>130</v>
      </c>
    </row>
    <row r="168" spans="2:51" s="13" customFormat="1" ht="12">
      <c r="B168" s="162"/>
      <c r="D168" s="157" t="s">
        <v>142</v>
      </c>
      <c r="E168" s="163" t="s">
        <v>1</v>
      </c>
      <c r="F168" s="164" t="s">
        <v>474</v>
      </c>
      <c r="H168" s="165">
        <v>61.2</v>
      </c>
      <c r="I168" s="166"/>
      <c r="L168" s="162"/>
      <c r="M168" s="167"/>
      <c r="N168" s="168"/>
      <c r="O168" s="168"/>
      <c r="P168" s="168"/>
      <c r="Q168" s="168"/>
      <c r="R168" s="168"/>
      <c r="S168" s="168"/>
      <c r="T168" s="169"/>
      <c r="AT168" s="163" t="s">
        <v>142</v>
      </c>
      <c r="AU168" s="163" t="s">
        <v>86</v>
      </c>
      <c r="AV168" s="13" t="s">
        <v>86</v>
      </c>
      <c r="AW168" s="13" t="s">
        <v>32</v>
      </c>
      <c r="AX168" s="13" t="s">
        <v>76</v>
      </c>
      <c r="AY168" s="163" t="s">
        <v>130</v>
      </c>
    </row>
    <row r="169" spans="2:51" s="13" customFormat="1" ht="12">
      <c r="B169" s="162"/>
      <c r="D169" s="157" t="s">
        <v>142</v>
      </c>
      <c r="E169" s="163" t="s">
        <v>1</v>
      </c>
      <c r="F169" s="164" t="s">
        <v>474</v>
      </c>
      <c r="H169" s="165">
        <v>61.2</v>
      </c>
      <c r="I169" s="166"/>
      <c r="L169" s="162"/>
      <c r="M169" s="167"/>
      <c r="N169" s="168"/>
      <c r="O169" s="168"/>
      <c r="P169" s="168"/>
      <c r="Q169" s="168"/>
      <c r="R169" s="168"/>
      <c r="S169" s="168"/>
      <c r="T169" s="169"/>
      <c r="AT169" s="163" t="s">
        <v>142</v>
      </c>
      <c r="AU169" s="163" t="s">
        <v>86</v>
      </c>
      <c r="AV169" s="13" t="s">
        <v>86</v>
      </c>
      <c r="AW169" s="13" t="s">
        <v>32</v>
      </c>
      <c r="AX169" s="13" t="s">
        <v>76</v>
      </c>
      <c r="AY169" s="163" t="s">
        <v>130</v>
      </c>
    </row>
    <row r="170" spans="2:51" s="14" customFormat="1" ht="12">
      <c r="B170" s="170"/>
      <c r="D170" s="157" t="s">
        <v>142</v>
      </c>
      <c r="E170" s="171" t="s">
        <v>1</v>
      </c>
      <c r="F170" s="172" t="s">
        <v>145</v>
      </c>
      <c r="H170" s="173">
        <v>482.4</v>
      </c>
      <c r="I170" s="174"/>
      <c r="L170" s="170"/>
      <c r="M170" s="175"/>
      <c r="N170" s="176"/>
      <c r="O170" s="176"/>
      <c r="P170" s="176"/>
      <c r="Q170" s="176"/>
      <c r="R170" s="176"/>
      <c r="S170" s="176"/>
      <c r="T170" s="177"/>
      <c r="AT170" s="171" t="s">
        <v>142</v>
      </c>
      <c r="AU170" s="171" t="s">
        <v>86</v>
      </c>
      <c r="AV170" s="14" t="s">
        <v>138</v>
      </c>
      <c r="AW170" s="14" t="s">
        <v>32</v>
      </c>
      <c r="AX170" s="14" t="s">
        <v>84</v>
      </c>
      <c r="AY170" s="171" t="s">
        <v>130</v>
      </c>
    </row>
    <row r="171" spans="1:65" s="2" customFormat="1" ht="13.8" customHeight="1">
      <c r="A171" s="32"/>
      <c r="B171" s="143"/>
      <c r="C171" s="144" t="s">
        <v>177</v>
      </c>
      <c r="D171" s="144" t="s">
        <v>133</v>
      </c>
      <c r="E171" s="145" t="s">
        <v>478</v>
      </c>
      <c r="F171" s="146" t="s">
        <v>479</v>
      </c>
      <c r="G171" s="147" t="s">
        <v>136</v>
      </c>
      <c r="H171" s="148">
        <v>503.792</v>
      </c>
      <c r="I171" s="149"/>
      <c r="J171" s="150">
        <f>ROUND(I171*H171,2)</f>
        <v>0</v>
      </c>
      <c r="K171" s="146" t="s">
        <v>137</v>
      </c>
      <c r="L171" s="33"/>
      <c r="M171" s="151" t="s">
        <v>1</v>
      </c>
      <c r="N171" s="152" t="s">
        <v>43</v>
      </c>
      <c r="O171" s="59"/>
      <c r="P171" s="153">
        <f>O171*H171</f>
        <v>0</v>
      </c>
      <c r="Q171" s="153">
        <v>0.105</v>
      </c>
      <c r="R171" s="153">
        <f>Q171*H171</f>
        <v>52.89816</v>
      </c>
      <c r="S171" s="153">
        <v>0</v>
      </c>
      <c r="T171" s="154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55" t="s">
        <v>138</v>
      </c>
      <c r="AT171" s="155" t="s">
        <v>133</v>
      </c>
      <c r="AU171" s="155" t="s">
        <v>86</v>
      </c>
      <c r="AY171" s="17" t="s">
        <v>130</v>
      </c>
      <c r="BE171" s="156">
        <f>IF(N171="základní",J171,0)</f>
        <v>0</v>
      </c>
      <c r="BF171" s="156">
        <f>IF(N171="snížená",J171,0)</f>
        <v>0</v>
      </c>
      <c r="BG171" s="156">
        <f>IF(N171="zákl. přenesená",J171,0)</f>
        <v>0</v>
      </c>
      <c r="BH171" s="156">
        <f>IF(N171="sníž. přenesená",J171,0)</f>
        <v>0</v>
      </c>
      <c r="BI171" s="156">
        <f>IF(N171="nulová",J171,0)</f>
        <v>0</v>
      </c>
      <c r="BJ171" s="17" t="s">
        <v>138</v>
      </c>
      <c r="BK171" s="156">
        <f>ROUND(I171*H171,2)</f>
        <v>0</v>
      </c>
      <c r="BL171" s="17" t="s">
        <v>138</v>
      </c>
      <c r="BM171" s="155" t="s">
        <v>480</v>
      </c>
    </row>
    <row r="172" spans="1:47" s="2" customFormat="1" ht="12">
      <c r="A172" s="32"/>
      <c r="B172" s="33"/>
      <c r="C172" s="32"/>
      <c r="D172" s="157" t="s">
        <v>140</v>
      </c>
      <c r="E172" s="32"/>
      <c r="F172" s="158" t="s">
        <v>481</v>
      </c>
      <c r="G172" s="32"/>
      <c r="H172" s="32"/>
      <c r="I172" s="159"/>
      <c r="J172" s="32"/>
      <c r="K172" s="32"/>
      <c r="L172" s="33"/>
      <c r="M172" s="160"/>
      <c r="N172" s="161"/>
      <c r="O172" s="59"/>
      <c r="P172" s="59"/>
      <c r="Q172" s="59"/>
      <c r="R172" s="59"/>
      <c r="S172" s="59"/>
      <c r="T172" s="60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T172" s="17" t="s">
        <v>140</v>
      </c>
      <c r="AU172" s="17" t="s">
        <v>86</v>
      </c>
    </row>
    <row r="173" spans="2:51" s="13" customFormat="1" ht="12">
      <c r="B173" s="162"/>
      <c r="D173" s="157" t="s">
        <v>142</v>
      </c>
      <c r="E173" s="163" t="s">
        <v>1</v>
      </c>
      <c r="F173" s="164" t="s">
        <v>232</v>
      </c>
      <c r="H173" s="165">
        <v>503.792</v>
      </c>
      <c r="I173" s="166"/>
      <c r="L173" s="162"/>
      <c r="M173" s="167"/>
      <c r="N173" s="168"/>
      <c r="O173" s="168"/>
      <c r="P173" s="168"/>
      <c r="Q173" s="168"/>
      <c r="R173" s="168"/>
      <c r="S173" s="168"/>
      <c r="T173" s="169"/>
      <c r="AT173" s="163" t="s">
        <v>142</v>
      </c>
      <c r="AU173" s="163" t="s">
        <v>86</v>
      </c>
      <c r="AV173" s="13" t="s">
        <v>86</v>
      </c>
      <c r="AW173" s="13" t="s">
        <v>32</v>
      </c>
      <c r="AX173" s="13" t="s">
        <v>76</v>
      </c>
      <c r="AY173" s="163" t="s">
        <v>130</v>
      </c>
    </row>
    <row r="174" spans="2:51" s="14" customFormat="1" ht="12">
      <c r="B174" s="170"/>
      <c r="D174" s="157" t="s">
        <v>142</v>
      </c>
      <c r="E174" s="171" t="s">
        <v>1</v>
      </c>
      <c r="F174" s="172" t="s">
        <v>145</v>
      </c>
      <c r="H174" s="173">
        <v>503.792</v>
      </c>
      <c r="I174" s="174"/>
      <c r="L174" s="170"/>
      <c r="M174" s="175"/>
      <c r="N174" s="176"/>
      <c r="O174" s="176"/>
      <c r="P174" s="176"/>
      <c r="Q174" s="176"/>
      <c r="R174" s="176"/>
      <c r="S174" s="176"/>
      <c r="T174" s="177"/>
      <c r="AT174" s="171" t="s">
        <v>142</v>
      </c>
      <c r="AU174" s="171" t="s">
        <v>86</v>
      </c>
      <c r="AV174" s="14" t="s">
        <v>138</v>
      </c>
      <c r="AW174" s="14" t="s">
        <v>32</v>
      </c>
      <c r="AX174" s="14" t="s">
        <v>84</v>
      </c>
      <c r="AY174" s="171" t="s">
        <v>130</v>
      </c>
    </row>
    <row r="175" spans="2:63" s="12" customFormat="1" ht="22.8" customHeight="1">
      <c r="B175" s="130"/>
      <c r="D175" s="131" t="s">
        <v>75</v>
      </c>
      <c r="E175" s="141" t="s">
        <v>146</v>
      </c>
      <c r="F175" s="141" t="s">
        <v>147</v>
      </c>
      <c r="I175" s="133"/>
      <c r="J175" s="142">
        <f>BK175</f>
        <v>0</v>
      </c>
      <c r="L175" s="130"/>
      <c r="M175" s="135"/>
      <c r="N175" s="136"/>
      <c r="O175" s="136"/>
      <c r="P175" s="137">
        <f>SUM(P176:P231)</f>
        <v>0</v>
      </c>
      <c r="Q175" s="136"/>
      <c r="R175" s="137">
        <f>SUM(R176:R231)</f>
        <v>3.662086</v>
      </c>
      <c r="S175" s="136"/>
      <c r="T175" s="138">
        <f>SUM(T176:T231)</f>
        <v>0</v>
      </c>
      <c r="AR175" s="131" t="s">
        <v>84</v>
      </c>
      <c r="AT175" s="139" t="s">
        <v>75</v>
      </c>
      <c r="AU175" s="139" t="s">
        <v>84</v>
      </c>
      <c r="AY175" s="131" t="s">
        <v>130</v>
      </c>
      <c r="BK175" s="140">
        <f>SUM(BK176:BK231)</f>
        <v>0</v>
      </c>
    </row>
    <row r="176" spans="1:65" s="2" customFormat="1" ht="13.8" customHeight="1">
      <c r="A176" s="32"/>
      <c r="B176" s="143"/>
      <c r="C176" s="144" t="s">
        <v>146</v>
      </c>
      <c r="D176" s="144" t="s">
        <v>133</v>
      </c>
      <c r="E176" s="145" t="s">
        <v>482</v>
      </c>
      <c r="F176" s="146" t="s">
        <v>483</v>
      </c>
      <c r="G176" s="147" t="s">
        <v>136</v>
      </c>
      <c r="H176" s="148">
        <v>27.6</v>
      </c>
      <c r="I176" s="149"/>
      <c r="J176" s="150">
        <f>ROUND(I176*H176,2)</f>
        <v>0</v>
      </c>
      <c r="K176" s="146" t="s">
        <v>137</v>
      </c>
      <c r="L176" s="33"/>
      <c r="M176" s="151" t="s">
        <v>1</v>
      </c>
      <c r="N176" s="152" t="s">
        <v>43</v>
      </c>
      <c r="O176" s="59"/>
      <c r="P176" s="153">
        <f>O176*H176</f>
        <v>0</v>
      </c>
      <c r="Q176" s="153">
        <v>0.05828</v>
      </c>
      <c r="R176" s="153">
        <f>Q176*H176</f>
        <v>1.608528</v>
      </c>
      <c r="S176" s="153">
        <v>0</v>
      </c>
      <c r="T176" s="154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55" t="s">
        <v>138</v>
      </c>
      <c r="AT176" s="155" t="s">
        <v>133</v>
      </c>
      <c r="AU176" s="155" t="s">
        <v>86</v>
      </c>
      <c r="AY176" s="17" t="s">
        <v>130</v>
      </c>
      <c r="BE176" s="156">
        <f>IF(N176="základní",J176,0)</f>
        <v>0</v>
      </c>
      <c r="BF176" s="156">
        <f>IF(N176="snížená",J176,0)</f>
        <v>0</v>
      </c>
      <c r="BG176" s="156">
        <f>IF(N176="zákl. přenesená",J176,0)</f>
        <v>0</v>
      </c>
      <c r="BH176" s="156">
        <f>IF(N176="sníž. přenesená",J176,0)</f>
        <v>0</v>
      </c>
      <c r="BI176" s="156">
        <f>IF(N176="nulová",J176,0)</f>
        <v>0</v>
      </c>
      <c r="BJ176" s="17" t="s">
        <v>138</v>
      </c>
      <c r="BK176" s="156">
        <f>ROUND(I176*H176,2)</f>
        <v>0</v>
      </c>
      <c r="BL176" s="17" t="s">
        <v>138</v>
      </c>
      <c r="BM176" s="155" t="s">
        <v>484</v>
      </c>
    </row>
    <row r="177" spans="1:47" s="2" customFormat="1" ht="12">
      <c r="A177" s="32"/>
      <c r="B177" s="33"/>
      <c r="C177" s="32"/>
      <c r="D177" s="157" t="s">
        <v>140</v>
      </c>
      <c r="E177" s="32"/>
      <c r="F177" s="158" t="s">
        <v>485</v>
      </c>
      <c r="G177" s="32"/>
      <c r="H177" s="32"/>
      <c r="I177" s="159"/>
      <c r="J177" s="32"/>
      <c r="K177" s="32"/>
      <c r="L177" s="33"/>
      <c r="M177" s="160"/>
      <c r="N177" s="161"/>
      <c r="O177" s="59"/>
      <c r="P177" s="59"/>
      <c r="Q177" s="59"/>
      <c r="R177" s="59"/>
      <c r="S177" s="59"/>
      <c r="T177" s="60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T177" s="17" t="s">
        <v>140</v>
      </c>
      <c r="AU177" s="17" t="s">
        <v>86</v>
      </c>
    </row>
    <row r="178" spans="2:51" s="13" customFormat="1" ht="12">
      <c r="B178" s="162"/>
      <c r="D178" s="157" t="s">
        <v>142</v>
      </c>
      <c r="E178" s="163" t="s">
        <v>1</v>
      </c>
      <c r="F178" s="164" t="s">
        <v>253</v>
      </c>
      <c r="H178" s="165">
        <v>9.2</v>
      </c>
      <c r="I178" s="166"/>
      <c r="L178" s="162"/>
      <c r="M178" s="167"/>
      <c r="N178" s="168"/>
      <c r="O178" s="168"/>
      <c r="P178" s="168"/>
      <c r="Q178" s="168"/>
      <c r="R178" s="168"/>
      <c r="S178" s="168"/>
      <c r="T178" s="169"/>
      <c r="AT178" s="163" t="s">
        <v>142</v>
      </c>
      <c r="AU178" s="163" t="s">
        <v>86</v>
      </c>
      <c r="AV178" s="13" t="s">
        <v>86</v>
      </c>
      <c r="AW178" s="13" t="s">
        <v>32</v>
      </c>
      <c r="AX178" s="13" t="s">
        <v>76</v>
      </c>
      <c r="AY178" s="163" t="s">
        <v>130</v>
      </c>
    </row>
    <row r="179" spans="2:51" s="13" customFormat="1" ht="12">
      <c r="B179" s="162"/>
      <c r="D179" s="157" t="s">
        <v>142</v>
      </c>
      <c r="E179" s="163" t="s">
        <v>1</v>
      </c>
      <c r="F179" s="164" t="s">
        <v>253</v>
      </c>
      <c r="H179" s="165">
        <v>9.2</v>
      </c>
      <c r="I179" s="166"/>
      <c r="L179" s="162"/>
      <c r="M179" s="167"/>
      <c r="N179" s="168"/>
      <c r="O179" s="168"/>
      <c r="P179" s="168"/>
      <c r="Q179" s="168"/>
      <c r="R179" s="168"/>
      <c r="S179" s="168"/>
      <c r="T179" s="169"/>
      <c r="AT179" s="163" t="s">
        <v>142</v>
      </c>
      <c r="AU179" s="163" t="s">
        <v>86</v>
      </c>
      <c r="AV179" s="13" t="s">
        <v>86</v>
      </c>
      <c r="AW179" s="13" t="s">
        <v>32</v>
      </c>
      <c r="AX179" s="13" t="s">
        <v>76</v>
      </c>
      <c r="AY179" s="163" t="s">
        <v>130</v>
      </c>
    </row>
    <row r="180" spans="2:51" s="13" customFormat="1" ht="12">
      <c r="B180" s="162"/>
      <c r="D180" s="157" t="s">
        <v>142</v>
      </c>
      <c r="E180" s="163" t="s">
        <v>1</v>
      </c>
      <c r="F180" s="164" t="s">
        <v>253</v>
      </c>
      <c r="H180" s="165">
        <v>9.2</v>
      </c>
      <c r="I180" s="166"/>
      <c r="L180" s="162"/>
      <c r="M180" s="167"/>
      <c r="N180" s="168"/>
      <c r="O180" s="168"/>
      <c r="P180" s="168"/>
      <c r="Q180" s="168"/>
      <c r="R180" s="168"/>
      <c r="S180" s="168"/>
      <c r="T180" s="169"/>
      <c r="AT180" s="163" t="s">
        <v>142</v>
      </c>
      <c r="AU180" s="163" t="s">
        <v>86</v>
      </c>
      <c r="AV180" s="13" t="s">
        <v>86</v>
      </c>
      <c r="AW180" s="13" t="s">
        <v>32</v>
      </c>
      <c r="AX180" s="13" t="s">
        <v>76</v>
      </c>
      <c r="AY180" s="163" t="s">
        <v>130</v>
      </c>
    </row>
    <row r="181" spans="2:51" s="14" customFormat="1" ht="12">
      <c r="B181" s="170"/>
      <c r="D181" s="157" t="s">
        <v>142</v>
      </c>
      <c r="E181" s="171" t="s">
        <v>1</v>
      </c>
      <c r="F181" s="172" t="s">
        <v>145</v>
      </c>
      <c r="H181" s="173">
        <v>27.6</v>
      </c>
      <c r="I181" s="174"/>
      <c r="L181" s="170"/>
      <c r="M181" s="175"/>
      <c r="N181" s="176"/>
      <c r="O181" s="176"/>
      <c r="P181" s="176"/>
      <c r="Q181" s="176"/>
      <c r="R181" s="176"/>
      <c r="S181" s="176"/>
      <c r="T181" s="177"/>
      <c r="AT181" s="171" t="s">
        <v>142</v>
      </c>
      <c r="AU181" s="171" t="s">
        <v>86</v>
      </c>
      <c r="AV181" s="14" t="s">
        <v>138</v>
      </c>
      <c r="AW181" s="14" t="s">
        <v>32</v>
      </c>
      <c r="AX181" s="14" t="s">
        <v>84</v>
      </c>
      <c r="AY181" s="171" t="s">
        <v>130</v>
      </c>
    </row>
    <row r="182" spans="1:65" s="2" customFormat="1" ht="13.8" customHeight="1">
      <c r="A182" s="32"/>
      <c r="B182" s="143"/>
      <c r="C182" s="144" t="s">
        <v>189</v>
      </c>
      <c r="D182" s="144" t="s">
        <v>133</v>
      </c>
      <c r="E182" s="145" t="s">
        <v>486</v>
      </c>
      <c r="F182" s="146" t="s">
        <v>487</v>
      </c>
      <c r="G182" s="147" t="s">
        <v>136</v>
      </c>
      <c r="H182" s="148">
        <v>27.6</v>
      </c>
      <c r="I182" s="149"/>
      <c r="J182" s="150">
        <f>ROUND(I182*H182,2)</f>
        <v>0</v>
      </c>
      <c r="K182" s="146" t="s">
        <v>137</v>
      </c>
      <c r="L182" s="33"/>
      <c r="M182" s="151" t="s">
        <v>1</v>
      </c>
      <c r="N182" s="152" t="s">
        <v>43</v>
      </c>
      <c r="O182" s="59"/>
      <c r="P182" s="153">
        <f>O182*H182</f>
        <v>0</v>
      </c>
      <c r="Q182" s="153">
        <v>0.05828</v>
      </c>
      <c r="R182" s="153">
        <f>Q182*H182</f>
        <v>1.608528</v>
      </c>
      <c r="S182" s="153">
        <v>0</v>
      </c>
      <c r="T182" s="154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55" t="s">
        <v>138</v>
      </c>
      <c r="AT182" s="155" t="s">
        <v>133</v>
      </c>
      <c r="AU182" s="155" t="s">
        <v>86</v>
      </c>
      <c r="AY182" s="17" t="s">
        <v>130</v>
      </c>
      <c r="BE182" s="156">
        <f>IF(N182="základní",J182,0)</f>
        <v>0</v>
      </c>
      <c r="BF182" s="156">
        <f>IF(N182="snížená",J182,0)</f>
        <v>0</v>
      </c>
      <c r="BG182" s="156">
        <f>IF(N182="zákl. přenesená",J182,0)</f>
        <v>0</v>
      </c>
      <c r="BH182" s="156">
        <f>IF(N182="sníž. přenesená",J182,0)</f>
        <v>0</v>
      </c>
      <c r="BI182" s="156">
        <f>IF(N182="nulová",J182,0)</f>
        <v>0</v>
      </c>
      <c r="BJ182" s="17" t="s">
        <v>138</v>
      </c>
      <c r="BK182" s="156">
        <f>ROUND(I182*H182,2)</f>
        <v>0</v>
      </c>
      <c r="BL182" s="17" t="s">
        <v>138</v>
      </c>
      <c r="BM182" s="155" t="s">
        <v>488</v>
      </c>
    </row>
    <row r="183" spans="1:47" s="2" customFormat="1" ht="12">
      <c r="A183" s="32"/>
      <c r="B183" s="33"/>
      <c r="C183" s="32"/>
      <c r="D183" s="157" t="s">
        <v>140</v>
      </c>
      <c r="E183" s="32"/>
      <c r="F183" s="158" t="s">
        <v>489</v>
      </c>
      <c r="G183" s="32"/>
      <c r="H183" s="32"/>
      <c r="I183" s="159"/>
      <c r="J183" s="32"/>
      <c r="K183" s="32"/>
      <c r="L183" s="33"/>
      <c r="M183" s="160"/>
      <c r="N183" s="161"/>
      <c r="O183" s="59"/>
      <c r="P183" s="59"/>
      <c r="Q183" s="59"/>
      <c r="R183" s="59"/>
      <c r="S183" s="59"/>
      <c r="T183" s="60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T183" s="17" t="s">
        <v>140</v>
      </c>
      <c r="AU183" s="17" t="s">
        <v>86</v>
      </c>
    </row>
    <row r="184" spans="2:51" s="13" customFormat="1" ht="12">
      <c r="B184" s="162"/>
      <c r="D184" s="157" t="s">
        <v>142</v>
      </c>
      <c r="E184" s="163" t="s">
        <v>1</v>
      </c>
      <c r="F184" s="164" t="s">
        <v>253</v>
      </c>
      <c r="H184" s="165">
        <v>9.2</v>
      </c>
      <c r="I184" s="166"/>
      <c r="L184" s="162"/>
      <c r="M184" s="167"/>
      <c r="N184" s="168"/>
      <c r="O184" s="168"/>
      <c r="P184" s="168"/>
      <c r="Q184" s="168"/>
      <c r="R184" s="168"/>
      <c r="S184" s="168"/>
      <c r="T184" s="169"/>
      <c r="AT184" s="163" t="s">
        <v>142</v>
      </c>
      <c r="AU184" s="163" t="s">
        <v>86</v>
      </c>
      <c r="AV184" s="13" t="s">
        <v>86</v>
      </c>
      <c r="AW184" s="13" t="s">
        <v>32</v>
      </c>
      <c r="AX184" s="13" t="s">
        <v>76</v>
      </c>
      <c r="AY184" s="163" t="s">
        <v>130</v>
      </c>
    </row>
    <row r="185" spans="2:51" s="13" customFormat="1" ht="12">
      <c r="B185" s="162"/>
      <c r="D185" s="157" t="s">
        <v>142</v>
      </c>
      <c r="E185" s="163" t="s">
        <v>1</v>
      </c>
      <c r="F185" s="164" t="s">
        <v>253</v>
      </c>
      <c r="H185" s="165">
        <v>9.2</v>
      </c>
      <c r="I185" s="166"/>
      <c r="L185" s="162"/>
      <c r="M185" s="167"/>
      <c r="N185" s="168"/>
      <c r="O185" s="168"/>
      <c r="P185" s="168"/>
      <c r="Q185" s="168"/>
      <c r="R185" s="168"/>
      <c r="S185" s="168"/>
      <c r="T185" s="169"/>
      <c r="AT185" s="163" t="s">
        <v>142</v>
      </c>
      <c r="AU185" s="163" t="s">
        <v>86</v>
      </c>
      <c r="AV185" s="13" t="s">
        <v>86</v>
      </c>
      <c r="AW185" s="13" t="s">
        <v>32</v>
      </c>
      <c r="AX185" s="13" t="s">
        <v>76</v>
      </c>
      <c r="AY185" s="163" t="s">
        <v>130</v>
      </c>
    </row>
    <row r="186" spans="2:51" s="13" customFormat="1" ht="12">
      <c r="B186" s="162"/>
      <c r="D186" s="157" t="s">
        <v>142</v>
      </c>
      <c r="E186" s="163" t="s">
        <v>1</v>
      </c>
      <c r="F186" s="164" t="s">
        <v>253</v>
      </c>
      <c r="H186" s="165">
        <v>9.2</v>
      </c>
      <c r="I186" s="166"/>
      <c r="L186" s="162"/>
      <c r="M186" s="167"/>
      <c r="N186" s="168"/>
      <c r="O186" s="168"/>
      <c r="P186" s="168"/>
      <c r="Q186" s="168"/>
      <c r="R186" s="168"/>
      <c r="S186" s="168"/>
      <c r="T186" s="169"/>
      <c r="AT186" s="163" t="s">
        <v>142</v>
      </c>
      <c r="AU186" s="163" t="s">
        <v>86</v>
      </c>
      <c r="AV186" s="13" t="s">
        <v>86</v>
      </c>
      <c r="AW186" s="13" t="s">
        <v>32</v>
      </c>
      <c r="AX186" s="13" t="s">
        <v>76</v>
      </c>
      <c r="AY186" s="163" t="s">
        <v>130</v>
      </c>
    </row>
    <row r="187" spans="2:51" s="14" customFormat="1" ht="12">
      <c r="B187" s="170"/>
      <c r="D187" s="157" t="s">
        <v>142</v>
      </c>
      <c r="E187" s="171" t="s">
        <v>1</v>
      </c>
      <c r="F187" s="172" t="s">
        <v>145</v>
      </c>
      <c r="H187" s="173">
        <v>27.6</v>
      </c>
      <c r="I187" s="174"/>
      <c r="L187" s="170"/>
      <c r="M187" s="175"/>
      <c r="N187" s="176"/>
      <c r="O187" s="176"/>
      <c r="P187" s="176"/>
      <c r="Q187" s="176"/>
      <c r="R187" s="176"/>
      <c r="S187" s="176"/>
      <c r="T187" s="177"/>
      <c r="AT187" s="171" t="s">
        <v>142</v>
      </c>
      <c r="AU187" s="171" t="s">
        <v>86</v>
      </c>
      <c r="AV187" s="14" t="s">
        <v>138</v>
      </c>
      <c r="AW187" s="14" t="s">
        <v>32</v>
      </c>
      <c r="AX187" s="14" t="s">
        <v>84</v>
      </c>
      <c r="AY187" s="171" t="s">
        <v>130</v>
      </c>
    </row>
    <row r="188" spans="1:65" s="2" customFormat="1" ht="13.8" customHeight="1">
      <c r="A188" s="32"/>
      <c r="B188" s="143"/>
      <c r="C188" s="144" t="s">
        <v>194</v>
      </c>
      <c r="D188" s="144" t="s">
        <v>133</v>
      </c>
      <c r="E188" s="145" t="s">
        <v>490</v>
      </c>
      <c r="F188" s="146" t="s">
        <v>491</v>
      </c>
      <c r="G188" s="147" t="s">
        <v>136</v>
      </c>
      <c r="H188" s="148">
        <v>55.2</v>
      </c>
      <c r="I188" s="149"/>
      <c r="J188" s="150">
        <f>ROUND(I188*H188,2)</f>
        <v>0</v>
      </c>
      <c r="K188" s="146" t="s">
        <v>137</v>
      </c>
      <c r="L188" s="33"/>
      <c r="M188" s="151" t="s">
        <v>1</v>
      </c>
      <c r="N188" s="152" t="s">
        <v>43</v>
      </c>
      <c r="O188" s="59"/>
      <c r="P188" s="153">
        <f>O188*H188</f>
        <v>0</v>
      </c>
      <c r="Q188" s="153">
        <v>0</v>
      </c>
      <c r="R188" s="153">
        <f>Q188*H188</f>
        <v>0</v>
      </c>
      <c r="S188" s="153">
        <v>0</v>
      </c>
      <c r="T188" s="154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55" t="s">
        <v>138</v>
      </c>
      <c r="AT188" s="155" t="s">
        <v>133</v>
      </c>
      <c r="AU188" s="155" t="s">
        <v>86</v>
      </c>
      <c r="AY188" s="17" t="s">
        <v>130</v>
      </c>
      <c r="BE188" s="156">
        <f>IF(N188="základní",J188,0)</f>
        <v>0</v>
      </c>
      <c r="BF188" s="156">
        <f>IF(N188="snížená",J188,0)</f>
        <v>0</v>
      </c>
      <c r="BG188" s="156">
        <f>IF(N188="zákl. přenesená",J188,0)</f>
        <v>0</v>
      </c>
      <c r="BH188" s="156">
        <f>IF(N188="sníž. přenesená",J188,0)</f>
        <v>0</v>
      </c>
      <c r="BI188" s="156">
        <f>IF(N188="nulová",J188,0)</f>
        <v>0</v>
      </c>
      <c r="BJ188" s="17" t="s">
        <v>138</v>
      </c>
      <c r="BK188" s="156">
        <f>ROUND(I188*H188,2)</f>
        <v>0</v>
      </c>
      <c r="BL188" s="17" t="s">
        <v>138</v>
      </c>
      <c r="BM188" s="155" t="s">
        <v>492</v>
      </c>
    </row>
    <row r="189" spans="1:47" s="2" customFormat="1" ht="12">
      <c r="A189" s="32"/>
      <c r="B189" s="33"/>
      <c r="C189" s="32"/>
      <c r="D189" s="157" t="s">
        <v>140</v>
      </c>
      <c r="E189" s="32"/>
      <c r="F189" s="158" t="s">
        <v>493</v>
      </c>
      <c r="G189" s="32"/>
      <c r="H189" s="32"/>
      <c r="I189" s="159"/>
      <c r="J189" s="32"/>
      <c r="K189" s="32"/>
      <c r="L189" s="33"/>
      <c r="M189" s="160"/>
      <c r="N189" s="161"/>
      <c r="O189" s="59"/>
      <c r="P189" s="59"/>
      <c r="Q189" s="59"/>
      <c r="R189" s="59"/>
      <c r="S189" s="59"/>
      <c r="T189" s="60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T189" s="17" t="s">
        <v>140</v>
      </c>
      <c r="AU189" s="17" t="s">
        <v>86</v>
      </c>
    </row>
    <row r="190" spans="2:51" s="13" customFormat="1" ht="12">
      <c r="B190" s="162"/>
      <c r="D190" s="157" t="s">
        <v>142</v>
      </c>
      <c r="E190" s="163" t="s">
        <v>1</v>
      </c>
      <c r="F190" s="164" t="s">
        <v>253</v>
      </c>
      <c r="H190" s="165">
        <v>9.2</v>
      </c>
      <c r="I190" s="166"/>
      <c r="L190" s="162"/>
      <c r="M190" s="167"/>
      <c r="N190" s="168"/>
      <c r="O190" s="168"/>
      <c r="P190" s="168"/>
      <c r="Q190" s="168"/>
      <c r="R190" s="168"/>
      <c r="S190" s="168"/>
      <c r="T190" s="169"/>
      <c r="AT190" s="163" t="s">
        <v>142</v>
      </c>
      <c r="AU190" s="163" t="s">
        <v>86</v>
      </c>
      <c r="AV190" s="13" t="s">
        <v>86</v>
      </c>
      <c r="AW190" s="13" t="s">
        <v>32</v>
      </c>
      <c r="AX190" s="13" t="s">
        <v>76</v>
      </c>
      <c r="AY190" s="163" t="s">
        <v>130</v>
      </c>
    </row>
    <row r="191" spans="2:51" s="13" customFormat="1" ht="12">
      <c r="B191" s="162"/>
      <c r="D191" s="157" t="s">
        <v>142</v>
      </c>
      <c r="E191" s="163" t="s">
        <v>1</v>
      </c>
      <c r="F191" s="164" t="s">
        <v>253</v>
      </c>
      <c r="H191" s="165">
        <v>9.2</v>
      </c>
      <c r="I191" s="166"/>
      <c r="L191" s="162"/>
      <c r="M191" s="167"/>
      <c r="N191" s="168"/>
      <c r="O191" s="168"/>
      <c r="P191" s="168"/>
      <c r="Q191" s="168"/>
      <c r="R191" s="168"/>
      <c r="S191" s="168"/>
      <c r="T191" s="169"/>
      <c r="AT191" s="163" t="s">
        <v>142</v>
      </c>
      <c r="AU191" s="163" t="s">
        <v>86</v>
      </c>
      <c r="AV191" s="13" t="s">
        <v>86</v>
      </c>
      <c r="AW191" s="13" t="s">
        <v>32</v>
      </c>
      <c r="AX191" s="13" t="s">
        <v>76</v>
      </c>
      <c r="AY191" s="163" t="s">
        <v>130</v>
      </c>
    </row>
    <row r="192" spans="2:51" s="13" customFormat="1" ht="12">
      <c r="B192" s="162"/>
      <c r="D192" s="157" t="s">
        <v>142</v>
      </c>
      <c r="E192" s="163" t="s">
        <v>1</v>
      </c>
      <c r="F192" s="164" t="s">
        <v>253</v>
      </c>
      <c r="H192" s="165">
        <v>9.2</v>
      </c>
      <c r="I192" s="166"/>
      <c r="L192" s="162"/>
      <c r="M192" s="167"/>
      <c r="N192" s="168"/>
      <c r="O192" s="168"/>
      <c r="P192" s="168"/>
      <c r="Q192" s="168"/>
      <c r="R192" s="168"/>
      <c r="S192" s="168"/>
      <c r="T192" s="169"/>
      <c r="AT192" s="163" t="s">
        <v>142</v>
      </c>
      <c r="AU192" s="163" t="s">
        <v>86</v>
      </c>
      <c r="AV192" s="13" t="s">
        <v>86</v>
      </c>
      <c r="AW192" s="13" t="s">
        <v>32</v>
      </c>
      <c r="AX192" s="13" t="s">
        <v>76</v>
      </c>
      <c r="AY192" s="163" t="s">
        <v>130</v>
      </c>
    </row>
    <row r="193" spans="2:51" s="13" customFormat="1" ht="12">
      <c r="B193" s="162"/>
      <c r="D193" s="157" t="s">
        <v>142</v>
      </c>
      <c r="E193" s="163" t="s">
        <v>1</v>
      </c>
      <c r="F193" s="164" t="s">
        <v>253</v>
      </c>
      <c r="H193" s="165">
        <v>9.2</v>
      </c>
      <c r="I193" s="166"/>
      <c r="L193" s="162"/>
      <c r="M193" s="167"/>
      <c r="N193" s="168"/>
      <c r="O193" s="168"/>
      <c r="P193" s="168"/>
      <c r="Q193" s="168"/>
      <c r="R193" s="168"/>
      <c r="S193" s="168"/>
      <c r="T193" s="169"/>
      <c r="AT193" s="163" t="s">
        <v>142</v>
      </c>
      <c r="AU193" s="163" t="s">
        <v>86</v>
      </c>
      <c r="AV193" s="13" t="s">
        <v>86</v>
      </c>
      <c r="AW193" s="13" t="s">
        <v>32</v>
      </c>
      <c r="AX193" s="13" t="s">
        <v>76</v>
      </c>
      <c r="AY193" s="163" t="s">
        <v>130</v>
      </c>
    </row>
    <row r="194" spans="2:51" s="13" customFormat="1" ht="12">
      <c r="B194" s="162"/>
      <c r="D194" s="157" t="s">
        <v>142</v>
      </c>
      <c r="E194" s="163" t="s">
        <v>1</v>
      </c>
      <c r="F194" s="164" t="s">
        <v>253</v>
      </c>
      <c r="H194" s="165">
        <v>9.2</v>
      </c>
      <c r="I194" s="166"/>
      <c r="L194" s="162"/>
      <c r="M194" s="167"/>
      <c r="N194" s="168"/>
      <c r="O194" s="168"/>
      <c r="P194" s="168"/>
      <c r="Q194" s="168"/>
      <c r="R194" s="168"/>
      <c r="S194" s="168"/>
      <c r="T194" s="169"/>
      <c r="AT194" s="163" t="s">
        <v>142</v>
      </c>
      <c r="AU194" s="163" t="s">
        <v>86</v>
      </c>
      <c r="AV194" s="13" t="s">
        <v>86</v>
      </c>
      <c r="AW194" s="13" t="s">
        <v>32</v>
      </c>
      <c r="AX194" s="13" t="s">
        <v>76</v>
      </c>
      <c r="AY194" s="163" t="s">
        <v>130</v>
      </c>
    </row>
    <row r="195" spans="2:51" s="13" customFormat="1" ht="12">
      <c r="B195" s="162"/>
      <c r="D195" s="157" t="s">
        <v>142</v>
      </c>
      <c r="E195" s="163" t="s">
        <v>1</v>
      </c>
      <c r="F195" s="164" t="s">
        <v>253</v>
      </c>
      <c r="H195" s="165">
        <v>9.2</v>
      </c>
      <c r="I195" s="166"/>
      <c r="L195" s="162"/>
      <c r="M195" s="167"/>
      <c r="N195" s="168"/>
      <c r="O195" s="168"/>
      <c r="P195" s="168"/>
      <c r="Q195" s="168"/>
      <c r="R195" s="168"/>
      <c r="S195" s="168"/>
      <c r="T195" s="169"/>
      <c r="AT195" s="163" t="s">
        <v>142</v>
      </c>
      <c r="AU195" s="163" t="s">
        <v>86</v>
      </c>
      <c r="AV195" s="13" t="s">
        <v>86</v>
      </c>
      <c r="AW195" s="13" t="s">
        <v>32</v>
      </c>
      <c r="AX195" s="13" t="s">
        <v>76</v>
      </c>
      <c r="AY195" s="163" t="s">
        <v>130</v>
      </c>
    </row>
    <row r="196" spans="2:51" s="14" customFormat="1" ht="12">
      <c r="B196" s="170"/>
      <c r="D196" s="157" t="s">
        <v>142</v>
      </c>
      <c r="E196" s="171" t="s">
        <v>1</v>
      </c>
      <c r="F196" s="172" t="s">
        <v>145</v>
      </c>
      <c r="H196" s="173">
        <v>55.2</v>
      </c>
      <c r="I196" s="174"/>
      <c r="L196" s="170"/>
      <c r="M196" s="175"/>
      <c r="N196" s="176"/>
      <c r="O196" s="176"/>
      <c r="P196" s="176"/>
      <c r="Q196" s="176"/>
      <c r="R196" s="176"/>
      <c r="S196" s="176"/>
      <c r="T196" s="177"/>
      <c r="AT196" s="171" t="s">
        <v>142</v>
      </c>
      <c r="AU196" s="171" t="s">
        <v>86</v>
      </c>
      <c r="AV196" s="14" t="s">
        <v>138</v>
      </c>
      <c r="AW196" s="14" t="s">
        <v>32</v>
      </c>
      <c r="AX196" s="14" t="s">
        <v>84</v>
      </c>
      <c r="AY196" s="171" t="s">
        <v>130</v>
      </c>
    </row>
    <row r="197" spans="1:65" s="2" customFormat="1" ht="13.8" customHeight="1">
      <c r="A197" s="32"/>
      <c r="B197" s="143"/>
      <c r="C197" s="144" t="s">
        <v>200</v>
      </c>
      <c r="D197" s="144" t="s">
        <v>133</v>
      </c>
      <c r="E197" s="145" t="s">
        <v>494</v>
      </c>
      <c r="F197" s="146" t="s">
        <v>495</v>
      </c>
      <c r="G197" s="147" t="s">
        <v>136</v>
      </c>
      <c r="H197" s="148">
        <v>25</v>
      </c>
      <c r="I197" s="149"/>
      <c r="J197" s="150">
        <f>ROUND(I197*H197,2)</f>
        <v>0</v>
      </c>
      <c r="K197" s="146" t="s">
        <v>137</v>
      </c>
      <c r="L197" s="33"/>
      <c r="M197" s="151" t="s">
        <v>1</v>
      </c>
      <c r="N197" s="152" t="s">
        <v>43</v>
      </c>
      <c r="O197" s="59"/>
      <c r="P197" s="153">
        <f>O197*H197</f>
        <v>0</v>
      </c>
      <c r="Q197" s="153">
        <v>0.00099</v>
      </c>
      <c r="R197" s="153">
        <f>Q197*H197</f>
        <v>0.02475</v>
      </c>
      <c r="S197" s="153">
        <v>0</v>
      </c>
      <c r="T197" s="154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55" t="s">
        <v>138</v>
      </c>
      <c r="AT197" s="155" t="s">
        <v>133</v>
      </c>
      <c r="AU197" s="155" t="s">
        <v>86</v>
      </c>
      <c r="AY197" s="17" t="s">
        <v>130</v>
      </c>
      <c r="BE197" s="156">
        <f>IF(N197="základní",J197,0)</f>
        <v>0</v>
      </c>
      <c r="BF197" s="156">
        <f>IF(N197="snížená",J197,0)</f>
        <v>0</v>
      </c>
      <c r="BG197" s="156">
        <f>IF(N197="zákl. přenesená",J197,0)</f>
        <v>0</v>
      </c>
      <c r="BH197" s="156">
        <f>IF(N197="sníž. přenesená",J197,0)</f>
        <v>0</v>
      </c>
      <c r="BI197" s="156">
        <f>IF(N197="nulová",J197,0)</f>
        <v>0</v>
      </c>
      <c r="BJ197" s="17" t="s">
        <v>138</v>
      </c>
      <c r="BK197" s="156">
        <f>ROUND(I197*H197,2)</f>
        <v>0</v>
      </c>
      <c r="BL197" s="17" t="s">
        <v>138</v>
      </c>
      <c r="BM197" s="155" t="s">
        <v>496</v>
      </c>
    </row>
    <row r="198" spans="1:47" s="2" customFormat="1" ht="12">
      <c r="A198" s="32"/>
      <c r="B198" s="33"/>
      <c r="C198" s="32"/>
      <c r="D198" s="157" t="s">
        <v>140</v>
      </c>
      <c r="E198" s="32"/>
      <c r="F198" s="158" t="s">
        <v>497</v>
      </c>
      <c r="G198" s="32"/>
      <c r="H198" s="32"/>
      <c r="I198" s="159"/>
      <c r="J198" s="32"/>
      <c r="K198" s="32"/>
      <c r="L198" s="33"/>
      <c r="M198" s="160"/>
      <c r="N198" s="161"/>
      <c r="O198" s="59"/>
      <c r="P198" s="59"/>
      <c r="Q198" s="59"/>
      <c r="R198" s="59"/>
      <c r="S198" s="59"/>
      <c r="T198" s="60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T198" s="17" t="s">
        <v>140</v>
      </c>
      <c r="AU198" s="17" t="s">
        <v>86</v>
      </c>
    </row>
    <row r="199" spans="2:51" s="13" customFormat="1" ht="12">
      <c r="B199" s="162"/>
      <c r="D199" s="157" t="s">
        <v>142</v>
      </c>
      <c r="E199" s="163" t="s">
        <v>1</v>
      </c>
      <c r="F199" s="164" t="s">
        <v>283</v>
      </c>
      <c r="H199" s="165">
        <v>25</v>
      </c>
      <c r="I199" s="166"/>
      <c r="L199" s="162"/>
      <c r="M199" s="167"/>
      <c r="N199" s="168"/>
      <c r="O199" s="168"/>
      <c r="P199" s="168"/>
      <c r="Q199" s="168"/>
      <c r="R199" s="168"/>
      <c r="S199" s="168"/>
      <c r="T199" s="169"/>
      <c r="AT199" s="163" t="s">
        <v>142</v>
      </c>
      <c r="AU199" s="163" t="s">
        <v>86</v>
      </c>
      <c r="AV199" s="13" t="s">
        <v>86</v>
      </c>
      <c r="AW199" s="13" t="s">
        <v>32</v>
      </c>
      <c r="AX199" s="13" t="s">
        <v>76</v>
      </c>
      <c r="AY199" s="163" t="s">
        <v>130</v>
      </c>
    </row>
    <row r="200" spans="2:51" s="14" customFormat="1" ht="12">
      <c r="B200" s="170"/>
      <c r="D200" s="157" t="s">
        <v>142</v>
      </c>
      <c r="E200" s="171" t="s">
        <v>1</v>
      </c>
      <c r="F200" s="172" t="s">
        <v>145</v>
      </c>
      <c r="H200" s="173">
        <v>25</v>
      </c>
      <c r="I200" s="174"/>
      <c r="L200" s="170"/>
      <c r="M200" s="175"/>
      <c r="N200" s="176"/>
      <c r="O200" s="176"/>
      <c r="P200" s="176"/>
      <c r="Q200" s="176"/>
      <c r="R200" s="176"/>
      <c r="S200" s="176"/>
      <c r="T200" s="177"/>
      <c r="AT200" s="171" t="s">
        <v>142</v>
      </c>
      <c r="AU200" s="171" t="s">
        <v>86</v>
      </c>
      <c r="AV200" s="14" t="s">
        <v>138</v>
      </c>
      <c r="AW200" s="14" t="s">
        <v>32</v>
      </c>
      <c r="AX200" s="14" t="s">
        <v>84</v>
      </c>
      <c r="AY200" s="171" t="s">
        <v>130</v>
      </c>
    </row>
    <row r="201" spans="1:65" s="2" customFormat="1" ht="13.8" customHeight="1">
      <c r="A201" s="32"/>
      <c r="B201" s="143"/>
      <c r="C201" s="144" t="s">
        <v>208</v>
      </c>
      <c r="D201" s="144" t="s">
        <v>133</v>
      </c>
      <c r="E201" s="145" t="s">
        <v>498</v>
      </c>
      <c r="F201" s="146" t="s">
        <v>499</v>
      </c>
      <c r="G201" s="147" t="s">
        <v>136</v>
      </c>
      <c r="H201" s="148">
        <v>55.2</v>
      </c>
      <c r="I201" s="149"/>
      <c r="J201" s="150">
        <f>ROUND(I201*H201,2)</f>
        <v>0</v>
      </c>
      <c r="K201" s="146" t="s">
        <v>137</v>
      </c>
      <c r="L201" s="33"/>
      <c r="M201" s="151" t="s">
        <v>1</v>
      </c>
      <c r="N201" s="152" t="s">
        <v>43</v>
      </c>
      <c r="O201" s="59"/>
      <c r="P201" s="153">
        <f>O201*H201</f>
        <v>0</v>
      </c>
      <c r="Q201" s="153">
        <v>0.00315</v>
      </c>
      <c r="R201" s="153">
        <f>Q201*H201</f>
        <v>0.17388</v>
      </c>
      <c r="S201" s="153">
        <v>0</v>
      </c>
      <c r="T201" s="154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55" t="s">
        <v>138</v>
      </c>
      <c r="AT201" s="155" t="s">
        <v>133</v>
      </c>
      <c r="AU201" s="155" t="s">
        <v>86</v>
      </c>
      <c r="AY201" s="17" t="s">
        <v>130</v>
      </c>
      <c r="BE201" s="156">
        <f>IF(N201="základní",J201,0)</f>
        <v>0</v>
      </c>
      <c r="BF201" s="156">
        <f>IF(N201="snížená",J201,0)</f>
        <v>0</v>
      </c>
      <c r="BG201" s="156">
        <f>IF(N201="zákl. přenesená",J201,0)</f>
        <v>0</v>
      </c>
      <c r="BH201" s="156">
        <f>IF(N201="sníž. přenesená",J201,0)</f>
        <v>0</v>
      </c>
      <c r="BI201" s="156">
        <f>IF(N201="nulová",J201,0)</f>
        <v>0</v>
      </c>
      <c r="BJ201" s="17" t="s">
        <v>138</v>
      </c>
      <c r="BK201" s="156">
        <f>ROUND(I201*H201,2)</f>
        <v>0</v>
      </c>
      <c r="BL201" s="17" t="s">
        <v>138</v>
      </c>
      <c r="BM201" s="155" t="s">
        <v>500</v>
      </c>
    </row>
    <row r="202" spans="1:47" s="2" customFormat="1" ht="12">
      <c r="A202" s="32"/>
      <c r="B202" s="33"/>
      <c r="C202" s="32"/>
      <c r="D202" s="157" t="s">
        <v>140</v>
      </c>
      <c r="E202" s="32"/>
      <c r="F202" s="158" t="s">
        <v>501</v>
      </c>
      <c r="G202" s="32"/>
      <c r="H202" s="32"/>
      <c r="I202" s="159"/>
      <c r="J202" s="32"/>
      <c r="K202" s="32"/>
      <c r="L202" s="33"/>
      <c r="M202" s="160"/>
      <c r="N202" s="161"/>
      <c r="O202" s="59"/>
      <c r="P202" s="59"/>
      <c r="Q202" s="59"/>
      <c r="R202" s="59"/>
      <c r="S202" s="59"/>
      <c r="T202" s="60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T202" s="17" t="s">
        <v>140</v>
      </c>
      <c r="AU202" s="17" t="s">
        <v>86</v>
      </c>
    </row>
    <row r="203" spans="2:51" s="13" customFormat="1" ht="12">
      <c r="B203" s="162"/>
      <c r="D203" s="157" t="s">
        <v>142</v>
      </c>
      <c r="E203" s="163" t="s">
        <v>1</v>
      </c>
      <c r="F203" s="164" t="s">
        <v>253</v>
      </c>
      <c r="H203" s="165">
        <v>9.2</v>
      </c>
      <c r="I203" s="166"/>
      <c r="L203" s="162"/>
      <c r="M203" s="167"/>
      <c r="N203" s="168"/>
      <c r="O203" s="168"/>
      <c r="P203" s="168"/>
      <c r="Q203" s="168"/>
      <c r="R203" s="168"/>
      <c r="S203" s="168"/>
      <c r="T203" s="169"/>
      <c r="AT203" s="163" t="s">
        <v>142</v>
      </c>
      <c r="AU203" s="163" t="s">
        <v>86</v>
      </c>
      <c r="AV203" s="13" t="s">
        <v>86</v>
      </c>
      <c r="AW203" s="13" t="s">
        <v>32</v>
      </c>
      <c r="AX203" s="13" t="s">
        <v>76</v>
      </c>
      <c r="AY203" s="163" t="s">
        <v>130</v>
      </c>
    </row>
    <row r="204" spans="2:51" s="13" customFormat="1" ht="12">
      <c r="B204" s="162"/>
      <c r="D204" s="157" t="s">
        <v>142</v>
      </c>
      <c r="E204" s="163" t="s">
        <v>1</v>
      </c>
      <c r="F204" s="164" t="s">
        <v>253</v>
      </c>
      <c r="H204" s="165">
        <v>9.2</v>
      </c>
      <c r="I204" s="166"/>
      <c r="L204" s="162"/>
      <c r="M204" s="167"/>
      <c r="N204" s="168"/>
      <c r="O204" s="168"/>
      <c r="P204" s="168"/>
      <c r="Q204" s="168"/>
      <c r="R204" s="168"/>
      <c r="S204" s="168"/>
      <c r="T204" s="169"/>
      <c r="AT204" s="163" t="s">
        <v>142</v>
      </c>
      <c r="AU204" s="163" t="s">
        <v>86</v>
      </c>
      <c r="AV204" s="13" t="s">
        <v>86</v>
      </c>
      <c r="AW204" s="13" t="s">
        <v>32</v>
      </c>
      <c r="AX204" s="13" t="s">
        <v>76</v>
      </c>
      <c r="AY204" s="163" t="s">
        <v>130</v>
      </c>
    </row>
    <row r="205" spans="2:51" s="13" customFormat="1" ht="12">
      <c r="B205" s="162"/>
      <c r="D205" s="157" t="s">
        <v>142</v>
      </c>
      <c r="E205" s="163" t="s">
        <v>1</v>
      </c>
      <c r="F205" s="164" t="s">
        <v>253</v>
      </c>
      <c r="H205" s="165">
        <v>9.2</v>
      </c>
      <c r="I205" s="166"/>
      <c r="L205" s="162"/>
      <c r="M205" s="167"/>
      <c r="N205" s="168"/>
      <c r="O205" s="168"/>
      <c r="P205" s="168"/>
      <c r="Q205" s="168"/>
      <c r="R205" s="168"/>
      <c r="S205" s="168"/>
      <c r="T205" s="169"/>
      <c r="AT205" s="163" t="s">
        <v>142</v>
      </c>
      <c r="AU205" s="163" t="s">
        <v>86</v>
      </c>
      <c r="AV205" s="13" t="s">
        <v>86</v>
      </c>
      <c r="AW205" s="13" t="s">
        <v>32</v>
      </c>
      <c r="AX205" s="13" t="s">
        <v>76</v>
      </c>
      <c r="AY205" s="163" t="s">
        <v>130</v>
      </c>
    </row>
    <row r="206" spans="2:51" s="13" customFormat="1" ht="12">
      <c r="B206" s="162"/>
      <c r="D206" s="157" t="s">
        <v>142</v>
      </c>
      <c r="E206" s="163" t="s">
        <v>1</v>
      </c>
      <c r="F206" s="164" t="s">
        <v>253</v>
      </c>
      <c r="H206" s="165">
        <v>9.2</v>
      </c>
      <c r="I206" s="166"/>
      <c r="L206" s="162"/>
      <c r="M206" s="167"/>
      <c r="N206" s="168"/>
      <c r="O206" s="168"/>
      <c r="P206" s="168"/>
      <c r="Q206" s="168"/>
      <c r="R206" s="168"/>
      <c r="S206" s="168"/>
      <c r="T206" s="169"/>
      <c r="AT206" s="163" t="s">
        <v>142</v>
      </c>
      <c r="AU206" s="163" t="s">
        <v>86</v>
      </c>
      <c r="AV206" s="13" t="s">
        <v>86</v>
      </c>
      <c r="AW206" s="13" t="s">
        <v>32</v>
      </c>
      <c r="AX206" s="13" t="s">
        <v>76</v>
      </c>
      <c r="AY206" s="163" t="s">
        <v>130</v>
      </c>
    </row>
    <row r="207" spans="2:51" s="13" customFormat="1" ht="12">
      <c r="B207" s="162"/>
      <c r="D207" s="157" t="s">
        <v>142</v>
      </c>
      <c r="E207" s="163" t="s">
        <v>1</v>
      </c>
      <c r="F207" s="164" t="s">
        <v>253</v>
      </c>
      <c r="H207" s="165">
        <v>9.2</v>
      </c>
      <c r="I207" s="166"/>
      <c r="L207" s="162"/>
      <c r="M207" s="167"/>
      <c r="N207" s="168"/>
      <c r="O207" s="168"/>
      <c r="P207" s="168"/>
      <c r="Q207" s="168"/>
      <c r="R207" s="168"/>
      <c r="S207" s="168"/>
      <c r="T207" s="169"/>
      <c r="AT207" s="163" t="s">
        <v>142</v>
      </c>
      <c r="AU207" s="163" t="s">
        <v>86</v>
      </c>
      <c r="AV207" s="13" t="s">
        <v>86</v>
      </c>
      <c r="AW207" s="13" t="s">
        <v>32</v>
      </c>
      <c r="AX207" s="13" t="s">
        <v>76</v>
      </c>
      <c r="AY207" s="163" t="s">
        <v>130</v>
      </c>
    </row>
    <row r="208" spans="2:51" s="13" customFormat="1" ht="12">
      <c r="B208" s="162"/>
      <c r="D208" s="157" t="s">
        <v>142</v>
      </c>
      <c r="E208" s="163" t="s">
        <v>1</v>
      </c>
      <c r="F208" s="164" t="s">
        <v>253</v>
      </c>
      <c r="H208" s="165">
        <v>9.2</v>
      </c>
      <c r="I208" s="166"/>
      <c r="L208" s="162"/>
      <c r="M208" s="167"/>
      <c r="N208" s="168"/>
      <c r="O208" s="168"/>
      <c r="P208" s="168"/>
      <c r="Q208" s="168"/>
      <c r="R208" s="168"/>
      <c r="S208" s="168"/>
      <c r="T208" s="169"/>
      <c r="AT208" s="163" t="s">
        <v>142</v>
      </c>
      <c r="AU208" s="163" t="s">
        <v>86</v>
      </c>
      <c r="AV208" s="13" t="s">
        <v>86</v>
      </c>
      <c r="AW208" s="13" t="s">
        <v>32</v>
      </c>
      <c r="AX208" s="13" t="s">
        <v>76</v>
      </c>
      <c r="AY208" s="163" t="s">
        <v>130</v>
      </c>
    </row>
    <row r="209" spans="2:51" s="14" customFormat="1" ht="12">
      <c r="B209" s="170"/>
      <c r="D209" s="157" t="s">
        <v>142</v>
      </c>
      <c r="E209" s="171" t="s">
        <v>1</v>
      </c>
      <c r="F209" s="172" t="s">
        <v>145</v>
      </c>
      <c r="H209" s="173">
        <v>55.2</v>
      </c>
      <c r="I209" s="174"/>
      <c r="L209" s="170"/>
      <c r="M209" s="175"/>
      <c r="N209" s="176"/>
      <c r="O209" s="176"/>
      <c r="P209" s="176"/>
      <c r="Q209" s="176"/>
      <c r="R209" s="176"/>
      <c r="S209" s="176"/>
      <c r="T209" s="177"/>
      <c r="AT209" s="171" t="s">
        <v>142</v>
      </c>
      <c r="AU209" s="171" t="s">
        <v>86</v>
      </c>
      <c r="AV209" s="14" t="s">
        <v>138</v>
      </c>
      <c r="AW209" s="14" t="s">
        <v>32</v>
      </c>
      <c r="AX209" s="14" t="s">
        <v>84</v>
      </c>
      <c r="AY209" s="171" t="s">
        <v>130</v>
      </c>
    </row>
    <row r="210" spans="1:65" s="2" customFormat="1" ht="13.8" customHeight="1">
      <c r="A210" s="32"/>
      <c r="B210" s="143"/>
      <c r="C210" s="144" t="s">
        <v>213</v>
      </c>
      <c r="D210" s="144" t="s">
        <v>133</v>
      </c>
      <c r="E210" s="145" t="s">
        <v>502</v>
      </c>
      <c r="F210" s="146" t="s">
        <v>503</v>
      </c>
      <c r="G210" s="147" t="s">
        <v>136</v>
      </c>
      <c r="H210" s="148">
        <v>492.8</v>
      </c>
      <c r="I210" s="149"/>
      <c r="J210" s="150">
        <f>ROUND(I210*H210,2)</f>
        <v>0</v>
      </c>
      <c r="K210" s="146" t="s">
        <v>137</v>
      </c>
      <c r="L210" s="33"/>
      <c r="M210" s="151" t="s">
        <v>1</v>
      </c>
      <c r="N210" s="152" t="s">
        <v>43</v>
      </c>
      <c r="O210" s="59"/>
      <c r="P210" s="153">
        <f>O210*H210</f>
        <v>0</v>
      </c>
      <c r="Q210" s="153">
        <v>0.0005</v>
      </c>
      <c r="R210" s="153">
        <f>Q210*H210</f>
        <v>0.2464</v>
      </c>
      <c r="S210" s="153">
        <v>0</v>
      </c>
      <c r="T210" s="154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55" t="s">
        <v>138</v>
      </c>
      <c r="AT210" s="155" t="s">
        <v>133</v>
      </c>
      <c r="AU210" s="155" t="s">
        <v>86</v>
      </c>
      <c r="AY210" s="17" t="s">
        <v>130</v>
      </c>
      <c r="BE210" s="156">
        <f>IF(N210="základní",J210,0)</f>
        <v>0</v>
      </c>
      <c r="BF210" s="156">
        <f>IF(N210="snížená",J210,0)</f>
        <v>0</v>
      </c>
      <c r="BG210" s="156">
        <f>IF(N210="zákl. přenesená",J210,0)</f>
        <v>0</v>
      </c>
      <c r="BH210" s="156">
        <f>IF(N210="sníž. přenesená",J210,0)</f>
        <v>0</v>
      </c>
      <c r="BI210" s="156">
        <f>IF(N210="nulová",J210,0)</f>
        <v>0</v>
      </c>
      <c r="BJ210" s="17" t="s">
        <v>138</v>
      </c>
      <c r="BK210" s="156">
        <f>ROUND(I210*H210,2)</f>
        <v>0</v>
      </c>
      <c r="BL210" s="17" t="s">
        <v>138</v>
      </c>
      <c r="BM210" s="155" t="s">
        <v>504</v>
      </c>
    </row>
    <row r="211" spans="1:47" s="2" customFormat="1" ht="12">
      <c r="A211" s="32"/>
      <c r="B211" s="33"/>
      <c r="C211" s="32"/>
      <c r="D211" s="157" t="s">
        <v>140</v>
      </c>
      <c r="E211" s="32"/>
      <c r="F211" s="158" t="s">
        <v>505</v>
      </c>
      <c r="G211" s="32"/>
      <c r="H211" s="32"/>
      <c r="I211" s="159"/>
      <c r="J211" s="32"/>
      <c r="K211" s="32"/>
      <c r="L211" s="33"/>
      <c r="M211" s="160"/>
      <c r="N211" s="161"/>
      <c r="O211" s="59"/>
      <c r="P211" s="59"/>
      <c r="Q211" s="59"/>
      <c r="R211" s="59"/>
      <c r="S211" s="59"/>
      <c r="T211" s="60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T211" s="17" t="s">
        <v>140</v>
      </c>
      <c r="AU211" s="17" t="s">
        <v>86</v>
      </c>
    </row>
    <row r="212" spans="2:51" s="13" customFormat="1" ht="12">
      <c r="B212" s="162"/>
      <c r="D212" s="157" t="s">
        <v>142</v>
      </c>
      <c r="E212" s="163" t="s">
        <v>1</v>
      </c>
      <c r="F212" s="164" t="s">
        <v>506</v>
      </c>
      <c r="H212" s="165">
        <v>588.8</v>
      </c>
      <c r="I212" s="166"/>
      <c r="L212" s="162"/>
      <c r="M212" s="167"/>
      <c r="N212" s="168"/>
      <c r="O212" s="168"/>
      <c r="P212" s="168"/>
      <c r="Q212" s="168"/>
      <c r="R212" s="168"/>
      <c r="S212" s="168"/>
      <c r="T212" s="169"/>
      <c r="AT212" s="163" t="s">
        <v>142</v>
      </c>
      <c r="AU212" s="163" t="s">
        <v>86</v>
      </c>
      <c r="AV212" s="13" t="s">
        <v>86</v>
      </c>
      <c r="AW212" s="13" t="s">
        <v>32</v>
      </c>
      <c r="AX212" s="13" t="s">
        <v>76</v>
      </c>
      <c r="AY212" s="163" t="s">
        <v>130</v>
      </c>
    </row>
    <row r="213" spans="2:51" s="13" customFormat="1" ht="12">
      <c r="B213" s="162"/>
      <c r="D213" s="157" t="s">
        <v>142</v>
      </c>
      <c r="E213" s="163" t="s">
        <v>1</v>
      </c>
      <c r="F213" s="164" t="s">
        <v>245</v>
      </c>
      <c r="H213" s="165">
        <v>-96</v>
      </c>
      <c r="I213" s="166"/>
      <c r="L213" s="162"/>
      <c r="M213" s="167"/>
      <c r="N213" s="168"/>
      <c r="O213" s="168"/>
      <c r="P213" s="168"/>
      <c r="Q213" s="168"/>
      <c r="R213" s="168"/>
      <c r="S213" s="168"/>
      <c r="T213" s="169"/>
      <c r="AT213" s="163" t="s">
        <v>142</v>
      </c>
      <c r="AU213" s="163" t="s">
        <v>86</v>
      </c>
      <c r="AV213" s="13" t="s">
        <v>86</v>
      </c>
      <c r="AW213" s="13" t="s">
        <v>32</v>
      </c>
      <c r="AX213" s="13" t="s">
        <v>76</v>
      </c>
      <c r="AY213" s="163" t="s">
        <v>130</v>
      </c>
    </row>
    <row r="214" spans="2:51" s="14" customFormat="1" ht="12">
      <c r="B214" s="170"/>
      <c r="D214" s="157" t="s">
        <v>142</v>
      </c>
      <c r="E214" s="171" t="s">
        <v>1</v>
      </c>
      <c r="F214" s="172" t="s">
        <v>145</v>
      </c>
      <c r="H214" s="173">
        <v>492.8</v>
      </c>
      <c r="I214" s="174"/>
      <c r="L214" s="170"/>
      <c r="M214" s="175"/>
      <c r="N214" s="176"/>
      <c r="O214" s="176"/>
      <c r="P214" s="176"/>
      <c r="Q214" s="176"/>
      <c r="R214" s="176"/>
      <c r="S214" s="176"/>
      <c r="T214" s="177"/>
      <c r="AT214" s="171" t="s">
        <v>142</v>
      </c>
      <c r="AU214" s="171" t="s">
        <v>86</v>
      </c>
      <c r="AV214" s="14" t="s">
        <v>138</v>
      </c>
      <c r="AW214" s="14" t="s">
        <v>32</v>
      </c>
      <c r="AX214" s="14" t="s">
        <v>84</v>
      </c>
      <c r="AY214" s="171" t="s">
        <v>130</v>
      </c>
    </row>
    <row r="215" spans="1:65" s="2" customFormat="1" ht="13.8" customHeight="1">
      <c r="A215" s="32"/>
      <c r="B215" s="143"/>
      <c r="C215" s="185" t="s">
        <v>8</v>
      </c>
      <c r="D215" s="185" t="s">
        <v>222</v>
      </c>
      <c r="E215" s="186" t="s">
        <v>507</v>
      </c>
      <c r="F215" s="187" t="s">
        <v>508</v>
      </c>
      <c r="G215" s="188" t="s">
        <v>180</v>
      </c>
      <c r="H215" s="189">
        <v>195.6</v>
      </c>
      <c r="I215" s="190"/>
      <c r="J215" s="191">
        <f>ROUND(I215*H215,2)</f>
        <v>0</v>
      </c>
      <c r="K215" s="187" t="s">
        <v>1</v>
      </c>
      <c r="L215" s="192"/>
      <c r="M215" s="193" t="s">
        <v>1</v>
      </c>
      <c r="N215" s="194" t="s">
        <v>43</v>
      </c>
      <c r="O215" s="59"/>
      <c r="P215" s="153">
        <f>O215*H215</f>
        <v>0</v>
      </c>
      <c r="Q215" s="153">
        <v>0</v>
      </c>
      <c r="R215" s="153">
        <f>Q215*H215</f>
        <v>0</v>
      </c>
      <c r="S215" s="153">
        <v>0</v>
      </c>
      <c r="T215" s="154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55" t="s">
        <v>177</v>
      </c>
      <c r="AT215" s="155" t="s">
        <v>222</v>
      </c>
      <c r="AU215" s="155" t="s">
        <v>86</v>
      </c>
      <c r="AY215" s="17" t="s">
        <v>130</v>
      </c>
      <c r="BE215" s="156">
        <f>IF(N215="základní",J215,0)</f>
        <v>0</v>
      </c>
      <c r="BF215" s="156">
        <f>IF(N215="snížená",J215,0)</f>
        <v>0</v>
      </c>
      <c r="BG215" s="156">
        <f>IF(N215="zákl. přenesená",J215,0)</f>
        <v>0</v>
      </c>
      <c r="BH215" s="156">
        <f>IF(N215="sníž. přenesená",J215,0)</f>
        <v>0</v>
      </c>
      <c r="BI215" s="156">
        <f>IF(N215="nulová",J215,0)</f>
        <v>0</v>
      </c>
      <c r="BJ215" s="17" t="s">
        <v>138</v>
      </c>
      <c r="BK215" s="156">
        <f>ROUND(I215*H215,2)</f>
        <v>0</v>
      </c>
      <c r="BL215" s="17" t="s">
        <v>138</v>
      </c>
      <c r="BM215" s="155" t="s">
        <v>509</v>
      </c>
    </row>
    <row r="216" spans="1:47" s="2" customFormat="1" ht="12">
      <c r="A216" s="32"/>
      <c r="B216" s="33"/>
      <c r="C216" s="32"/>
      <c r="D216" s="157" t="s">
        <v>140</v>
      </c>
      <c r="E216" s="32"/>
      <c r="F216" s="158" t="s">
        <v>508</v>
      </c>
      <c r="G216" s="32"/>
      <c r="H216" s="32"/>
      <c r="I216" s="159"/>
      <c r="J216" s="32"/>
      <c r="K216" s="32"/>
      <c r="L216" s="33"/>
      <c r="M216" s="160"/>
      <c r="N216" s="161"/>
      <c r="O216" s="59"/>
      <c r="P216" s="59"/>
      <c r="Q216" s="59"/>
      <c r="R216" s="59"/>
      <c r="S216" s="59"/>
      <c r="T216" s="60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T216" s="17" t="s">
        <v>140</v>
      </c>
      <c r="AU216" s="17" t="s">
        <v>86</v>
      </c>
    </row>
    <row r="217" spans="2:51" s="13" customFormat="1" ht="12">
      <c r="B217" s="162"/>
      <c r="D217" s="157" t="s">
        <v>142</v>
      </c>
      <c r="E217" s="163" t="s">
        <v>1</v>
      </c>
      <c r="F217" s="164" t="s">
        <v>368</v>
      </c>
      <c r="H217" s="165">
        <v>61</v>
      </c>
      <c r="I217" s="166"/>
      <c r="L217" s="162"/>
      <c r="M217" s="167"/>
      <c r="N217" s="168"/>
      <c r="O217" s="168"/>
      <c r="P217" s="168"/>
      <c r="Q217" s="168"/>
      <c r="R217" s="168"/>
      <c r="S217" s="168"/>
      <c r="T217" s="169"/>
      <c r="AT217" s="163" t="s">
        <v>142</v>
      </c>
      <c r="AU217" s="163" t="s">
        <v>86</v>
      </c>
      <c r="AV217" s="13" t="s">
        <v>86</v>
      </c>
      <c r="AW217" s="13" t="s">
        <v>32</v>
      </c>
      <c r="AX217" s="13" t="s">
        <v>76</v>
      </c>
      <c r="AY217" s="163" t="s">
        <v>130</v>
      </c>
    </row>
    <row r="218" spans="2:51" s="13" customFormat="1" ht="12">
      <c r="B218" s="162"/>
      <c r="D218" s="157" t="s">
        <v>142</v>
      </c>
      <c r="E218" s="163" t="s">
        <v>1</v>
      </c>
      <c r="F218" s="164" t="s">
        <v>368</v>
      </c>
      <c r="H218" s="165">
        <v>61</v>
      </c>
      <c r="I218" s="166"/>
      <c r="L218" s="162"/>
      <c r="M218" s="167"/>
      <c r="N218" s="168"/>
      <c r="O218" s="168"/>
      <c r="P218" s="168"/>
      <c r="Q218" s="168"/>
      <c r="R218" s="168"/>
      <c r="S218" s="168"/>
      <c r="T218" s="169"/>
      <c r="AT218" s="163" t="s">
        <v>142</v>
      </c>
      <c r="AU218" s="163" t="s">
        <v>86</v>
      </c>
      <c r="AV218" s="13" t="s">
        <v>86</v>
      </c>
      <c r="AW218" s="13" t="s">
        <v>32</v>
      </c>
      <c r="AX218" s="13" t="s">
        <v>76</v>
      </c>
      <c r="AY218" s="163" t="s">
        <v>130</v>
      </c>
    </row>
    <row r="219" spans="2:51" s="13" customFormat="1" ht="12">
      <c r="B219" s="162"/>
      <c r="D219" s="157" t="s">
        <v>142</v>
      </c>
      <c r="E219" s="163" t="s">
        <v>1</v>
      </c>
      <c r="F219" s="164" t="s">
        <v>374</v>
      </c>
      <c r="H219" s="165">
        <v>73.6</v>
      </c>
      <c r="I219" s="166"/>
      <c r="L219" s="162"/>
      <c r="M219" s="167"/>
      <c r="N219" s="168"/>
      <c r="O219" s="168"/>
      <c r="P219" s="168"/>
      <c r="Q219" s="168"/>
      <c r="R219" s="168"/>
      <c r="S219" s="168"/>
      <c r="T219" s="169"/>
      <c r="AT219" s="163" t="s">
        <v>142</v>
      </c>
      <c r="AU219" s="163" t="s">
        <v>86</v>
      </c>
      <c r="AV219" s="13" t="s">
        <v>86</v>
      </c>
      <c r="AW219" s="13" t="s">
        <v>32</v>
      </c>
      <c r="AX219" s="13" t="s">
        <v>76</v>
      </c>
      <c r="AY219" s="163" t="s">
        <v>130</v>
      </c>
    </row>
    <row r="220" spans="2:51" s="14" customFormat="1" ht="12">
      <c r="B220" s="170"/>
      <c r="D220" s="157" t="s">
        <v>142</v>
      </c>
      <c r="E220" s="171" t="s">
        <v>1</v>
      </c>
      <c r="F220" s="172" t="s">
        <v>145</v>
      </c>
      <c r="H220" s="173">
        <v>195.6</v>
      </c>
      <c r="I220" s="174"/>
      <c r="L220" s="170"/>
      <c r="M220" s="175"/>
      <c r="N220" s="176"/>
      <c r="O220" s="176"/>
      <c r="P220" s="176"/>
      <c r="Q220" s="176"/>
      <c r="R220" s="176"/>
      <c r="S220" s="176"/>
      <c r="T220" s="177"/>
      <c r="AT220" s="171" t="s">
        <v>142</v>
      </c>
      <c r="AU220" s="171" t="s">
        <v>86</v>
      </c>
      <c r="AV220" s="14" t="s">
        <v>138</v>
      </c>
      <c r="AW220" s="14" t="s">
        <v>32</v>
      </c>
      <c r="AX220" s="14" t="s">
        <v>84</v>
      </c>
      <c r="AY220" s="171" t="s">
        <v>130</v>
      </c>
    </row>
    <row r="221" spans="1:65" s="2" customFormat="1" ht="13.8" customHeight="1">
      <c r="A221" s="32"/>
      <c r="B221" s="143"/>
      <c r="C221" s="185" t="s">
        <v>227</v>
      </c>
      <c r="D221" s="185" t="s">
        <v>222</v>
      </c>
      <c r="E221" s="186" t="s">
        <v>510</v>
      </c>
      <c r="F221" s="187" t="s">
        <v>511</v>
      </c>
      <c r="G221" s="188" t="s">
        <v>180</v>
      </c>
      <c r="H221" s="189">
        <v>131.5</v>
      </c>
      <c r="I221" s="190"/>
      <c r="J221" s="191">
        <f>ROUND(I221*H221,2)</f>
        <v>0</v>
      </c>
      <c r="K221" s="187" t="s">
        <v>1</v>
      </c>
      <c r="L221" s="192"/>
      <c r="M221" s="193" t="s">
        <v>1</v>
      </c>
      <c r="N221" s="194" t="s">
        <v>43</v>
      </c>
      <c r="O221" s="59"/>
      <c r="P221" s="153">
        <f>O221*H221</f>
        <v>0</v>
      </c>
      <c r="Q221" s="153">
        <v>0</v>
      </c>
      <c r="R221" s="153">
        <f>Q221*H221</f>
        <v>0</v>
      </c>
      <c r="S221" s="153">
        <v>0</v>
      </c>
      <c r="T221" s="154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55" t="s">
        <v>177</v>
      </c>
      <c r="AT221" s="155" t="s">
        <v>222</v>
      </c>
      <c r="AU221" s="155" t="s">
        <v>86</v>
      </c>
      <c r="AY221" s="17" t="s">
        <v>130</v>
      </c>
      <c r="BE221" s="156">
        <f>IF(N221="základní",J221,0)</f>
        <v>0</v>
      </c>
      <c r="BF221" s="156">
        <f>IF(N221="snížená",J221,0)</f>
        <v>0</v>
      </c>
      <c r="BG221" s="156">
        <f>IF(N221="zákl. přenesená",J221,0)</f>
        <v>0</v>
      </c>
      <c r="BH221" s="156">
        <f>IF(N221="sníž. přenesená",J221,0)</f>
        <v>0</v>
      </c>
      <c r="BI221" s="156">
        <f>IF(N221="nulová",J221,0)</f>
        <v>0</v>
      </c>
      <c r="BJ221" s="17" t="s">
        <v>138</v>
      </c>
      <c r="BK221" s="156">
        <f>ROUND(I221*H221,2)</f>
        <v>0</v>
      </c>
      <c r="BL221" s="17" t="s">
        <v>138</v>
      </c>
      <c r="BM221" s="155" t="s">
        <v>512</v>
      </c>
    </row>
    <row r="222" spans="1:47" s="2" customFormat="1" ht="12">
      <c r="A222" s="32"/>
      <c r="B222" s="33"/>
      <c r="C222" s="32"/>
      <c r="D222" s="157" t="s">
        <v>140</v>
      </c>
      <c r="E222" s="32"/>
      <c r="F222" s="158" t="s">
        <v>511</v>
      </c>
      <c r="G222" s="32"/>
      <c r="H222" s="32"/>
      <c r="I222" s="159"/>
      <c r="J222" s="32"/>
      <c r="K222" s="32"/>
      <c r="L222" s="33"/>
      <c r="M222" s="160"/>
      <c r="N222" s="161"/>
      <c r="O222" s="59"/>
      <c r="P222" s="59"/>
      <c r="Q222" s="59"/>
      <c r="R222" s="59"/>
      <c r="S222" s="59"/>
      <c r="T222" s="60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T222" s="17" t="s">
        <v>140</v>
      </c>
      <c r="AU222" s="17" t="s">
        <v>86</v>
      </c>
    </row>
    <row r="223" spans="2:51" s="13" customFormat="1" ht="12">
      <c r="B223" s="162"/>
      <c r="D223" s="157" t="s">
        <v>142</v>
      </c>
      <c r="E223" s="163" t="s">
        <v>1</v>
      </c>
      <c r="F223" s="164" t="s">
        <v>368</v>
      </c>
      <c r="H223" s="165">
        <v>61</v>
      </c>
      <c r="I223" s="166"/>
      <c r="L223" s="162"/>
      <c r="M223" s="167"/>
      <c r="N223" s="168"/>
      <c r="O223" s="168"/>
      <c r="P223" s="168"/>
      <c r="Q223" s="168"/>
      <c r="R223" s="168"/>
      <c r="S223" s="168"/>
      <c r="T223" s="169"/>
      <c r="AT223" s="163" t="s">
        <v>142</v>
      </c>
      <c r="AU223" s="163" t="s">
        <v>86</v>
      </c>
      <c r="AV223" s="13" t="s">
        <v>86</v>
      </c>
      <c r="AW223" s="13" t="s">
        <v>32</v>
      </c>
      <c r="AX223" s="13" t="s">
        <v>76</v>
      </c>
      <c r="AY223" s="163" t="s">
        <v>130</v>
      </c>
    </row>
    <row r="224" spans="2:51" s="13" customFormat="1" ht="12">
      <c r="B224" s="162"/>
      <c r="D224" s="157" t="s">
        <v>142</v>
      </c>
      <c r="E224" s="163" t="s">
        <v>1</v>
      </c>
      <c r="F224" s="164" t="s">
        <v>368</v>
      </c>
      <c r="H224" s="165">
        <v>61</v>
      </c>
      <c r="I224" s="166"/>
      <c r="L224" s="162"/>
      <c r="M224" s="167"/>
      <c r="N224" s="168"/>
      <c r="O224" s="168"/>
      <c r="P224" s="168"/>
      <c r="Q224" s="168"/>
      <c r="R224" s="168"/>
      <c r="S224" s="168"/>
      <c r="T224" s="169"/>
      <c r="AT224" s="163" t="s">
        <v>142</v>
      </c>
      <c r="AU224" s="163" t="s">
        <v>86</v>
      </c>
      <c r="AV224" s="13" t="s">
        <v>86</v>
      </c>
      <c r="AW224" s="13" t="s">
        <v>32</v>
      </c>
      <c r="AX224" s="13" t="s">
        <v>76</v>
      </c>
      <c r="AY224" s="163" t="s">
        <v>130</v>
      </c>
    </row>
    <row r="225" spans="2:51" s="13" customFormat="1" ht="12">
      <c r="B225" s="162"/>
      <c r="D225" s="157" t="s">
        <v>142</v>
      </c>
      <c r="E225" s="163" t="s">
        <v>1</v>
      </c>
      <c r="F225" s="164" t="s">
        <v>513</v>
      </c>
      <c r="H225" s="165">
        <v>4.75</v>
      </c>
      <c r="I225" s="166"/>
      <c r="L225" s="162"/>
      <c r="M225" s="167"/>
      <c r="N225" s="168"/>
      <c r="O225" s="168"/>
      <c r="P225" s="168"/>
      <c r="Q225" s="168"/>
      <c r="R225" s="168"/>
      <c r="S225" s="168"/>
      <c r="T225" s="169"/>
      <c r="AT225" s="163" t="s">
        <v>142</v>
      </c>
      <c r="AU225" s="163" t="s">
        <v>86</v>
      </c>
      <c r="AV225" s="13" t="s">
        <v>86</v>
      </c>
      <c r="AW225" s="13" t="s">
        <v>32</v>
      </c>
      <c r="AX225" s="13" t="s">
        <v>76</v>
      </c>
      <c r="AY225" s="163" t="s">
        <v>130</v>
      </c>
    </row>
    <row r="226" spans="2:51" s="13" customFormat="1" ht="12">
      <c r="B226" s="162"/>
      <c r="D226" s="157" t="s">
        <v>142</v>
      </c>
      <c r="E226" s="163" t="s">
        <v>1</v>
      </c>
      <c r="F226" s="164" t="s">
        <v>513</v>
      </c>
      <c r="H226" s="165">
        <v>4.75</v>
      </c>
      <c r="I226" s="166"/>
      <c r="L226" s="162"/>
      <c r="M226" s="167"/>
      <c r="N226" s="168"/>
      <c r="O226" s="168"/>
      <c r="P226" s="168"/>
      <c r="Q226" s="168"/>
      <c r="R226" s="168"/>
      <c r="S226" s="168"/>
      <c r="T226" s="169"/>
      <c r="AT226" s="163" t="s">
        <v>142</v>
      </c>
      <c r="AU226" s="163" t="s">
        <v>86</v>
      </c>
      <c r="AV226" s="13" t="s">
        <v>86</v>
      </c>
      <c r="AW226" s="13" t="s">
        <v>32</v>
      </c>
      <c r="AX226" s="13" t="s">
        <v>76</v>
      </c>
      <c r="AY226" s="163" t="s">
        <v>130</v>
      </c>
    </row>
    <row r="227" spans="2:51" s="14" customFormat="1" ht="12">
      <c r="B227" s="170"/>
      <c r="D227" s="157" t="s">
        <v>142</v>
      </c>
      <c r="E227" s="171" t="s">
        <v>1</v>
      </c>
      <c r="F227" s="172" t="s">
        <v>145</v>
      </c>
      <c r="H227" s="173">
        <v>131.5</v>
      </c>
      <c r="I227" s="174"/>
      <c r="L227" s="170"/>
      <c r="M227" s="175"/>
      <c r="N227" s="176"/>
      <c r="O227" s="176"/>
      <c r="P227" s="176"/>
      <c r="Q227" s="176"/>
      <c r="R227" s="176"/>
      <c r="S227" s="176"/>
      <c r="T227" s="177"/>
      <c r="AT227" s="171" t="s">
        <v>142</v>
      </c>
      <c r="AU227" s="171" t="s">
        <v>86</v>
      </c>
      <c r="AV227" s="14" t="s">
        <v>138</v>
      </c>
      <c r="AW227" s="14" t="s">
        <v>32</v>
      </c>
      <c r="AX227" s="14" t="s">
        <v>84</v>
      </c>
      <c r="AY227" s="171" t="s">
        <v>130</v>
      </c>
    </row>
    <row r="228" spans="1:65" s="2" customFormat="1" ht="13.8" customHeight="1">
      <c r="A228" s="32"/>
      <c r="B228" s="143"/>
      <c r="C228" s="185" t="s">
        <v>233</v>
      </c>
      <c r="D228" s="185" t="s">
        <v>222</v>
      </c>
      <c r="E228" s="186" t="s">
        <v>514</v>
      </c>
      <c r="F228" s="187" t="s">
        <v>515</v>
      </c>
      <c r="G228" s="188" t="s">
        <v>180</v>
      </c>
      <c r="H228" s="189">
        <v>73.6</v>
      </c>
      <c r="I228" s="190"/>
      <c r="J228" s="191">
        <f>ROUND(I228*H228,2)</f>
        <v>0</v>
      </c>
      <c r="K228" s="187" t="s">
        <v>1</v>
      </c>
      <c r="L228" s="192"/>
      <c r="M228" s="193" t="s">
        <v>1</v>
      </c>
      <c r="N228" s="194" t="s">
        <v>43</v>
      </c>
      <c r="O228" s="59"/>
      <c r="P228" s="153">
        <f>O228*H228</f>
        <v>0</v>
      </c>
      <c r="Q228" s="153">
        <v>0</v>
      </c>
      <c r="R228" s="153">
        <f>Q228*H228</f>
        <v>0</v>
      </c>
      <c r="S228" s="153">
        <v>0</v>
      </c>
      <c r="T228" s="154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55" t="s">
        <v>177</v>
      </c>
      <c r="AT228" s="155" t="s">
        <v>222</v>
      </c>
      <c r="AU228" s="155" t="s">
        <v>86</v>
      </c>
      <c r="AY228" s="17" t="s">
        <v>130</v>
      </c>
      <c r="BE228" s="156">
        <f>IF(N228="základní",J228,0)</f>
        <v>0</v>
      </c>
      <c r="BF228" s="156">
        <f>IF(N228="snížená",J228,0)</f>
        <v>0</v>
      </c>
      <c r="BG228" s="156">
        <f>IF(N228="zákl. přenesená",J228,0)</f>
        <v>0</v>
      </c>
      <c r="BH228" s="156">
        <f>IF(N228="sníž. přenesená",J228,0)</f>
        <v>0</v>
      </c>
      <c r="BI228" s="156">
        <f>IF(N228="nulová",J228,0)</f>
        <v>0</v>
      </c>
      <c r="BJ228" s="17" t="s">
        <v>138</v>
      </c>
      <c r="BK228" s="156">
        <f>ROUND(I228*H228,2)</f>
        <v>0</v>
      </c>
      <c r="BL228" s="17" t="s">
        <v>138</v>
      </c>
      <c r="BM228" s="155" t="s">
        <v>516</v>
      </c>
    </row>
    <row r="229" spans="1:47" s="2" customFormat="1" ht="12">
      <c r="A229" s="32"/>
      <c r="B229" s="33"/>
      <c r="C229" s="32"/>
      <c r="D229" s="157" t="s">
        <v>140</v>
      </c>
      <c r="E229" s="32"/>
      <c r="F229" s="158" t="s">
        <v>515</v>
      </c>
      <c r="G229" s="32"/>
      <c r="H229" s="32"/>
      <c r="I229" s="159"/>
      <c r="J229" s="32"/>
      <c r="K229" s="32"/>
      <c r="L229" s="33"/>
      <c r="M229" s="160"/>
      <c r="N229" s="161"/>
      <c r="O229" s="59"/>
      <c r="P229" s="59"/>
      <c r="Q229" s="59"/>
      <c r="R229" s="59"/>
      <c r="S229" s="59"/>
      <c r="T229" s="60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T229" s="17" t="s">
        <v>140</v>
      </c>
      <c r="AU229" s="17" t="s">
        <v>86</v>
      </c>
    </row>
    <row r="230" spans="2:51" s="13" customFormat="1" ht="12">
      <c r="B230" s="162"/>
      <c r="D230" s="157" t="s">
        <v>142</v>
      </c>
      <c r="E230" s="163" t="s">
        <v>1</v>
      </c>
      <c r="F230" s="164" t="s">
        <v>374</v>
      </c>
      <c r="H230" s="165">
        <v>73.6</v>
      </c>
      <c r="I230" s="166"/>
      <c r="L230" s="162"/>
      <c r="M230" s="167"/>
      <c r="N230" s="168"/>
      <c r="O230" s="168"/>
      <c r="P230" s="168"/>
      <c r="Q230" s="168"/>
      <c r="R230" s="168"/>
      <c r="S230" s="168"/>
      <c r="T230" s="169"/>
      <c r="AT230" s="163" t="s">
        <v>142</v>
      </c>
      <c r="AU230" s="163" t="s">
        <v>86</v>
      </c>
      <c r="AV230" s="13" t="s">
        <v>86</v>
      </c>
      <c r="AW230" s="13" t="s">
        <v>32</v>
      </c>
      <c r="AX230" s="13" t="s">
        <v>76</v>
      </c>
      <c r="AY230" s="163" t="s">
        <v>130</v>
      </c>
    </row>
    <row r="231" spans="2:51" s="14" customFormat="1" ht="12">
      <c r="B231" s="170"/>
      <c r="D231" s="157" t="s">
        <v>142</v>
      </c>
      <c r="E231" s="171" t="s">
        <v>1</v>
      </c>
      <c r="F231" s="172" t="s">
        <v>145</v>
      </c>
      <c r="H231" s="173">
        <v>73.6</v>
      </c>
      <c r="I231" s="174"/>
      <c r="L231" s="170"/>
      <c r="M231" s="175"/>
      <c r="N231" s="176"/>
      <c r="O231" s="176"/>
      <c r="P231" s="176"/>
      <c r="Q231" s="176"/>
      <c r="R231" s="176"/>
      <c r="S231" s="176"/>
      <c r="T231" s="177"/>
      <c r="AT231" s="171" t="s">
        <v>142</v>
      </c>
      <c r="AU231" s="171" t="s">
        <v>86</v>
      </c>
      <c r="AV231" s="14" t="s">
        <v>138</v>
      </c>
      <c r="AW231" s="14" t="s">
        <v>32</v>
      </c>
      <c r="AX231" s="14" t="s">
        <v>84</v>
      </c>
      <c r="AY231" s="171" t="s">
        <v>130</v>
      </c>
    </row>
    <row r="232" spans="2:63" s="12" customFormat="1" ht="22.8" customHeight="1">
      <c r="B232" s="130"/>
      <c r="D232" s="131" t="s">
        <v>75</v>
      </c>
      <c r="E232" s="141" t="s">
        <v>517</v>
      </c>
      <c r="F232" s="141" t="s">
        <v>518</v>
      </c>
      <c r="I232" s="133"/>
      <c r="J232" s="142">
        <f>BK232</f>
        <v>0</v>
      </c>
      <c r="L232" s="130"/>
      <c r="M232" s="135"/>
      <c r="N232" s="136"/>
      <c r="O232" s="136"/>
      <c r="P232" s="137">
        <f>SUM(P233:P234)</f>
        <v>0</v>
      </c>
      <c r="Q232" s="136"/>
      <c r="R232" s="137">
        <f>SUM(R233:R234)</f>
        <v>0</v>
      </c>
      <c r="S232" s="136"/>
      <c r="T232" s="138">
        <f>SUM(T233:T234)</f>
        <v>0</v>
      </c>
      <c r="AR232" s="131" t="s">
        <v>84</v>
      </c>
      <c r="AT232" s="139" t="s">
        <v>75</v>
      </c>
      <c r="AU232" s="139" t="s">
        <v>84</v>
      </c>
      <c r="AY232" s="131" t="s">
        <v>130</v>
      </c>
      <c r="BK232" s="140">
        <f>SUM(BK233:BK234)</f>
        <v>0</v>
      </c>
    </row>
    <row r="233" spans="1:65" s="2" customFormat="1" ht="13.8" customHeight="1">
      <c r="A233" s="32"/>
      <c r="B233" s="143"/>
      <c r="C233" s="144" t="s">
        <v>239</v>
      </c>
      <c r="D233" s="144" t="s">
        <v>133</v>
      </c>
      <c r="E233" s="145" t="s">
        <v>519</v>
      </c>
      <c r="F233" s="146" t="s">
        <v>520</v>
      </c>
      <c r="G233" s="147" t="s">
        <v>286</v>
      </c>
      <c r="H233" s="148">
        <v>76.252</v>
      </c>
      <c r="I233" s="149"/>
      <c r="J233" s="150">
        <f>ROUND(I233*H233,2)</f>
        <v>0</v>
      </c>
      <c r="K233" s="146" t="s">
        <v>137</v>
      </c>
      <c r="L233" s="33"/>
      <c r="M233" s="151" t="s">
        <v>1</v>
      </c>
      <c r="N233" s="152" t="s">
        <v>43</v>
      </c>
      <c r="O233" s="59"/>
      <c r="P233" s="153">
        <f>O233*H233</f>
        <v>0</v>
      </c>
      <c r="Q233" s="153">
        <v>0</v>
      </c>
      <c r="R233" s="153">
        <f>Q233*H233</f>
        <v>0</v>
      </c>
      <c r="S233" s="153">
        <v>0</v>
      </c>
      <c r="T233" s="154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55" t="s">
        <v>138</v>
      </c>
      <c r="AT233" s="155" t="s">
        <v>133</v>
      </c>
      <c r="AU233" s="155" t="s">
        <v>86</v>
      </c>
      <c r="AY233" s="17" t="s">
        <v>130</v>
      </c>
      <c r="BE233" s="156">
        <f>IF(N233="základní",J233,0)</f>
        <v>0</v>
      </c>
      <c r="BF233" s="156">
        <f>IF(N233="snížená",J233,0)</f>
        <v>0</v>
      </c>
      <c r="BG233" s="156">
        <f>IF(N233="zákl. přenesená",J233,0)</f>
        <v>0</v>
      </c>
      <c r="BH233" s="156">
        <f>IF(N233="sníž. přenesená",J233,0)</f>
        <v>0</v>
      </c>
      <c r="BI233" s="156">
        <f>IF(N233="nulová",J233,0)</f>
        <v>0</v>
      </c>
      <c r="BJ233" s="17" t="s">
        <v>138</v>
      </c>
      <c r="BK233" s="156">
        <f>ROUND(I233*H233,2)</f>
        <v>0</v>
      </c>
      <c r="BL233" s="17" t="s">
        <v>138</v>
      </c>
      <c r="BM233" s="155" t="s">
        <v>521</v>
      </c>
    </row>
    <row r="234" spans="1:47" s="2" customFormat="1" ht="19.2">
      <c r="A234" s="32"/>
      <c r="B234" s="33"/>
      <c r="C234" s="32"/>
      <c r="D234" s="157" t="s">
        <v>140</v>
      </c>
      <c r="E234" s="32"/>
      <c r="F234" s="158" t="s">
        <v>522</v>
      </c>
      <c r="G234" s="32"/>
      <c r="H234" s="32"/>
      <c r="I234" s="159"/>
      <c r="J234" s="32"/>
      <c r="K234" s="32"/>
      <c r="L234" s="33"/>
      <c r="M234" s="160"/>
      <c r="N234" s="161"/>
      <c r="O234" s="59"/>
      <c r="P234" s="59"/>
      <c r="Q234" s="59"/>
      <c r="R234" s="59"/>
      <c r="S234" s="59"/>
      <c r="T234" s="60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T234" s="17" t="s">
        <v>140</v>
      </c>
      <c r="AU234" s="17" t="s">
        <v>86</v>
      </c>
    </row>
    <row r="235" spans="2:63" s="12" customFormat="1" ht="25.95" customHeight="1">
      <c r="B235" s="130"/>
      <c r="D235" s="131" t="s">
        <v>75</v>
      </c>
      <c r="E235" s="132" t="s">
        <v>335</v>
      </c>
      <c r="F235" s="132" t="s">
        <v>336</v>
      </c>
      <c r="I235" s="133"/>
      <c r="J235" s="134">
        <f>BK235</f>
        <v>0</v>
      </c>
      <c r="L235" s="130"/>
      <c r="M235" s="135"/>
      <c r="N235" s="136"/>
      <c r="O235" s="136"/>
      <c r="P235" s="137">
        <f>P236+P307+P327+P338+P370+P387+P421+P442</f>
        <v>0</v>
      </c>
      <c r="Q235" s="136"/>
      <c r="R235" s="137">
        <f>R236+R307+R327+R338+R370+R387+R421+R442</f>
        <v>5.2882049</v>
      </c>
      <c r="S235" s="136"/>
      <c r="T235" s="138">
        <f>T236+T307+T327+T338+T370+T387+T421+T442</f>
        <v>0</v>
      </c>
      <c r="AR235" s="131" t="s">
        <v>86</v>
      </c>
      <c r="AT235" s="139" t="s">
        <v>75</v>
      </c>
      <c r="AU235" s="139" t="s">
        <v>76</v>
      </c>
      <c r="AY235" s="131" t="s">
        <v>130</v>
      </c>
      <c r="BK235" s="140">
        <f>BK236+BK307+BK327+BK338+BK370+BK387+BK421+BK442</f>
        <v>0</v>
      </c>
    </row>
    <row r="236" spans="2:63" s="12" customFormat="1" ht="22.8" customHeight="1">
      <c r="B236" s="130"/>
      <c r="D236" s="131" t="s">
        <v>75</v>
      </c>
      <c r="E236" s="141" t="s">
        <v>337</v>
      </c>
      <c r="F236" s="141" t="s">
        <v>338</v>
      </c>
      <c r="I236" s="133"/>
      <c r="J236" s="142">
        <f>BK236</f>
        <v>0</v>
      </c>
      <c r="L236" s="130"/>
      <c r="M236" s="135"/>
      <c r="N236" s="136"/>
      <c r="O236" s="136"/>
      <c r="P236" s="137">
        <f>SUM(P237:P306)</f>
        <v>0</v>
      </c>
      <c r="Q236" s="136"/>
      <c r="R236" s="137">
        <f>SUM(R237:R306)</f>
        <v>2.0136336000000004</v>
      </c>
      <c r="S236" s="136"/>
      <c r="T236" s="138">
        <f>SUM(T237:T306)</f>
        <v>0</v>
      </c>
      <c r="AR236" s="131" t="s">
        <v>86</v>
      </c>
      <c r="AT236" s="139" t="s">
        <v>75</v>
      </c>
      <c r="AU236" s="139" t="s">
        <v>84</v>
      </c>
      <c r="AY236" s="131" t="s">
        <v>130</v>
      </c>
      <c r="BK236" s="140">
        <f>SUM(BK237:BK306)</f>
        <v>0</v>
      </c>
    </row>
    <row r="237" spans="1:65" s="2" customFormat="1" ht="13.8" customHeight="1">
      <c r="A237" s="32"/>
      <c r="B237" s="143"/>
      <c r="C237" s="144" t="s">
        <v>248</v>
      </c>
      <c r="D237" s="144" t="s">
        <v>133</v>
      </c>
      <c r="E237" s="145" t="s">
        <v>523</v>
      </c>
      <c r="F237" s="146" t="s">
        <v>524</v>
      </c>
      <c r="G237" s="147" t="s">
        <v>347</v>
      </c>
      <c r="H237" s="148">
        <v>30</v>
      </c>
      <c r="I237" s="149"/>
      <c r="J237" s="150">
        <f>ROUND(I237*H237,2)</f>
        <v>0</v>
      </c>
      <c r="K237" s="146" t="s">
        <v>137</v>
      </c>
      <c r="L237" s="33"/>
      <c r="M237" s="151" t="s">
        <v>1</v>
      </c>
      <c r="N237" s="152" t="s">
        <v>43</v>
      </c>
      <c r="O237" s="59"/>
      <c r="P237" s="153">
        <f>O237*H237</f>
        <v>0</v>
      </c>
      <c r="Q237" s="153">
        <v>0.00045</v>
      </c>
      <c r="R237" s="153">
        <f>Q237*H237</f>
        <v>0.0135</v>
      </c>
      <c r="S237" s="153">
        <v>0</v>
      </c>
      <c r="T237" s="154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55" t="s">
        <v>227</v>
      </c>
      <c r="AT237" s="155" t="s">
        <v>133</v>
      </c>
      <c r="AU237" s="155" t="s">
        <v>86</v>
      </c>
      <c r="AY237" s="17" t="s">
        <v>130</v>
      </c>
      <c r="BE237" s="156">
        <f>IF(N237="základní",J237,0)</f>
        <v>0</v>
      </c>
      <c r="BF237" s="156">
        <f>IF(N237="snížená",J237,0)</f>
        <v>0</v>
      </c>
      <c r="BG237" s="156">
        <f>IF(N237="zákl. přenesená",J237,0)</f>
        <v>0</v>
      </c>
      <c r="BH237" s="156">
        <f>IF(N237="sníž. přenesená",J237,0)</f>
        <v>0</v>
      </c>
      <c r="BI237" s="156">
        <f>IF(N237="nulová",J237,0)</f>
        <v>0</v>
      </c>
      <c r="BJ237" s="17" t="s">
        <v>138</v>
      </c>
      <c r="BK237" s="156">
        <f>ROUND(I237*H237,2)</f>
        <v>0</v>
      </c>
      <c r="BL237" s="17" t="s">
        <v>227</v>
      </c>
      <c r="BM237" s="155" t="s">
        <v>525</v>
      </c>
    </row>
    <row r="238" spans="1:47" s="2" customFormat="1" ht="12">
      <c r="A238" s="32"/>
      <c r="B238" s="33"/>
      <c r="C238" s="32"/>
      <c r="D238" s="157" t="s">
        <v>140</v>
      </c>
      <c r="E238" s="32"/>
      <c r="F238" s="158" t="s">
        <v>526</v>
      </c>
      <c r="G238" s="32"/>
      <c r="H238" s="32"/>
      <c r="I238" s="159"/>
      <c r="J238" s="32"/>
      <c r="K238" s="32"/>
      <c r="L238" s="33"/>
      <c r="M238" s="160"/>
      <c r="N238" s="161"/>
      <c r="O238" s="59"/>
      <c r="P238" s="59"/>
      <c r="Q238" s="59"/>
      <c r="R238" s="59"/>
      <c r="S238" s="59"/>
      <c r="T238" s="60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T238" s="17" t="s">
        <v>140</v>
      </c>
      <c r="AU238" s="17" t="s">
        <v>86</v>
      </c>
    </row>
    <row r="239" spans="2:51" s="13" customFormat="1" ht="12">
      <c r="B239" s="162"/>
      <c r="D239" s="157" t="s">
        <v>142</v>
      </c>
      <c r="E239" s="163" t="s">
        <v>1</v>
      </c>
      <c r="F239" s="164" t="s">
        <v>183</v>
      </c>
      <c r="H239" s="165">
        <v>30</v>
      </c>
      <c r="I239" s="166"/>
      <c r="L239" s="162"/>
      <c r="M239" s="167"/>
      <c r="N239" s="168"/>
      <c r="O239" s="168"/>
      <c r="P239" s="168"/>
      <c r="Q239" s="168"/>
      <c r="R239" s="168"/>
      <c r="S239" s="168"/>
      <c r="T239" s="169"/>
      <c r="AT239" s="163" t="s">
        <v>142</v>
      </c>
      <c r="AU239" s="163" t="s">
        <v>86</v>
      </c>
      <c r="AV239" s="13" t="s">
        <v>86</v>
      </c>
      <c r="AW239" s="13" t="s">
        <v>32</v>
      </c>
      <c r="AX239" s="13" t="s">
        <v>76</v>
      </c>
      <c r="AY239" s="163" t="s">
        <v>130</v>
      </c>
    </row>
    <row r="240" spans="2:51" s="14" customFormat="1" ht="12">
      <c r="B240" s="170"/>
      <c r="D240" s="157" t="s">
        <v>142</v>
      </c>
      <c r="E240" s="171" t="s">
        <v>1</v>
      </c>
      <c r="F240" s="172" t="s">
        <v>145</v>
      </c>
      <c r="H240" s="173">
        <v>30</v>
      </c>
      <c r="I240" s="174"/>
      <c r="L240" s="170"/>
      <c r="M240" s="175"/>
      <c r="N240" s="176"/>
      <c r="O240" s="176"/>
      <c r="P240" s="176"/>
      <c r="Q240" s="176"/>
      <c r="R240" s="176"/>
      <c r="S240" s="176"/>
      <c r="T240" s="177"/>
      <c r="AT240" s="171" t="s">
        <v>142</v>
      </c>
      <c r="AU240" s="171" t="s">
        <v>86</v>
      </c>
      <c r="AV240" s="14" t="s">
        <v>138</v>
      </c>
      <c r="AW240" s="14" t="s">
        <v>32</v>
      </c>
      <c r="AX240" s="14" t="s">
        <v>84</v>
      </c>
      <c r="AY240" s="171" t="s">
        <v>130</v>
      </c>
    </row>
    <row r="241" spans="1:65" s="2" customFormat="1" ht="13.8" customHeight="1">
      <c r="A241" s="32"/>
      <c r="B241" s="143"/>
      <c r="C241" s="144" t="s">
        <v>254</v>
      </c>
      <c r="D241" s="144" t="s">
        <v>133</v>
      </c>
      <c r="E241" s="145" t="s">
        <v>527</v>
      </c>
      <c r="F241" s="146" t="s">
        <v>528</v>
      </c>
      <c r="G241" s="147" t="s">
        <v>136</v>
      </c>
      <c r="H241" s="148">
        <v>60.099</v>
      </c>
      <c r="I241" s="149"/>
      <c r="J241" s="150">
        <f>ROUND(I241*H241,2)</f>
        <v>0</v>
      </c>
      <c r="K241" s="146" t="s">
        <v>137</v>
      </c>
      <c r="L241" s="33"/>
      <c r="M241" s="151" t="s">
        <v>1</v>
      </c>
      <c r="N241" s="152" t="s">
        <v>43</v>
      </c>
      <c r="O241" s="59"/>
      <c r="P241" s="153">
        <f>O241*H241</f>
        <v>0</v>
      </c>
      <c r="Q241" s="153">
        <v>0</v>
      </c>
      <c r="R241" s="153">
        <f>Q241*H241</f>
        <v>0</v>
      </c>
      <c r="S241" s="153">
        <v>0</v>
      </c>
      <c r="T241" s="154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55" t="s">
        <v>227</v>
      </c>
      <c r="AT241" s="155" t="s">
        <v>133</v>
      </c>
      <c r="AU241" s="155" t="s">
        <v>86</v>
      </c>
      <c r="AY241" s="17" t="s">
        <v>130</v>
      </c>
      <c r="BE241" s="156">
        <f>IF(N241="základní",J241,0)</f>
        <v>0</v>
      </c>
      <c r="BF241" s="156">
        <f>IF(N241="snížená",J241,0)</f>
        <v>0</v>
      </c>
      <c r="BG241" s="156">
        <f>IF(N241="zákl. přenesená",J241,0)</f>
        <v>0</v>
      </c>
      <c r="BH241" s="156">
        <f>IF(N241="sníž. přenesená",J241,0)</f>
        <v>0</v>
      </c>
      <c r="BI241" s="156">
        <f>IF(N241="nulová",J241,0)</f>
        <v>0</v>
      </c>
      <c r="BJ241" s="17" t="s">
        <v>138</v>
      </c>
      <c r="BK241" s="156">
        <f>ROUND(I241*H241,2)</f>
        <v>0</v>
      </c>
      <c r="BL241" s="17" t="s">
        <v>227</v>
      </c>
      <c r="BM241" s="155" t="s">
        <v>529</v>
      </c>
    </row>
    <row r="242" spans="1:47" s="2" customFormat="1" ht="12">
      <c r="A242" s="32"/>
      <c r="B242" s="33"/>
      <c r="C242" s="32"/>
      <c r="D242" s="157" t="s">
        <v>140</v>
      </c>
      <c r="E242" s="32"/>
      <c r="F242" s="158" t="s">
        <v>530</v>
      </c>
      <c r="G242" s="32"/>
      <c r="H242" s="32"/>
      <c r="I242" s="159"/>
      <c r="J242" s="32"/>
      <c r="K242" s="32"/>
      <c r="L242" s="33"/>
      <c r="M242" s="160"/>
      <c r="N242" s="161"/>
      <c r="O242" s="59"/>
      <c r="P242" s="59"/>
      <c r="Q242" s="59"/>
      <c r="R242" s="59"/>
      <c r="S242" s="59"/>
      <c r="T242" s="60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T242" s="17" t="s">
        <v>140</v>
      </c>
      <c r="AU242" s="17" t="s">
        <v>86</v>
      </c>
    </row>
    <row r="243" spans="2:51" s="13" customFormat="1" ht="12">
      <c r="B243" s="162"/>
      <c r="D243" s="157" t="s">
        <v>142</v>
      </c>
      <c r="E243" s="163" t="s">
        <v>1</v>
      </c>
      <c r="F243" s="164" t="s">
        <v>531</v>
      </c>
      <c r="H243" s="165">
        <v>5.753</v>
      </c>
      <c r="I243" s="166"/>
      <c r="L243" s="162"/>
      <c r="M243" s="167"/>
      <c r="N243" s="168"/>
      <c r="O243" s="168"/>
      <c r="P243" s="168"/>
      <c r="Q243" s="168"/>
      <c r="R243" s="168"/>
      <c r="S243" s="168"/>
      <c r="T243" s="169"/>
      <c r="AT243" s="163" t="s">
        <v>142</v>
      </c>
      <c r="AU243" s="163" t="s">
        <v>86</v>
      </c>
      <c r="AV243" s="13" t="s">
        <v>86</v>
      </c>
      <c r="AW243" s="13" t="s">
        <v>32</v>
      </c>
      <c r="AX243" s="13" t="s">
        <v>76</v>
      </c>
      <c r="AY243" s="163" t="s">
        <v>130</v>
      </c>
    </row>
    <row r="244" spans="2:51" s="13" customFormat="1" ht="12">
      <c r="B244" s="162"/>
      <c r="D244" s="157" t="s">
        <v>142</v>
      </c>
      <c r="E244" s="163" t="s">
        <v>1</v>
      </c>
      <c r="F244" s="164" t="s">
        <v>532</v>
      </c>
      <c r="H244" s="165">
        <v>5.849</v>
      </c>
      <c r="I244" s="166"/>
      <c r="L244" s="162"/>
      <c r="M244" s="167"/>
      <c r="N244" s="168"/>
      <c r="O244" s="168"/>
      <c r="P244" s="168"/>
      <c r="Q244" s="168"/>
      <c r="R244" s="168"/>
      <c r="S244" s="168"/>
      <c r="T244" s="169"/>
      <c r="AT244" s="163" t="s">
        <v>142</v>
      </c>
      <c r="AU244" s="163" t="s">
        <v>86</v>
      </c>
      <c r="AV244" s="13" t="s">
        <v>86</v>
      </c>
      <c r="AW244" s="13" t="s">
        <v>32</v>
      </c>
      <c r="AX244" s="13" t="s">
        <v>76</v>
      </c>
      <c r="AY244" s="163" t="s">
        <v>130</v>
      </c>
    </row>
    <row r="245" spans="2:51" s="13" customFormat="1" ht="12">
      <c r="B245" s="162"/>
      <c r="D245" s="157" t="s">
        <v>142</v>
      </c>
      <c r="E245" s="163" t="s">
        <v>1</v>
      </c>
      <c r="F245" s="164" t="s">
        <v>533</v>
      </c>
      <c r="H245" s="165">
        <v>12.884</v>
      </c>
      <c r="I245" s="166"/>
      <c r="L245" s="162"/>
      <c r="M245" s="167"/>
      <c r="N245" s="168"/>
      <c r="O245" s="168"/>
      <c r="P245" s="168"/>
      <c r="Q245" s="168"/>
      <c r="R245" s="168"/>
      <c r="S245" s="168"/>
      <c r="T245" s="169"/>
      <c r="AT245" s="163" t="s">
        <v>142</v>
      </c>
      <c r="AU245" s="163" t="s">
        <v>86</v>
      </c>
      <c r="AV245" s="13" t="s">
        <v>86</v>
      </c>
      <c r="AW245" s="13" t="s">
        <v>32</v>
      </c>
      <c r="AX245" s="13" t="s">
        <v>76</v>
      </c>
      <c r="AY245" s="163" t="s">
        <v>130</v>
      </c>
    </row>
    <row r="246" spans="2:51" s="13" customFormat="1" ht="12">
      <c r="B246" s="162"/>
      <c r="D246" s="157" t="s">
        <v>142</v>
      </c>
      <c r="E246" s="163" t="s">
        <v>1</v>
      </c>
      <c r="F246" s="164" t="s">
        <v>534</v>
      </c>
      <c r="H246" s="165">
        <v>6.368</v>
      </c>
      <c r="I246" s="166"/>
      <c r="L246" s="162"/>
      <c r="M246" s="167"/>
      <c r="N246" s="168"/>
      <c r="O246" s="168"/>
      <c r="P246" s="168"/>
      <c r="Q246" s="168"/>
      <c r="R246" s="168"/>
      <c r="S246" s="168"/>
      <c r="T246" s="169"/>
      <c r="AT246" s="163" t="s">
        <v>142</v>
      </c>
      <c r="AU246" s="163" t="s">
        <v>86</v>
      </c>
      <c r="AV246" s="13" t="s">
        <v>86</v>
      </c>
      <c r="AW246" s="13" t="s">
        <v>32</v>
      </c>
      <c r="AX246" s="13" t="s">
        <v>76</v>
      </c>
      <c r="AY246" s="163" t="s">
        <v>130</v>
      </c>
    </row>
    <row r="247" spans="2:51" s="13" customFormat="1" ht="12">
      <c r="B247" s="162"/>
      <c r="D247" s="157" t="s">
        <v>142</v>
      </c>
      <c r="E247" s="163" t="s">
        <v>1</v>
      </c>
      <c r="F247" s="164" t="s">
        <v>532</v>
      </c>
      <c r="H247" s="165">
        <v>5.849</v>
      </c>
      <c r="I247" s="166"/>
      <c r="L247" s="162"/>
      <c r="M247" s="167"/>
      <c r="N247" s="168"/>
      <c r="O247" s="168"/>
      <c r="P247" s="168"/>
      <c r="Q247" s="168"/>
      <c r="R247" s="168"/>
      <c r="S247" s="168"/>
      <c r="T247" s="169"/>
      <c r="AT247" s="163" t="s">
        <v>142</v>
      </c>
      <c r="AU247" s="163" t="s">
        <v>86</v>
      </c>
      <c r="AV247" s="13" t="s">
        <v>86</v>
      </c>
      <c r="AW247" s="13" t="s">
        <v>32</v>
      </c>
      <c r="AX247" s="13" t="s">
        <v>76</v>
      </c>
      <c r="AY247" s="163" t="s">
        <v>130</v>
      </c>
    </row>
    <row r="248" spans="2:51" s="13" customFormat="1" ht="12">
      <c r="B248" s="162"/>
      <c r="D248" s="157" t="s">
        <v>142</v>
      </c>
      <c r="E248" s="163" t="s">
        <v>1</v>
      </c>
      <c r="F248" s="164" t="s">
        <v>532</v>
      </c>
      <c r="H248" s="165">
        <v>5.849</v>
      </c>
      <c r="I248" s="166"/>
      <c r="L248" s="162"/>
      <c r="M248" s="167"/>
      <c r="N248" s="168"/>
      <c r="O248" s="168"/>
      <c r="P248" s="168"/>
      <c r="Q248" s="168"/>
      <c r="R248" s="168"/>
      <c r="S248" s="168"/>
      <c r="T248" s="169"/>
      <c r="AT248" s="163" t="s">
        <v>142</v>
      </c>
      <c r="AU248" s="163" t="s">
        <v>86</v>
      </c>
      <c r="AV248" s="13" t="s">
        <v>86</v>
      </c>
      <c r="AW248" s="13" t="s">
        <v>32</v>
      </c>
      <c r="AX248" s="13" t="s">
        <v>76</v>
      </c>
      <c r="AY248" s="163" t="s">
        <v>130</v>
      </c>
    </row>
    <row r="249" spans="2:51" s="13" customFormat="1" ht="12">
      <c r="B249" s="162"/>
      <c r="D249" s="157" t="s">
        <v>142</v>
      </c>
      <c r="E249" s="163" t="s">
        <v>1</v>
      </c>
      <c r="F249" s="164" t="s">
        <v>532</v>
      </c>
      <c r="H249" s="165">
        <v>5.849</v>
      </c>
      <c r="I249" s="166"/>
      <c r="L249" s="162"/>
      <c r="M249" s="167"/>
      <c r="N249" s="168"/>
      <c r="O249" s="168"/>
      <c r="P249" s="168"/>
      <c r="Q249" s="168"/>
      <c r="R249" s="168"/>
      <c r="S249" s="168"/>
      <c r="T249" s="169"/>
      <c r="AT249" s="163" t="s">
        <v>142</v>
      </c>
      <c r="AU249" s="163" t="s">
        <v>86</v>
      </c>
      <c r="AV249" s="13" t="s">
        <v>86</v>
      </c>
      <c r="AW249" s="13" t="s">
        <v>32</v>
      </c>
      <c r="AX249" s="13" t="s">
        <v>76</v>
      </c>
      <c r="AY249" s="163" t="s">
        <v>130</v>
      </c>
    </row>
    <row r="250" spans="2:51" s="13" customFormat="1" ht="12">
      <c r="B250" s="162"/>
      <c r="D250" s="157" t="s">
        <v>142</v>
      </c>
      <c r="E250" s="163" t="s">
        <v>1</v>
      </c>
      <c r="F250" s="164" t="s">
        <v>532</v>
      </c>
      <c r="H250" s="165">
        <v>5.849</v>
      </c>
      <c r="I250" s="166"/>
      <c r="L250" s="162"/>
      <c r="M250" s="167"/>
      <c r="N250" s="168"/>
      <c r="O250" s="168"/>
      <c r="P250" s="168"/>
      <c r="Q250" s="168"/>
      <c r="R250" s="168"/>
      <c r="S250" s="168"/>
      <c r="T250" s="169"/>
      <c r="AT250" s="163" t="s">
        <v>142</v>
      </c>
      <c r="AU250" s="163" t="s">
        <v>86</v>
      </c>
      <c r="AV250" s="13" t="s">
        <v>86</v>
      </c>
      <c r="AW250" s="13" t="s">
        <v>32</v>
      </c>
      <c r="AX250" s="13" t="s">
        <v>76</v>
      </c>
      <c r="AY250" s="163" t="s">
        <v>130</v>
      </c>
    </row>
    <row r="251" spans="2:51" s="13" customFormat="1" ht="12">
      <c r="B251" s="162"/>
      <c r="D251" s="157" t="s">
        <v>142</v>
      </c>
      <c r="E251" s="163" t="s">
        <v>1</v>
      </c>
      <c r="F251" s="164" t="s">
        <v>532</v>
      </c>
      <c r="H251" s="165">
        <v>5.849</v>
      </c>
      <c r="I251" s="166"/>
      <c r="L251" s="162"/>
      <c r="M251" s="167"/>
      <c r="N251" s="168"/>
      <c r="O251" s="168"/>
      <c r="P251" s="168"/>
      <c r="Q251" s="168"/>
      <c r="R251" s="168"/>
      <c r="S251" s="168"/>
      <c r="T251" s="169"/>
      <c r="AT251" s="163" t="s">
        <v>142</v>
      </c>
      <c r="AU251" s="163" t="s">
        <v>86</v>
      </c>
      <c r="AV251" s="13" t="s">
        <v>86</v>
      </c>
      <c r="AW251" s="13" t="s">
        <v>32</v>
      </c>
      <c r="AX251" s="13" t="s">
        <v>76</v>
      </c>
      <c r="AY251" s="163" t="s">
        <v>130</v>
      </c>
    </row>
    <row r="252" spans="2:51" s="14" customFormat="1" ht="12">
      <c r="B252" s="170"/>
      <c r="D252" s="157" t="s">
        <v>142</v>
      </c>
      <c r="E252" s="171" t="s">
        <v>1</v>
      </c>
      <c r="F252" s="172" t="s">
        <v>145</v>
      </c>
      <c r="H252" s="173">
        <v>60.099</v>
      </c>
      <c r="I252" s="174"/>
      <c r="L252" s="170"/>
      <c r="M252" s="175"/>
      <c r="N252" s="176"/>
      <c r="O252" s="176"/>
      <c r="P252" s="176"/>
      <c r="Q252" s="176"/>
      <c r="R252" s="176"/>
      <c r="S252" s="176"/>
      <c r="T252" s="177"/>
      <c r="AT252" s="171" t="s">
        <v>142</v>
      </c>
      <c r="AU252" s="171" t="s">
        <v>86</v>
      </c>
      <c r="AV252" s="14" t="s">
        <v>138</v>
      </c>
      <c r="AW252" s="14" t="s">
        <v>32</v>
      </c>
      <c r="AX252" s="14" t="s">
        <v>84</v>
      </c>
      <c r="AY252" s="171" t="s">
        <v>130</v>
      </c>
    </row>
    <row r="253" spans="1:65" s="2" customFormat="1" ht="13.8" customHeight="1">
      <c r="A253" s="32"/>
      <c r="B253" s="143"/>
      <c r="C253" s="185" t="s">
        <v>7</v>
      </c>
      <c r="D253" s="185" t="s">
        <v>222</v>
      </c>
      <c r="E253" s="186" t="s">
        <v>535</v>
      </c>
      <c r="F253" s="187" t="s">
        <v>536</v>
      </c>
      <c r="G253" s="188" t="s">
        <v>286</v>
      </c>
      <c r="H253" s="189">
        <v>0.021</v>
      </c>
      <c r="I253" s="190"/>
      <c r="J253" s="191">
        <f>ROUND(I253*H253,2)</f>
        <v>0</v>
      </c>
      <c r="K253" s="187" t="s">
        <v>137</v>
      </c>
      <c r="L253" s="192"/>
      <c r="M253" s="193" t="s">
        <v>1</v>
      </c>
      <c r="N253" s="194" t="s">
        <v>43</v>
      </c>
      <c r="O253" s="59"/>
      <c r="P253" s="153">
        <f>O253*H253</f>
        <v>0</v>
      </c>
      <c r="Q253" s="153">
        <v>1</v>
      </c>
      <c r="R253" s="153">
        <f>Q253*H253</f>
        <v>0.021</v>
      </c>
      <c r="S253" s="153">
        <v>0</v>
      </c>
      <c r="T253" s="154">
        <f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55" t="s">
        <v>329</v>
      </c>
      <c r="AT253" s="155" t="s">
        <v>222</v>
      </c>
      <c r="AU253" s="155" t="s">
        <v>86</v>
      </c>
      <c r="AY253" s="17" t="s">
        <v>130</v>
      </c>
      <c r="BE253" s="156">
        <f>IF(N253="základní",J253,0)</f>
        <v>0</v>
      </c>
      <c r="BF253" s="156">
        <f>IF(N253="snížená",J253,0)</f>
        <v>0</v>
      </c>
      <c r="BG253" s="156">
        <f>IF(N253="zákl. přenesená",J253,0)</f>
        <v>0</v>
      </c>
      <c r="BH253" s="156">
        <f>IF(N253="sníž. přenesená",J253,0)</f>
        <v>0</v>
      </c>
      <c r="BI253" s="156">
        <f>IF(N253="nulová",J253,0)</f>
        <v>0</v>
      </c>
      <c r="BJ253" s="17" t="s">
        <v>138</v>
      </c>
      <c r="BK253" s="156">
        <f>ROUND(I253*H253,2)</f>
        <v>0</v>
      </c>
      <c r="BL253" s="17" t="s">
        <v>227</v>
      </c>
      <c r="BM253" s="155" t="s">
        <v>537</v>
      </c>
    </row>
    <row r="254" spans="1:47" s="2" customFormat="1" ht="12">
      <c r="A254" s="32"/>
      <c r="B254" s="33"/>
      <c r="C254" s="32"/>
      <c r="D254" s="157" t="s">
        <v>140</v>
      </c>
      <c r="E254" s="32"/>
      <c r="F254" s="158" t="s">
        <v>536</v>
      </c>
      <c r="G254" s="32"/>
      <c r="H254" s="32"/>
      <c r="I254" s="159"/>
      <c r="J254" s="32"/>
      <c r="K254" s="32"/>
      <c r="L254" s="33"/>
      <c r="M254" s="160"/>
      <c r="N254" s="161"/>
      <c r="O254" s="59"/>
      <c r="P254" s="59"/>
      <c r="Q254" s="59"/>
      <c r="R254" s="59"/>
      <c r="S254" s="59"/>
      <c r="T254" s="60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T254" s="17" t="s">
        <v>140</v>
      </c>
      <c r="AU254" s="17" t="s">
        <v>86</v>
      </c>
    </row>
    <row r="255" spans="1:47" s="2" customFormat="1" ht="19.2">
      <c r="A255" s="32"/>
      <c r="B255" s="33"/>
      <c r="C255" s="32"/>
      <c r="D255" s="157" t="s">
        <v>538</v>
      </c>
      <c r="E255" s="32"/>
      <c r="F255" s="198" t="s">
        <v>539</v>
      </c>
      <c r="G255" s="32"/>
      <c r="H255" s="32"/>
      <c r="I255" s="159"/>
      <c r="J255" s="32"/>
      <c r="K255" s="32"/>
      <c r="L255" s="33"/>
      <c r="M255" s="160"/>
      <c r="N255" s="161"/>
      <c r="O255" s="59"/>
      <c r="P255" s="59"/>
      <c r="Q255" s="59"/>
      <c r="R255" s="59"/>
      <c r="S255" s="59"/>
      <c r="T255" s="60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T255" s="17" t="s">
        <v>538</v>
      </c>
      <c r="AU255" s="17" t="s">
        <v>86</v>
      </c>
    </row>
    <row r="256" spans="2:51" s="13" customFormat="1" ht="12">
      <c r="B256" s="162"/>
      <c r="D256" s="157" t="s">
        <v>142</v>
      </c>
      <c r="F256" s="164" t="s">
        <v>540</v>
      </c>
      <c r="H256" s="165">
        <v>0.021</v>
      </c>
      <c r="I256" s="166"/>
      <c r="L256" s="162"/>
      <c r="M256" s="167"/>
      <c r="N256" s="168"/>
      <c r="O256" s="168"/>
      <c r="P256" s="168"/>
      <c r="Q256" s="168"/>
      <c r="R256" s="168"/>
      <c r="S256" s="168"/>
      <c r="T256" s="169"/>
      <c r="AT256" s="163" t="s">
        <v>142</v>
      </c>
      <c r="AU256" s="163" t="s">
        <v>86</v>
      </c>
      <c r="AV256" s="13" t="s">
        <v>86</v>
      </c>
      <c r="AW256" s="13" t="s">
        <v>3</v>
      </c>
      <c r="AX256" s="13" t="s">
        <v>84</v>
      </c>
      <c r="AY256" s="163" t="s">
        <v>130</v>
      </c>
    </row>
    <row r="257" spans="1:65" s="2" customFormat="1" ht="13.8" customHeight="1">
      <c r="A257" s="32"/>
      <c r="B257" s="143"/>
      <c r="C257" s="144" t="s">
        <v>263</v>
      </c>
      <c r="D257" s="144" t="s">
        <v>133</v>
      </c>
      <c r="E257" s="145" t="s">
        <v>541</v>
      </c>
      <c r="F257" s="146" t="s">
        <v>542</v>
      </c>
      <c r="G257" s="147" t="s">
        <v>136</v>
      </c>
      <c r="H257" s="148">
        <v>629.74</v>
      </c>
      <c r="I257" s="149"/>
      <c r="J257" s="150">
        <f>ROUND(I257*H257,2)</f>
        <v>0</v>
      </c>
      <c r="K257" s="146" t="s">
        <v>137</v>
      </c>
      <c r="L257" s="33"/>
      <c r="M257" s="151" t="s">
        <v>1</v>
      </c>
      <c r="N257" s="152" t="s">
        <v>43</v>
      </c>
      <c r="O257" s="59"/>
      <c r="P257" s="153">
        <f>O257*H257</f>
        <v>0</v>
      </c>
      <c r="Q257" s="153">
        <v>0</v>
      </c>
      <c r="R257" s="153">
        <f>Q257*H257</f>
        <v>0</v>
      </c>
      <c r="S257" s="153">
        <v>0</v>
      </c>
      <c r="T257" s="154">
        <f>S257*H257</f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55" t="s">
        <v>227</v>
      </c>
      <c r="AT257" s="155" t="s">
        <v>133</v>
      </c>
      <c r="AU257" s="155" t="s">
        <v>86</v>
      </c>
      <c r="AY257" s="17" t="s">
        <v>130</v>
      </c>
      <c r="BE257" s="156">
        <f>IF(N257="základní",J257,0)</f>
        <v>0</v>
      </c>
      <c r="BF257" s="156">
        <f>IF(N257="snížená",J257,0)</f>
        <v>0</v>
      </c>
      <c r="BG257" s="156">
        <f>IF(N257="zákl. přenesená",J257,0)</f>
        <v>0</v>
      </c>
      <c r="BH257" s="156">
        <f>IF(N257="sníž. přenesená",J257,0)</f>
        <v>0</v>
      </c>
      <c r="BI257" s="156">
        <f>IF(N257="nulová",J257,0)</f>
        <v>0</v>
      </c>
      <c r="BJ257" s="17" t="s">
        <v>138</v>
      </c>
      <c r="BK257" s="156">
        <f>ROUND(I257*H257,2)</f>
        <v>0</v>
      </c>
      <c r="BL257" s="17" t="s">
        <v>227</v>
      </c>
      <c r="BM257" s="155" t="s">
        <v>543</v>
      </c>
    </row>
    <row r="258" spans="1:47" s="2" customFormat="1" ht="12">
      <c r="A258" s="32"/>
      <c r="B258" s="33"/>
      <c r="C258" s="32"/>
      <c r="D258" s="157" t="s">
        <v>140</v>
      </c>
      <c r="E258" s="32"/>
      <c r="F258" s="158" t="s">
        <v>544</v>
      </c>
      <c r="G258" s="32"/>
      <c r="H258" s="32"/>
      <c r="I258" s="159"/>
      <c r="J258" s="32"/>
      <c r="K258" s="32"/>
      <c r="L258" s="33"/>
      <c r="M258" s="160"/>
      <c r="N258" s="161"/>
      <c r="O258" s="59"/>
      <c r="P258" s="59"/>
      <c r="Q258" s="59"/>
      <c r="R258" s="59"/>
      <c r="S258" s="59"/>
      <c r="T258" s="60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T258" s="17" t="s">
        <v>140</v>
      </c>
      <c r="AU258" s="17" t="s">
        <v>86</v>
      </c>
    </row>
    <row r="259" spans="2:51" s="13" customFormat="1" ht="12">
      <c r="B259" s="162"/>
      <c r="D259" s="157" t="s">
        <v>142</v>
      </c>
      <c r="E259" s="163" t="s">
        <v>1</v>
      </c>
      <c r="F259" s="164" t="s">
        <v>545</v>
      </c>
      <c r="H259" s="165">
        <v>629.74</v>
      </c>
      <c r="I259" s="166"/>
      <c r="L259" s="162"/>
      <c r="M259" s="167"/>
      <c r="N259" s="168"/>
      <c r="O259" s="168"/>
      <c r="P259" s="168"/>
      <c r="Q259" s="168"/>
      <c r="R259" s="168"/>
      <c r="S259" s="168"/>
      <c r="T259" s="169"/>
      <c r="AT259" s="163" t="s">
        <v>142</v>
      </c>
      <c r="AU259" s="163" t="s">
        <v>86</v>
      </c>
      <c r="AV259" s="13" t="s">
        <v>86</v>
      </c>
      <c r="AW259" s="13" t="s">
        <v>32</v>
      </c>
      <c r="AX259" s="13" t="s">
        <v>76</v>
      </c>
      <c r="AY259" s="163" t="s">
        <v>130</v>
      </c>
    </row>
    <row r="260" spans="2:51" s="14" customFormat="1" ht="12">
      <c r="B260" s="170"/>
      <c r="D260" s="157" t="s">
        <v>142</v>
      </c>
      <c r="E260" s="171" t="s">
        <v>1</v>
      </c>
      <c r="F260" s="172" t="s">
        <v>145</v>
      </c>
      <c r="H260" s="173">
        <v>629.74</v>
      </c>
      <c r="I260" s="174"/>
      <c r="L260" s="170"/>
      <c r="M260" s="175"/>
      <c r="N260" s="176"/>
      <c r="O260" s="176"/>
      <c r="P260" s="176"/>
      <c r="Q260" s="176"/>
      <c r="R260" s="176"/>
      <c r="S260" s="176"/>
      <c r="T260" s="177"/>
      <c r="AT260" s="171" t="s">
        <v>142</v>
      </c>
      <c r="AU260" s="171" t="s">
        <v>86</v>
      </c>
      <c r="AV260" s="14" t="s">
        <v>138</v>
      </c>
      <c r="AW260" s="14" t="s">
        <v>32</v>
      </c>
      <c r="AX260" s="14" t="s">
        <v>84</v>
      </c>
      <c r="AY260" s="171" t="s">
        <v>130</v>
      </c>
    </row>
    <row r="261" spans="1:65" s="2" customFormat="1" ht="13.8" customHeight="1">
      <c r="A261" s="32"/>
      <c r="B261" s="143"/>
      <c r="C261" s="185" t="s">
        <v>269</v>
      </c>
      <c r="D261" s="185" t="s">
        <v>222</v>
      </c>
      <c r="E261" s="186" t="s">
        <v>535</v>
      </c>
      <c r="F261" s="187" t="s">
        <v>536</v>
      </c>
      <c r="G261" s="188" t="s">
        <v>286</v>
      </c>
      <c r="H261" s="189">
        <v>0.189</v>
      </c>
      <c r="I261" s="190"/>
      <c r="J261" s="191">
        <f>ROUND(I261*H261,2)</f>
        <v>0</v>
      </c>
      <c r="K261" s="187" t="s">
        <v>137</v>
      </c>
      <c r="L261" s="192"/>
      <c r="M261" s="193" t="s">
        <v>1</v>
      </c>
      <c r="N261" s="194" t="s">
        <v>43</v>
      </c>
      <c r="O261" s="59"/>
      <c r="P261" s="153">
        <f>O261*H261</f>
        <v>0</v>
      </c>
      <c r="Q261" s="153">
        <v>1</v>
      </c>
      <c r="R261" s="153">
        <f>Q261*H261</f>
        <v>0.189</v>
      </c>
      <c r="S261" s="153">
        <v>0</v>
      </c>
      <c r="T261" s="154">
        <f>S261*H261</f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55" t="s">
        <v>329</v>
      </c>
      <c r="AT261" s="155" t="s">
        <v>222</v>
      </c>
      <c r="AU261" s="155" t="s">
        <v>86</v>
      </c>
      <c r="AY261" s="17" t="s">
        <v>130</v>
      </c>
      <c r="BE261" s="156">
        <f>IF(N261="základní",J261,0)</f>
        <v>0</v>
      </c>
      <c r="BF261" s="156">
        <f>IF(N261="snížená",J261,0)</f>
        <v>0</v>
      </c>
      <c r="BG261" s="156">
        <f>IF(N261="zákl. přenesená",J261,0)</f>
        <v>0</v>
      </c>
      <c r="BH261" s="156">
        <f>IF(N261="sníž. přenesená",J261,0)</f>
        <v>0</v>
      </c>
      <c r="BI261" s="156">
        <f>IF(N261="nulová",J261,0)</f>
        <v>0</v>
      </c>
      <c r="BJ261" s="17" t="s">
        <v>138</v>
      </c>
      <c r="BK261" s="156">
        <f>ROUND(I261*H261,2)</f>
        <v>0</v>
      </c>
      <c r="BL261" s="17" t="s">
        <v>227</v>
      </c>
      <c r="BM261" s="155" t="s">
        <v>546</v>
      </c>
    </row>
    <row r="262" spans="1:47" s="2" customFormat="1" ht="12">
      <c r="A262" s="32"/>
      <c r="B262" s="33"/>
      <c r="C262" s="32"/>
      <c r="D262" s="157" t="s">
        <v>140</v>
      </c>
      <c r="E262" s="32"/>
      <c r="F262" s="158" t="s">
        <v>536</v>
      </c>
      <c r="G262" s="32"/>
      <c r="H262" s="32"/>
      <c r="I262" s="159"/>
      <c r="J262" s="32"/>
      <c r="K262" s="32"/>
      <c r="L262" s="33"/>
      <c r="M262" s="160"/>
      <c r="N262" s="161"/>
      <c r="O262" s="59"/>
      <c r="P262" s="59"/>
      <c r="Q262" s="59"/>
      <c r="R262" s="59"/>
      <c r="S262" s="59"/>
      <c r="T262" s="60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T262" s="17" t="s">
        <v>140</v>
      </c>
      <c r="AU262" s="17" t="s">
        <v>86</v>
      </c>
    </row>
    <row r="263" spans="1:47" s="2" customFormat="1" ht="19.2">
      <c r="A263" s="32"/>
      <c r="B263" s="33"/>
      <c r="C263" s="32"/>
      <c r="D263" s="157" t="s">
        <v>538</v>
      </c>
      <c r="E263" s="32"/>
      <c r="F263" s="198" t="s">
        <v>539</v>
      </c>
      <c r="G263" s="32"/>
      <c r="H263" s="32"/>
      <c r="I263" s="159"/>
      <c r="J263" s="32"/>
      <c r="K263" s="32"/>
      <c r="L263" s="33"/>
      <c r="M263" s="160"/>
      <c r="N263" s="161"/>
      <c r="O263" s="59"/>
      <c r="P263" s="59"/>
      <c r="Q263" s="59"/>
      <c r="R263" s="59"/>
      <c r="S263" s="59"/>
      <c r="T263" s="60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T263" s="17" t="s">
        <v>538</v>
      </c>
      <c r="AU263" s="17" t="s">
        <v>86</v>
      </c>
    </row>
    <row r="264" spans="2:51" s="13" customFormat="1" ht="12">
      <c r="B264" s="162"/>
      <c r="D264" s="157" t="s">
        <v>142</v>
      </c>
      <c r="F264" s="164" t="s">
        <v>547</v>
      </c>
      <c r="H264" s="165">
        <v>0.189</v>
      </c>
      <c r="I264" s="166"/>
      <c r="L264" s="162"/>
      <c r="M264" s="167"/>
      <c r="N264" s="168"/>
      <c r="O264" s="168"/>
      <c r="P264" s="168"/>
      <c r="Q264" s="168"/>
      <c r="R264" s="168"/>
      <c r="S264" s="168"/>
      <c r="T264" s="169"/>
      <c r="AT264" s="163" t="s">
        <v>142</v>
      </c>
      <c r="AU264" s="163" t="s">
        <v>86</v>
      </c>
      <c r="AV264" s="13" t="s">
        <v>86</v>
      </c>
      <c r="AW264" s="13" t="s">
        <v>3</v>
      </c>
      <c r="AX264" s="13" t="s">
        <v>84</v>
      </c>
      <c r="AY264" s="163" t="s">
        <v>130</v>
      </c>
    </row>
    <row r="265" spans="1:65" s="2" customFormat="1" ht="13.8" customHeight="1">
      <c r="A265" s="32"/>
      <c r="B265" s="143"/>
      <c r="C265" s="144" t="s">
        <v>274</v>
      </c>
      <c r="D265" s="144" t="s">
        <v>133</v>
      </c>
      <c r="E265" s="145" t="s">
        <v>548</v>
      </c>
      <c r="F265" s="146" t="s">
        <v>549</v>
      </c>
      <c r="G265" s="147" t="s">
        <v>136</v>
      </c>
      <c r="H265" s="148">
        <v>1889.22</v>
      </c>
      <c r="I265" s="149"/>
      <c r="J265" s="150">
        <f>ROUND(I265*H265,2)</f>
        <v>0</v>
      </c>
      <c r="K265" s="146" t="s">
        <v>137</v>
      </c>
      <c r="L265" s="33"/>
      <c r="M265" s="151" t="s">
        <v>1</v>
      </c>
      <c r="N265" s="152" t="s">
        <v>43</v>
      </c>
      <c r="O265" s="59"/>
      <c r="P265" s="153">
        <f>O265*H265</f>
        <v>0</v>
      </c>
      <c r="Q265" s="153">
        <v>0.00088</v>
      </c>
      <c r="R265" s="153">
        <f>Q265*H265</f>
        <v>1.6625136</v>
      </c>
      <c r="S265" s="153">
        <v>0</v>
      </c>
      <c r="T265" s="154">
        <f>S265*H265</f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55" t="s">
        <v>227</v>
      </c>
      <c r="AT265" s="155" t="s">
        <v>133</v>
      </c>
      <c r="AU265" s="155" t="s">
        <v>86</v>
      </c>
      <c r="AY265" s="17" t="s">
        <v>130</v>
      </c>
      <c r="BE265" s="156">
        <f>IF(N265="základní",J265,0)</f>
        <v>0</v>
      </c>
      <c r="BF265" s="156">
        <f>IF(N265="snížená",J265,0)</f>
        <v>0</v>
      </c>
      <c r="BG265" s="156">
        <f>IF(N265="zákl. přenesená",J265,0)</f>
        <v>0</v>
      </c>
      <c r="BH265" s="156">
        <f>IF(N265="sníž. přenesená",J265,0)</f>
        <v>0</v>
      </c>
      <c r="BI265" s="156">
        <f>IF(N265="nulová",J265,0)</f>
        <v>0</v>
      </c>
      <c r="BJ265" s="17" t="s">
        <v>138</v>
      </c>
      <c r="BK265" s="156">
        <f>ROUND(I265*H265,2)</f>
        <v>0</v>
      </c>
      <c r="BL265" s="17" t="s">
        <v>227</v>
      </c>
      <c r="BM265" s="155" t="s">
        <v>550</v>
      </c>
    </row>
    <row r="266" spans="1:47" s="2" customFormat="1" ht="12">
      <c r="A266" s="32"/>
      <c r="B266" s="33"/>
      <c r="C266" s="32"/>
      <c r="D266" s="157" t="s">
        <v>140</v>
      </c>
      <c r="E266" s="32"/>
      <c r="F266" s="158" t="s">
        <v>551</v>
      </c>
      <c r="G266" s="32"/>
      <c r="H266" s="32"/>
      <c r="I266" s="159"/>
      <c r="J266" s="32"/>
      <c r="K266" s="32"/>
      <c r="L266" s="33"/>
      <c r="M266" s="160"/>
      <c r="N266" s="161"/>
      <c r="O266" s="59"/>
      <c r="P266" s="59"/>
      <c r="Q266" s="59"/>
      <c r="R266" s="59"/>
      <c r="S266" s="59"/>
      <c r="T266" s="60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T266" s="17" t="s">
        <v>140</v>
      </c>
      <c r="AU266" s="17" t="s">
        <v>86</v>
      </c>
    </row>
    <row r="267" spans="2:51" s="13" customFormat="1" ht="12">
      <c r="B267" s="162"/>
      <c r="D267" s="157" t="s">
        <v>142</v>
      </c>
      <c r="E267" s="163" t="s">
        <v>1</v>
      </c>
      <c r="F267" s="164" t="s">
        <v>545</v>
      </c>
      <c r="H267" s="165">
        <v>629.74</v>
      </c>
      <c r="I267" s="166"/>
      <c r="L267" s="162"/>
      <c r="M267" s="167"/>
      <c r="N267" s="168"/>
      <c r="O267" s="168"/>
      <c r="P267" s="168"/>
      <c r="Q267" s="168"/>
      <c r="R267" s="168"/>
      <c r="S267" s="168"/>
      <c r="T267" s="169"/>
      <c r="AT267" s="163" t="s">
        <v>142</v>
      </c>
      <c r="AU267" s="163" t="s">
        <v>86</v>
      </c>
      <c r="AV267" s="13" t="s">
        <v>86</v>
      </c>
      <c r="AW267" s="13" t="s">
        <v>32</v>
      </c>
      <c r="AX267" s="13" t="s">
        <v>76</v>
      </c>
      <c r="AY267" s="163" t="s">
        <v>130</v>
      </c>
    </row>
    <row r="268" spans="2:51" s="13" customFormat="1" ht="12">
      <c r="B268" s="162"/>
      <c r="D268" s="157" t="s">
        <v>142</v>
      </c>
      <c r="E268" s="163" t="s">
        <v>1</v>
      </c>
      <c r="F268" s="164" t="s">
        <v>545</v>
      </c>
      <c r="H268" s="165">
        <v>629.74</v>
      </c>
      <c r="I268" s="166"/>
      <c r="L268" s="162"/>
      <c r="M268" s="167"/>
      <c r="N268" s="168"/>
      <c r="O268" s="168"/>
      <c r="P268" s="168"/>
      <c r="Q268" s="168"/>
      <c r="R268" s="168"/>
      <c r="S268" s="168"/>
      <c r="T268" s="169"/>
      <c r="AT268" s="163" t="s">
        <v>142</v>
      </c>
      <c r="AU268" s="163" t="s">
        <v>86</v>
      </c>
      <c r="AV268" s="13" t="s">
        <v>86</v>
      </c>
      <c r="AW268" s="13" t="s">
        <v>32</v>
      </c>
      <c r="AX268" s="13" t="s">
        <v>76</v>
      </c>
      <c r="AY268" s="163" t="s">
        <v>130</v>
      </c>
    </row>
    <row r="269" spans="2:51" s="13" customFormat="1" ht="12">
      <c r="B269" s="162"/>
      <c r="D269" s="157" t="s">
        <v>142</v>
      </c>
      <c r="E269" s="163" t="s">
        <v>1</v>
      </c>
      <c r="F269" s="164" t="s">
        <v>545</v>
      </c>
      <c r="H269" s="165">
        <v>629.74</v>
      </c>
      <c r="I269" s="166"/>
      <c r="L269" s="162"/>
      <c r="M269" s="167"/>
      <c r="N269" s="168"/>
      <c r="O269" s="168"/>
      <c r="P269" s="168"/>
      <c r="Q269" s="168"/>
      <c r="R269" s="168"/>
      <c r="S269" s="168"/>
      <c r="T269" s="169"/>
      <c r="AT269" s="163" t="s">
        <v>142</v>
      </c>
      <c r="AU269" s="163" t="s">
        <v>86</v>
      </c>
      <c r="AV269" s="13" t="s">
        <v>86</v>
      </c>
      <c r="AW269" s="13" t="s">
        <v>32</v>
      </c>
      <c r="AX269" s="13" t="s">
        <v>76</v>
      </c>
      <c r="AY269" s="163" t="s">
        <v>130</v>
      </c>
    </row>
    <row r="270" spans="2:51" s="14" customFormat="1" ht="12">
      <c r="B270" s="170"/>
      <c r="D270" s="157" t="s">
        <v>142</v>
      </c>
      <c r="E270" s="171" t="s">
        <v>1</v>
      </c>
      <c r="F270" s="172" t="s">
        <v>145</v>
      </c>
      <c r="H270" s="173">
        <v>1889.22</v>
      </c>
      <c r="I270" s="174"/>
      <c r="L270" s="170"/>
      <c r="M270" s="175"/>
      <c r="N270" s="176"/>
      <c r="O270" s="176"/>
      <c r="P270" s="176"/>
      <c r="Q270" s="176"/>
      <c r="R270" s="176"/>
      <c r="S270" s="176"/>
      <c r="T270" s="177"/>
      <c r="AT270" s="171" t="s">
        <v>142</v>
      </c>
      <c r="AU270" s="171" t="s">
        <v>86</v>
      </c>
      <c r="AV270" s="14" t="s">
        <v>138</v>
      </c>
      <c r="AW270" s="14" t="s">
        <v>32</v>
      </c>
      <c r="AX270" s="14" t="s">
        <v>84</v>
      </c>
      <c r="AY270" s="171" t="s">
        <v>130</v>
      </c>
    </row>
    <row r="271" spans="1:65" s="2" customFormat="1" ht="13.8" customHeight="1">
      <c r="A271" s="32"/>
      <c r="B271" s="143"/>
      <c r="C271" s="185" t="s">
        <v>283</v>
      </c>
      <c r="D271" s="185" t="s">
        <v>222</v>
      </c>
      <c r="E271" s="186" t="s">
        <v>552</v>
      </c>
      <c r="F271" s="187" t="s">
        <v>553</v>
      </c>
      <c r="G271" s="188" t="s">
        <v>136</v>
      </c>
      <c r="H271" s="189">
        <v>692.714</v>
      </c>
      <c r="I271" s="190"/>
      <c r="J271" s="191">
        <f>ROUND(I271*H271,2)</f>
        <v>0</v>
      </c>
      <c r="K271" s="187" t="s">
        <v>1</v>
      </c>
      <c r="L271" s="192"/>
      <c r="M271" s="193" t="s">
        <v>1</v>
      </c>
      <c r="N271" s="194" t="s">
        <v>43</v>
      </c>
      <c r="O271" s="59"/>
      <c r="P271" s="153">
        <f>O271*H271</f>
        <v>0</v>
      </c>
      <c r="Q271" s="153">
        <v>0</v>
      </c>
      <c r="R271" s="153">
        <f>Q271*H271</f>
        <v>0</v>
      </c>
      <c r="S271" s="153">
        <v>0</v>
      </c>
      <c r="T271" s="154">
        <f>S271*H271</f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55" t="s">
        <v>329</v>
      </c>
      <c r="AT271" s="155" t="s">
        <v>222</v>
      </c>
      <c r="AU271" s="155" t="s">
        <v>86</v>
      </c>
      <c r="AY271" s="17" t="s">
        <v>130</v>
      </c>
      <c r="BE271" s="156">
        <f>IF(N271="základní",J271,0)</f>
        <v>0</v>
      </c>
      <c r="BF271" s="156">
        <f>IF(N271="snížená",J271,0)</f>
        <v>0</v>
      </c>
      <c r="BG271" s="156">
        <f>IF(N271="zákl. přenesená",J271,0)</f>
        <v>0</v>
      </c>
      <c r="BH271" s="156">
        <f>IF(N271="sníž. přenesená",J271,0)</f>
        <v>0</v>
      </c>
      <c r="BI271" s="156">
        <f>IF(N271="nulová",J271,0)</f>
        <v>0</v>
      </c>
      <c r="BJ271" s="17" t="s">
        <v>138</v>
      </c>
      <c r="BK271" s="156">
        <f>ROUND(I271*H271,2)</f>
        <v>0</v>
      </c>
      <c r="BL271" s="17" t="s">
        <v>227</v>
      </c>
      <c r="BM271" s="155" t="s">
        <v>554</v>
      </c>
    </row>
    <row r="272" spans="1:47" s="2" customFormat="1" ht="12">
      <c r="A272" s="32"/>
      <c r="B272" s="33"/>
      <c r="C272" s="32"/>
      <c r="D272" s="157" t="s">
        <v>140</v>
      </c>
      <c r="E272" s="32"/>
      <c r="F272" s="158" t="s">
        <v>553</v>
      </c>
      <c r="G272" s="32"/>
      <c r="H272" s="32"/>
      <c r="I272" s="159"/>
      <c r="J272" s="32"/>
      <c r="K272" s="32"/>
      <c r="L272" s="33"/>
      <c r="M272" s="160"/>
      <c r="N272" s="161"/>
      <c r="O272" s="59"/>
      <c r="P272" s="59"/>
      <c r="Q272" s="59"/>
      <c r="R272" s="59"/>
      <c r="S272" s="59"/>
      <c r="T272" s="60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T272" s="17" t="s">
        <v>140</v>
      </c>
      <c r="AU272" s="17" t="s">
        <v>86</v>
      </c>
    </row>
    <row r="273" spans="2:51" s="13" customFormat="1" ht="12">
      <c r="B273" s="162"/>
      <c r="D273" s="157" t="s">
        <v>142</v>
      </c>
      <c r="E273" s="163" t="s">
        <v>1</v>
      </c>
      <c r="F273" s="164" t="s">
        <v>555</v>
      </c>
      <c r="H273" s="165">
        <v>692.714</v>
      </c>
      <c r="I273" s="166"/>
      <c r="L273" s="162"/>
      <c r="M273" s="167"/>
      <c r="N273" s="168"/>
      <c r="O273" s="168"/>
      <c r="P273" s="168"/>
      <c r="Q273" s="168"/>
      <c r="R273" s="168"/>
      <c r="S273" s="168"/>
      <c r="T273" s="169"/>
      <c r="AT273" s="163" t="s">
        <v>142</v>
      </c>
      <c r="AU273" s="163" t="s">
        <v>86</v>
      </c>
      <c r="AV273" s="13" t="s">
        <v>86</v>
      </c>
      <c r="AW273" s="13" t="s">
        <v>32</v>
      </c>
      <c r="AX273" s="13" t="s">
        <v>76</v>
      </c>
      <c r="AY273" s="163" t="s">
        <v>130</v>
      </c>
    </row>
    <row r="274" spans="2:51" s="14" customFormat="1" ht="12">
      <c r="B274" s="170"/>
      <c r="D274" s="157" t="s">
        <v>142</v>
      </c>
      <c r="E274" s="171" t="s">
        <v>1</v>
      </c>
      <c r="F274" s="172" t="s">
        <v>145</v>
      </c>
      <c r="H274" s="173">
        <v>692.714</v>
      </c>
      <c r="I274" s="174"/>
      <c r="L274" s="170"/>
      <c r="M274" s="175"/>
      <c r="N274" s="176"/>
      <c r="O274" s="176"/>
      <c r="P274" s="176"/>
      <c r="Q274" s="176"/>
      <c r="R274" s="176"/>
      <c r="S274" s="176"/>
      <c r="T274" s="177"/>
      <c r="AT274" s="171" t="s">
        <v>142</v>
      </c>
      <c r="AU274" s="171" t="s">
        <v>86</v>
      </c>
      <c r="AV274" s="14" t="s">
        <v>138</v>
      </c>
      <c r="AW274" s="14" t="s">
        <v>32</v>
      </c>
      <c r="AX274" s="14" t="s">
        <v>84</v>
      </c>
      <c r="AY274" s="171" t="s">
        <v>130</v>
      </c>
    </row>
    <row r="275" spans="1:65" s="2" customFormat="1" ht="13.8" customHeight="1">
      <c r="A275" s="32"/>
      <c r="B275" s="143"/>
      <c r="C275" s="185" t="s">
        <v>289</v>
      </c>
      <c r="D275" s="185" t="s">
        <v>222</v>
      </c>
      <c r="E275" s="186" t="s">
        <v>556</v>
      </c>
      <c r="F275" s="187" t="s">
        <v>557</v>
      </c>
      <c r="G275" s="188" t="s">
        <v>136</v>
      </c>
      <c r="H275" s="189">
        <v>692.714</v>
      </c>
      <c r="I275" s="190"/>
      <c r="J275" s="191">
        <f>ROUND(I275*H275,2)</f>
        <v>0</v>
      </c>
      <c r="K275" s="187" t="s">
        <v>1</v>
      </c>
      <c r="L275" s="192"/>
      <c r="M275" s="193" t="s">
        <v>1</v>
      </c>
      <c r="N275" s="194" t="s">
        <v>43</v>
      </c>
      <c r="O275" s="59"/>
      <c r="P275" s="153">
        <f>O275*H275</f>
        <v>0</v>
      </c>
      <c r="Q275" s="153">
        <v>0</v>
      </c>
      <c r="R275" s="153">
        <f>Q275*H275</f>
        <v>0</v>
      </c>
      <c r="S275" s="153">
        <v>0</v>
      </c>
      <c r="T275" s="154">
        <f>S275*H275</f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55" t="s">
        <v>329</v>
      </c>
      <c r="AT275" s="155" t="s">
        <v>222</v>
      </c>
      <c r="AU275" s="155" t="s">
        <v>86</v>
      </c>
      <c r="AY275" s="17" t="s">
        <v>130</v>
      </c>
      <c r="BE275" s="156">
        <f>IF(N275="základní",J275,0)</f>
        <v>0</v>
      </c>
      <c r="BF275" s="156">
        <f>IF(N275="snížená",J275,0)</f>
        <v>0</v>
      </c>
      <c r="BG275" s="156">
        <f>IF(N275="zákl. přenesená",J275,0)</f>
        <v>0</v>
      </c>
      <c r="BH275" s="156">
        <f>IF(N275="sníž. přenesená",J275,0)</f>
        <v>0</v>
      </c>
      <c r="BI275" s="156">
        <f>IF(N275="nulová",J275,0)</f>
        <v>0</v>
      </c>
      <c r="BJ275" s="17" t="s">
        <v>138</v>
      </c>
      <c r="BK275" s="156">
        <f>ROUND(I275*H275,2)</f>
        <v>0</v>
      </c>
      <c r="BL275" s="17" t="s">
        <v>227</v>
      </c>
      <c r="BM275" s="155" t="s">
        <v>558</v>
      </c>
    </row>
    <row r="276" spans="1:47" s="2" customFormat="1" ht="12">
      <c r="A276" s="32"/>
      <c r="B276" s="33"/>
      <c r="C276" s="32"/>
      <c r="D276" s="157" t="s">
        <v>140</v>
      </c>
      <c r="E276" s="32"/>
      <c r="F276" s="158" t="s">
        <v>557</v>
      </c>
      <c r="G276" s="32"/>
      <c r="H276" s="32"/>
      <c r="I276" s="159"/>
      <c r="J276" s="32"/>
      <c r="K276" s="32"/>
      <c r="L276" s="33"/>
      <c r="M276" s="160"/>
      <c r="N276" s="161"/>
      <c r="O276" s="59"/>
      <c r="P276" s="59"/>
      <c r="Q276" s="59"/>
      <c r="R276" s="59"/>
      <c r="S276" s="59"/>
      <c r="T276" s="60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T276" s="17" t="s">
        <v>140</v>
      </c>
      <c r="AU276" s="17" t="s">
        <v>86</v>
      </c>
    </row>
    <row r="277" spans="2:51" s="13" customFormat="1" ht="12">
      <c r="B277" s="162"/>
      <c r="D277" s="157" t="s">
        <v>142</v>
      </c>
      <c r="E277" s="163" t="s">
        <v>1</v>
      </c>
      <c r="F277" s="164" t="s">
        <v>555</v>
      </c>
      <c r="H277" s="165">
        <v>692.714</v>
      </c>
      <c r="I277" s="166"/>
      <c r="L277" s="162"/>
      <c r="M277" s="167"/>
      <c r="N277" s="168"/>
      <c r="O277" s="168"/>
      <c r="P277" s="168"/>
      <c r="Q277" s="168"/>
      <c r="R277" s="168"/>
      <c r="S277" s="168"/>
      <c r="T277" s="169"/>
      <c r="AT277" s="163" t="s">
        <v>142</v>
      </c>
      <c r="AU277" s="163" t="s">
        <v>86</v>
      </c>
      <c r="AV277" s="13" t="s">
        <v>86</v>
      </c>
      <c r="AW277" s="13" t="s">
        <v>32</v>
      </c>
      <c r="AX277" s="13" t="s">
        <v>76</v>
      </c>
      <c r="AY277" s="163" t="s">
        <v>130</v>
      </c>
    </row>
    <row r="278" spans="2:51" s="14" customFormat="1" ht="12">
      <c r="B278" s="170"/>
      <c r="D278" s="157" t="s">
        <v>142</v>
      </c>
      <c r="E278" s="171" t="s">
        <v>1</v>
      </c>
      <c r="F278" s="172" t="s">
        <v>145</v>
      </c>
      <c r="H278" s="173">
        <v>692.714</v>
      </c>
      <c r="I278" s="174"/>
      <c r="L278" s="170"/>
      <c r="M278" s="175"/>
      <c r="N278" s="176"/>
      <c r="O278" s="176"/>
      <c r="P278" s="176"/>
      <c r="Q278" s="176"/>
      <c r="R278" s="176"/>
      <c r="S278" s="176"/>
      <c r="T278" s="177"/>
      <c r="AT278" s="171" t="s">
        <v>142</v>
      </c>
      <c r="AU278" s="171" t="s">
        <v>86</v>
      </c>
      <c r="AV278" s="14" t="s">
        <v>138</v>
      </c>
      <c r="AW278" s="14" t="s">
        <v>32</v>
      </c>
      <c r="AX278" s="14" t="s">
        <v>84</v>
      </c>
      <c r="AY278" s="171" t="s">
        <v>130</v>
      </c>
    </row>
    <row r="279" spans="1:65" s="2" customFormat="1" ht="13.8" customHeight="1">
      <c r="A279" s="32"/>
      <c r="B279" s="143"/>
      <c r="C279" s="185" t="s">
        <v>294</v>
      </c>
      <c r="D279" s="185" t="s">
        <v>222</v>
      </c>
      <c r="E279" s="186" t="s">
        <v>559</v>
      </c>
      <c r="F279" s="187" t="s">
        <v>560</v>
      </c>
      <c r="G279" s="188" t="s">
        <v>136</v>
      </c>
      <c r="H279" s="189">
        <v>692.714</v>
      </c>
      <c r="I279" s="190"/>
      <c r="J279" s="191">
        <f>ROUND(I279*H279,2)</f>
        <v>0</v>
      </c>
      <c r="K279" s="187" t="s">
        <v>1</v>
      </c>
      <c r="L279" s="192"/>
      <c r="M279" s="193" t="s">
        <v>1</v>
      </c>
      <c r="N279" s="194" t="s">
        <v>43</v>
      </c>
      <c r="O279" s="59"/>
      <c r="P279" s="153">
        <f>O279*H279</f>
        <v>0</v>
      </c>
      <c r="Q279" s="153">
        <v>0</v>
      </c>
      <c r="R279" s="153">
        <f>Q279*H279</f>
        <v>0</v>
      </c>
      <c r="S279" s="153">
        <v>0</v>
      </c>
      <c r="T279" s="154">
        <f>S279*H279</f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55" t="s">
        <v>329</v>
      </c>
      <c r="AT279" s="155" t="s">
        <v>222</v>
      </c>
      <c r="AU279" s="155" t="s">
        <v>86</v>
      </c>
      <c r="AY279" s="17" t="s">
        <v>130</v>
      </c>
      <c r="BE279" s="156">
        <f>IF(N279="základní",J279,0)</f>
        <v>0</v>
      </c>
      <c r="BF279" s="156">
        <f>IF(N279="snížená",J279,0)</f>
        <v>0</v>
      </c>
      <c r="BG279" s="156">
        <f>IF(N279="zákl. přenesená",J279,0)</f>
        <v>0</v>
      </c>
      <c r="BH279" s="156">
        <f>IF(N279="sníž. přenesená",J279,0)</f>
        <v>0</v>
      </c>
      <c r="BI279" s="156">
        <f>IF(N279="nulová",J279,0)</f>
        <v>0</v>
      </c>
      <c r="BJ279" s="17" t="s">
        <v>138</v>
      </c>
      <c r="BK279" s="156">
        <f>ROUND(I279*H279,2)</f>
        <v>0</v>
      </c>
      <c r="BL279" s="17" t="s">
        <v>227</v>
      </c>
      <c r="BM279" s="155" t="s">
        <v>561</v>
      </c>
    </row>
    <row r="280" spans="1:47" s="2" customFormat="1" ht="12">
      <c r="A280" s="32"/>
      <c r="B280" s="33"/>
      <c r="C280" s="32"/>
      <c r="D280" s="157" t="s">
        <v>140</v>
      </c>
      <c r="E280" s="32"/>
      <c r="F280" s="158" t="s">
        <v>560</v>
      </c>
      <c r="G280" s="32"/>
      <c r="H280" s="32"/>
      <c r="I280" s="159"/>
      <c r="J280" s="32"/>
      <c r="K280" s="32"/>
      <c r="L280" s="33"/>
      <c r="M280" s="160"/>
      <c r="N280" s="161"/>
      <c r="O280" s="59"/>
      <c r="P280" s="59"/>
      <c r="Q280" s="59"/>
      <c r="R280" s="59"/>
      <c r="S280" s="59"/>
      <c r="T280" s="60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T280" s="17" t="s">
        <v>140</v>
      </c>
      <c r="AU280" s="17" t="s">
        <v>86</v>
      </c>
    </row>
    <row r="281" spans="2:51" s="13" customFormat="1" ht="12">
      <c r="B281" s="162"/>
      <c r="D281" s="157" t="s">
        <v>142</v>
      </c>
      <c r="E281" s="163" t="s">
        <v>1</v>
      </c>
      <c r="F281" s="164" t="s">
        <v>555</v>
      </c>
      <c r="H281" s="165">
        <v>692.714</v>
      </c>
      <c r="I281" s="166"/>
      <c r="L281" s="162"/>
      <c r="M281" s="167"/>
      <c r="N281" s="168"/>
      <c r="O281" s="168"/>
      <c r="P281" s="168"/>
      <c r="Q281" s="168"/>
      <c r="R281" s="168"/>
      <c r="S281" s="168"/>
      <c r="T281" s="169"/>
      <c r="AT281" s="163" t="s">
        <v>142</v>
      </c>
      <c r="AU281" s="163" t="s">
        <v>86</v>
      </c>
      <c r="AV281" s="13" t="s">
        <v>86</v>
      </c>
      <c r="AW281" s="13" t="s">
        <v>32</v>
      </c>
      <c r="AX281" s="13" t="s">
        <v>76</v>
      </c>
      <c r="AY281" s="163" t="s">
        <v>130</v>
      </c>
    </row>
    <row r="282" spans="2:51" s="14" customFormat="1" ht="12">
      <c r="B282" s="170"/>
      <c r="D282" s="157" t="s">
        <v>142</v>
      </c>
      <c r="E282" s="171" t="s">
        <v>1</v>
      </c>
      <c r="F282" s="172" t="s">
        <v>145</v>
      </c>
      <c r="H282" s="173">
        <v>692.714</v>
      </c>
      <c r="I282" s="174"/>
      <c r="L282" s="170"/>
      <c r="M282" s="175"/>
      <c r="N282" s="176"/>
      <c r="O282" s="176"/>
      <c r="P282" s="176"/>
      <c r="Q282" s="176"/>
      <c r="R282" s="176"/>
      <c r="S282" s="176"/>
      <c r="T282" s="177"/>
      <c r="AT282" s="171" t="s">
        <v>142</v>
      </c>
      <c r="AU282" s="171" t="s">
        <v>86</v>
      </c>
      <c r="AV282" s="14" t="s">
        <v>138</v>
      </c>
      <c r="AW282" s="14" t="s">
        <v>32</v>
      </c>
      <c r="AX282" s="14" t="s">
        <v>84</v>
      </c>
      <c r="AY282" s="171" t="s">
        <v>130</v>
      </c>
    </row>
    <row r="283" spans="1:65" s="2" customFormat="1" ht="13.8" customHeight="1">
      <c r="A283" s="32"/>
      <c r="B283" s="143"/>
      <c r="C283" s="185" t="s">
        <v>300</v>
      </c>
      <c r="D283" s="185" t="s">
        <v>222</v>
      </c>
      <c r="E283" s="186" t="s">
        <v>562</v>
      </c>
      <c r="F283" s="187" t="s">
        <v>563</v>
      </c>
      <c r="G283" s="188" t="s">
        <v>180</v>
      </c>
      <c r="H283" s="189">
        <v>73.6</v>
      </c>
      <c r="I283" s="190"/>
      <c r="J283" s="191">
        <f>ROUND(I283*H283,2)</f>
        <v>0</v>
      </c>
      <c r="K283" s="187" t="s">
        <v>1</v>
      </c>
      <c r="L283" s="192"/>
      <c r="M283" s="193" t="s">
        <v>1</v>
      </c>
      <c r="N283" s="194" t="s">
        <v>43</v>
      </c>
      <c r="O283" s="59"/>
      <c r="P283" s="153">
        <f>O283*H283</f>
        <v>0</v>
      </c>
      <c r="Q283" s="153">
        <v>0</v>
      </c>
      <c r="R283" s="153">
        <f>Q283*H283</f>
        <v>0</v>
      </c>
      <c r="S283" s="153">
        <v>0</v>
      </c>
      <c r="T283" s="154">
        <f>S283*H283</f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55" t="s">
        <v>329</v>
      </c>
      <c r="AT283" s="155" t="s">
        <v>222</v>
      </c>
      <c r="AU283" s="155" t="s">
        <v>86</v>
      </c>
      <c r="AY283" s="17" t="s">
        <v>130</v>
      </c>
      <c r="BE283" s="156">
        <f>IF(N283="základní",J283,0)</f>
        <v>0</v>
      </c>
      <c r="BF283" s="156">
        <f>IF(N283="snížená",J283,0)</f>
        <v>0</v>
      </c>
      <c r="BG283" s="156">
        <f>IF(N283="zákl. přenesená",J283,0)</f>
        <v>0</v>
      </c>
      <c r="BH283" s="156">
        <f>IF(N283="sníž. přenesená",J283,0)</f>
        <v>0</v>
      </c>
      <c r="BI283" s="156">
        <f>IF(N283="nulová",J283,0)</f>
        <v>0</v>
      </c>
      <c r="BJ283" s="17" t="s">
        <v>138</v>
      </c>
      <c r="BK283" s="156">
        <f>ROUND(I283*H283,2)</f>
        <v>0</v>
      </c>
      <c r="BL283" s="17" t="s">
        <v>227</v>
      </c>
      <c r="BM283" s="155" t="s">
        <v>564</v>
      </c>
    </row>
    <row r="284" spans="1:47" s="2" customFormat="1" ht="12">
      <c r="A284" s="32"/>
      <c r="B284" s="33"/>
      <c r="C284" s="32"/>
      <c r="D284" s="157" t="s">
        <v>140</v>
      </c>
      <c r="E284" s="32"/>
      <c r="F284" s="158" t="s">
        <v>563</v>
      </c>
      <c r="G284" s="32"/>
      <c r="H284" s="32"/>
      <c r="I284" s="159"/>
      <c r="J284" s="32"/>
      <c r="K284" s="32"/>
      <c r="L284" s="33"/>
      <c r="M284" s="160"/>
      <c r="N284" s="161"/>
      <c r="O284" s="59"/>
      <c r="P284" s="59"/>
      <c r="Q284" s="59"/>
      <c r="R284" s="59"/>
      <c r="S284" s="59"/>
      <c r="T284" s="60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T284" s="17" t="s">
        <v>140</v>
      </c>
      <c r="AU284" s="17" t="s">
        <v>86</v>
      </c>
    </row>
    <row r="285" spans="1:65" s="2" customFormat="1" ht="13.8" customHeight="1">
      <c r="A285" s="32"/>
      <c r="B285" s="143"/>
      <c r="C285" s="144" t="s">
        <v>309</v>
      </c>
      <c r="D285" s="144" t="s">
        <v>133</v>
      </c>
      <c r="E285" s="145" t="s">
        <v>548</v>
      </c>
      <c r="F285" s="146" t="s">
        <v>549</v>
      </c>
      <c r="G285" s="147" t="s">
        <v>136</v>
      </c>
      <c r="H285" s="148">
        <v>18</v>
      </c>
      <c r="I285" s="149"/>
      <c r="J285" s="150">
        <f>ROUND(I285*H285,2)</f>
        <v>0</v>
      </c>
      <c r="K285" s="146" t="s">
        <v>137</v>
      </c>
      <c r="L285" s="33"/>
      <c r="M285" s="151" t="s">
        <v>1</v>
      </c>
      <c r="N285" s="152" t="s">
        <v>43</v>
      </c>
      <c r="O285" s="59"/>
      <c r="P285" s="153">
        <f>O285*H285</f>
        <v>0</v>
      </c>
      <c r="Q285" s="153">
        <v>0.00088</v>
      </c>
      <c r="R285" s="153">
        <f>Q285*H285</f>
        <v>0.01584</v>
      </c>
      <c r="S285" s="153">
        <v>0</v>
      </c>
      <c r="T285" s="154">
        <f>S285*H285</f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55" t="s">
        <v>227</v>
      </c>
      <c r="AT285" s="155" t="s">
        <v>133</v>
      </c>
      <c r="AU285" s="155" t="s">
        <v>86</v>
      </c>
      <c r="AY285" s="17" t="s">
        <v>130</v>
      </c>
      <c r="BE285" s="156">
        <f>IF(N285="základní",J285,0)</f>
        <v>0</v>
      </c>
      <c r="BF285" s="156">
        <f>IF(N285="snížená",J285,0)</f>
        <v>0</v>
      </c>
      <c r="BG285" s="156">
        <f>IF(N285="zákl. přenesená",J285,0)</f>
        <v>0</v>
      </c>
      <c r="BH285" s="156">
        <f>IF(N285="sníž. přenesená",J285,0)</f>
        <v>0</v>
      </c>
      <c r="BI285" s="156">
        <f>IF(N285="nulová",J285,0)</f>
        <v>0</v>
      </c>
      <c r="BJ285" s="17" t="s">
        <v>138</v>
      </c>
      <c r="BK285" s="156">
        <f>ROUND(I285*H285,2)</f>
        <v>0</v>
      </c>
      <c r="BL285" s="17" t="s">
        <v>227</v>
      </c>
      <c r="BM285" s="155" t="s">
        <v>565</v>
      </c>
    </row>
    <row r="286" spans="1:47" s="2" customFormat="1" ht="12">
      <c r="A286" s="32"/>
      <c r="B286" s="33"/>
      <c r="C286" s="32"/>
      <c r="D286" s="157" t="s">
        <v>140</v>
      </c>
      <c r="E286" s="32"/>
      <c r="F286" s="158" t="s">
        <v>551</v>
      </c>
      <c r="G286" s="32"/>
      <c r="H286" s="32"/>
      <c r="I286" s="159"/>
      <c r="J286" s="32"/>
      <c r="K286" s="32"/>
      <c r="L286" s="33"/>
      <c r="M286" s="160"/>
      <c r="N286" s="161"/>
      <c r="O286" s="59"/>
      <c r="P286" s="59"/>
      <c r="Q286" s="59"/>
      <c r="R286" s="59"/>
      <c r="S286" s="59"/>
      <c r="T286" s="60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T286" s="17" t="s">
        <v>140</v>
      </c>
      <c r="AU286" s="17" t="s">
        <v>86</v>
      </c>
    </row>
    <row r="287" spans="2:51" s="13" customFormat="1" ht="12">
      <c r="B287" s="162"/>
      <c r="D287" s="157" t="s">
        <v>142</v>
      </c>
      <c r="E287" s="163" t="s">
        <v>1</v>
      </c>
      <c r="F287" s="164" t="s">
        <v>566</v>
      </c>
      <c r="H287" s="165">
        <v>18</v>
      </c>
      <c r="I287" s="166"/>
      <c r="L287" s="162"/>
      <c r="M287" s="167"/>
      <c r="N287" s="168"/>
      <c r="O287" s="168"/>
      <c r="P287" s="168"/>
      <c r="Q287" s="168"/>
      <c r="R287" s="168"/>
      <c r="S287" s="168"/>
      <c r="T287" s="169"/>
      <c r="AT287" s="163" t="s">
        <v>142</v>
      </c>
      <c r="AU287" s="163" t="s">
        <v>86</v>
      </c>
      <c r="AV287" s="13" t="s">
        <v>86</v>
      </c>
      <c r="AW287" s="13" t="s">
        <v>32</v>
      </c>
      <c r="AX287" s="13" t="s">
        <v>76</v>
      </c>
      <c r="AY287" s="163" t="s">
        <v>130</v>
      </c>
    </row>
    <row r="288" spans="2:51" s="14" customFormat="1" ht="12">
      <c r="B288" s="170"/>
      <c r="D288" s="157" t="s">
        <v>142</v>
      </c>
      <c r="E288" s="171" t="s">
        <v>1</v>
      </c>
      <c r="F288" s="172" t="s">
        <v>145</v>
      </c>
      <c r="H288" s="173">
        <v>18</v>
      </c>
      <c r="I288" s="174"/>
      <c r="L288" s="170"/>
      <c r="M288" s="175"/>
      <c r="N288" s="176"/>
      <c r="O288" s="176"/>
      <c r="P288" s="176"/>
      <c r="Q288" s="176"/>
      <c r="R288" s="176"/>
      <c r="S288" s="176"/>
      <c r="T288" s="177"/>
      <c r="AT288" s="171" t="s">
        <v>142</v>
      </c>
      <c r="AU288" s="171" t="s">
        <v>86</v>
      </c>
      <c r="AV288" s="14" t="s">
        <v>138</v>
      </c>
      <c r="AW288" s="14" t="s">
        <v>32</v>
      </c>
      <c r="AX288" s="14" t="s">
        <v>84</v>
      </c>
      <c r="AY288" s="171" t="s">
        <v>130</v>
      </c>
    </row>
    <row r="289" spans="1:65" s="2" customFormat="1" ht="22.2" customHeight="1">
      <c r="A289" s="32"/>
      <c r="B289" s="143"/>
      <c r="C289" s="185" t="s">
        <v>183</v>
      </c>
      <c r="D289" s="185" t="s">
        <v>222</v>
      </c>
      <c r="E289" s="186" t="s">
        <v>567</v>
      </c>
      <c r="F289" s="187" t="s">
        <v>568</v>
      </c>
      <c r="G289" s="188" t="s">
        <v>136</v>
      </c>
      <c r="H289" s="189">
        <v>20.7</v>
      </c>
      <c r="I289" s="190"/>
      <c r="J289" s="191">
        <f>ROUND(I289*H289,2)</f>
        <v>0</v>
      </c>
      <c r="K289" s="187" t="s">
        <v>137</v>
      </c>
      <c r="L289" s="192"/>
      <c r="M289" s="193" t="s">
        <v>1</v>
      </c>
      <c r="N289" s="194" t="s">
        <v>43</v>
      </c>
      <c r="O289" s="59"/>
      <c r="P289" s="153">
        <f>O289*H289</f>
        <v>0</v>
      </c>
      <c r="Q289" s="153">
        <v>0.0054</v>
      </c>
      <c r="R289" s="153">
        <f>Q289*H289</f>
        <v>0.11178</v>
      </c>
      <c r="S289" s="153">
        <v>0</v>
      </c>
      <c r="T289" s="154">
        <f>S289*H289</f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55" t="s">
        <v>329</v>
      </c>
      <c r="AT289" s="155" t="s">
        <v>222</v>
      </c>
      <c r="AU289" s="155" t="s">
        <v>86</v>
      </c>
      <c r="AY289" s="17" t="s">
        <v>130</v>
      </c>
      <c r="BE289" s="156">
        <f>IF(N289="základní",J289,0)</f>
        <v>0</v>
      </c>
      <c r="BF289" s="156">
        <f>IF(N289="snížená",J289,0)</f>
        <v>0</v>
      </c>
      <c r="BG289" s="156">
        <f>IF(N289="zákl. přenesená",J289,0)</f>
        <v>0</v>
      </c>
      <c r="BH289" s="156">
        <f>IF(N289="sníž. přenesená",J289,0)</f>
        <v>0</v>
      </c>
      <c r="BI289" s="156">
        <f>IF(N289="nulová",J289,0)</f>
        <v>0</v>
      </c>
      <c r="BJ289" s="17" t="s">
        <v>138</v>
      </c>
      <c r="BK289" s="156">
        <f>ROUND(I289*H289,2)</f>
        <v>0</v>
      </c>
      <c r="BL289" s="17" t="s">
        <v>227</v>
      </c>
      <c r="BM289" s="155" t="s">
        <v>569</v>
      </c>
    </row>
    <row r="290" spans="1:47" s="2" customFormat="1" ht="12">
      <c r="A290" s="32"/>
      <c r="B290" s="33"/>
      <c r="C290" s="32"/>
      <c r="D290" s="157" t="s">
        <v>140</v>
      </c>
      <c r="E290" s="32"/>
      <c r="F290" s="158" t="s">
        <v>568</v>
      </c>
      <c r="G290" s="32"/>
      <c r="H290" s="32"/>
      <c r="I290" s="159"/>
      <c r="J290" s="32"/>
      <c r="K290" s="32"/>
      <c r="L290" s="33"/>
      <c r="M290" s="160"/>
      <c r="N290" s="161"/>
      <c r="O290" s="59"/>
      <c r="P290" s="59"/>
      <c r="Q290" s="59"/>
      <c r="R290" s="59"/>
      <c r="S290" s="59"/>
      <c r="T290" s="60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T290" s="17" t="s">
        <v>140</v>
      </c>
      <c r="AU290" s="17" t="s">
        <v>86</v>
      </c>
    </row>
    <row r="291" spans="2:51" s="13" customFormat="1" ht="12">
      <c r="B291" s="162"/>
      <c r="D291" s="157" t="s">
        <v>142</v>
      </c>
      <c r="F291" s="164" t="s">
        <v>570</v>
      </c>
      <c r="H291" s="165">
        <v>20.7</v>
      </c>
      <c r="I291" s="166"/>
      <c r="L291" s="162"/>
      <c r="M291" s="167"/>
      <c r="N291" s="168"/>
      <c r="O291" s="168"/>
      <c r="P291" s="168"/>
      <c r="Q291" s="168"/>
      <c r="R291" s="168"/>
      <c r="S291" s="168"/>
      <c r="T291" s="169"/>
      <c r="AT291" s="163" t="s">
        <v>142</v>
      </c>
      <c r="AU291" s="163" t="s">
        <v>86</v>
      </c>
      <c r="AV291" s="13" t="s">
        <v>86</v>
      </c>
      <c r="AW291" s="13" t="s">
        <v>3</v>
      </c>
      <c r="AX291" s="13" t="s">
        <v>84</v>
      </c>
      <c r="AY291" s="163" t="s">
        <v>130</v>
      </c>
    </row>
    <row r="292" spans="1:65" s="2" customFormat="1" ht="13.8" customHeight="1">
      <c r="A292" s="32"/>
      <c r="B292" s="143"/>
      <c r="C292" s="185" t="s">
        <v>323</v>
      </c>
      <c r="D292" s="185" t="s">
        <v>222</v>
      </c>
      <c r="E292" s="186" t="s">
        <v>571</v>
      </c>
      <c r="F292" s="187" t="s">
        <v>572</v>
      </c>
      <c r="G292" s="188" t="s">
        <v>136</v>
      </c>
      <c r="H292" s="189">
        <v>60.099</v>
      </c>
      <c r="I292" s="190"/>
      <c r="J292" s="191">
        <f>ROUND(I292*H292,2)</f>
        <v>0</v>
      </c>
      <c r="K292" s="187" t="s">
        <v>1</v>
      </c>
      <c r="L292" s="192"/>
      <c r="M292" s="193" t="s">
        <v>1</v>
      </c>
      <c r="N292" s="194" t="s">
        <v>43</v>
      </c>
      <c r="O292" s="59"/>
      <c r="P292" s="153">
        <f>O292*H292</f>
        <v>0</v>
      </c>
      <c r="Q292" s="153">
        <v>0</v>
      </c>
      <c r="R292" s="153">
        <f>Q292*H292</f>
        <v>0</v>
      </c>
      <c r="S292" s="153">
        <v>0</v>
      </c>
      <c r="T292" s="154">
        <f>S292*H292</f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55" t="s">
        <v>329</v>
      </c>
      <c r="AT292" s="155" t="s">
        <v>222</v>
      </c>
      <c r="AU292" s="155" t="s">
        <v>86</v>
      </c>
      <c r="AY292" s="17" t="s">
        <v>130</v>
      </c>
      <c r="BE292" s="156">
        <f>IF(N292="základní",J292,0)</f>
        <v>0</v>
      </c>
      <c r="BF292" s="156">
        <f>IF(N292="snížená",J292,0)</f>
        <v>0</v>
      </c>
      <c r="BG292" s="156">
        <f>IF(N292="zákl. přenesená",J292,0)</f>
        <v>0</v>
      </c>
      <c r="BH292" s="156">
        <f>IF(N292="sníž. přenesená",J292,0)</f>
        <v>0</v>
      </c>
      <c r="BI292" s="156">
        <f>IF(N292="nulová",J292,0)</f>
        <v>0</v>
      </c>
      <c r="BJ292" s="17" t="s">
        <v>138</v>
      </c>
      <c r="BK292" s="156">
        <f>ROUND(I292*H292,2)</f>
        <v>0</v>
      </c>
      <c r="BL292" s="17" t="s">
        <v>227</v>
      </c>
      <c r="BM292" s="155" t="s">
        <v>573</v>
      </c>
    </row>
    <row r="293" spans="1:47" s="2" customFormat="1" ht="12">
      <c r="A293" s="32"/>
      <c r="B293" s="33"/>
      <c r="C293" s="32"/>
      <c r="D293" s="157" t="s">
        <v>140</v>
      </c>
      <c r="E293" s="32"/>
      <c r="F293" s="158" t="s">
        <v>572</v>
      </c>
      <c r="G293" s="32"/>
      <c r="H293" s="32"/>
      <c r="I293" s="159"/>
      <c r="J293" s="32"/>
      <c r="K293" s="32"/>
      <c r="L293" s="33"/>
      <c r="M293" s="160"/>
      <c r="N293" s="161"/>
      <c r="O293" s="59"/>
      <c r="P293" s="59"/>
      <c r="Q293" s="59"/>
      <c r="R293" s="59"/>
      <c r="S293" s="59"/>
      <c r="T293" s="60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T293" s="17" t="s">
        <v>140</v>
      </c>
      <c r="AU293" s="17" t="s">
        <v>86</v>
      </c>
    </row>
    <row r="294" spans="2:51" s="13" customFormat="1" ht="12">
      <c r="B294" s="162"/>
      <c r="D294" s="157" t="s">
        <v>142</v>
      </c>
      <c r="E294" s="163" t="s">
        <v>1</v>
      </c>
      <c r="F294" s="164" t="s">
        <v>531</v>
      </c>
      <c r="H294" s="165">
        <v>5.753</v>
      </c>
      <c r="I294" s="166"/>
      <c r="L294" s="162"/>
      <c r="M294" s="167"/>
      <c r="N294" s="168"/>
      <c r="O294" s="168"/>
      <c r="P294" s="168"/>
      <c r="Q294" s="168"/>
      <c r="R294" s="168"/>
      <c r="S294" s="168"/>
      <c r="T294" s="169"/>
      <c r="AT294" s="163" t="s">
        <v>142</v>
      </c>
      <c r="AU294" s="163" t="s">
        <v>86</v>
      </c>
      <c r="AV294" s="13" t="s">
        <v>86</v>
      </c>
      <c r="AW294" s="13" t="s">
        <v>32</v>
      </c>
      <c r="AX294" s="13" t="s">
        <v>76</v>
      </c>
      <c r="AY294" s="163" t="s">
        <v>130</v>
      </c>
    </row>
    <row r="295" spans="2:51" s="13" customFormat="1" ht="12">
      <c r="B295" s="162"/>
      <c r="D295" s="157" t="s">
        <v>142</v>
      </c>
      <c r="E295" s="163" t="s">
        <v>1</v>
      </c>
      <c r="F295" s="164" t="s">
        <v>532</v>
      </c>
      <c r="H295" s="165">
        <v>5.849</v>
      </c>
      <c r="I295" s="166"/>
      <c r="L295" s="162"/>
      <c r="M295" s="167"/>
      <c r="N295" s="168"/>
      <c r="O295" s="168"/>
      <c r="P295" s="168"/>
      <c r="Q295" s="168"/>
      <c r="R295" s="168"/>
      <c r="S295" s="168"/>
      <c r="T295" s="169"/>
      <c r="AT295" s="163" t="s">
        <v>142</v>
      </c>
      <c r="AU295" s="163" t="s">
        <v>86</v>
      </c>
      <c r="AV295" s="13" t="s">
        <v>86</v>
      </c>
      <c r="AW295" s="13" t="s">
        <v>32</v>
      </c>
      <c r="AX295" s="13" t="s">
        <v>76</v>
      </c>
      <c r="AY295" s="163" t="s">
        <v>130</v>
      </c>
    </row>
    <row r="296" spans="2:51" s="13" customFormat="1" ht="12">
      <c r="B296" s="162"/>
      <c r="D296" s="157" t="s">
        <v>142</v>
      </c>
      <c r="E296" s="163" t="s">
        <v>1</v>
      </c>
      <c r="F296" s="164" t="s">
        <v>533</v>
      </c>
      <c r="H296" s="165">
        <v>12.884</v>
      </c>
      <c r="I296" s="166"/>
      <c r="L296" s="162"/>
      <c r="M296" s="167"/>
      <c r="N296" s="168"/>
      <c r="O296" s="168"/>
      <c r="P296" s="168"/>
      <c r="Q296" s="168"/>
      <c r="R296" s="168"/>
      <c r="S296" s="168"/>
      <c r="T296" s="169"/>
      <c r="AT296" s="163" t="s">
        <v>142</v>
      </c>
      <c r="AU296" s="163" t="s">
        <v>86</v>
      </c>
      <c r="AV296" s="13" t="s">
        <v>86</v>
      </c>
      <c r="AW296" s="13" t="s">
        <v>32</v>
      </c>
      <c r="AX296" s="13" t="s">
        <v>76</v>
      </c>
      <c r="AY296" s="163" t="s">
        <v>130</v>
      </c>
    </row>
    <row r="297" spans="2:51" s="13" customFormat="1" ht="12">
      <c r="B297" s="162"/>
      <c r="D297" s="157" t="s">
        <v>142</v>
      </c>
      <c r="E297" s="163" t="s">
        <v>1</v>
      </c>
      <c r="F297" s="164" t="s">
        <v>534</v>
      </c>
      <c r="H297" s="165">
        <v>6.368</v>
      </c>
      <c r="I297" s="166"/>
      <c r="L297" s="162"/>
      <c r="M297" s="167"/>
      <c r="N297" s="168"/>
      <c r="O297" s="168"/>
      <c r="P297" s="168"/>
      <c r="Q297" s="168"/>
      <c r="R297" s="168"/>
      <c r="S297" s="168"/>
      <c r="T297" s="169"/>
      <c r="AT297" s="163" t="s">
        <v>142</v>
      </c>
      <c r="AU297" s="163" t="s">
        <v>86</v>
      </c>
      <c r="AV297" s="13" t="s">
        <v>86</v>
      </c>
      <c r="AW297" s="13" t="s">
        <v>32</v>
      </c>
      <c r="AX297" s="13" t="s">
        <v>76</v>
      </c>
      <c r="AY297" s="163" t="s">
        <v>130</v>
      </c>
    </row>
    <row r="298" spans="2:51" s="13" customFormat="1" ht="12">
      <c r="B298" s="162"/>
      <c r="D298" s="157" t="s">
        <v>142</v>
      </c>
      <c r="E298" s="163" t="s">
        <v>1</v>
      </c>
      <c r="F298" s="164" t="s">
        <v>532</v>
      </c>
      <c r="H298" s="165">
        <v>5.849</v>
      </c>
      <c r="I298" s="166"/>
      <c r="L298" s="162"/>
      <c r="M298" s="167"/>
      <c r="N298" s="168"/>
      <c r="O298" s="168"/>
      <c r="P298" s="168"/>
      <c r="Q298" s="168"/>
      <c r="R298" s="168"/>
      <c r="S298" s="168"/>
      <c r="T298" s="169"/>
      <c r="AT298" s="163" t="s">
        <v>142</v>
      </c>
      <c r="AU298" s="163" t="s">
        <v>86</v>
      </c>
      <c r="AV298" s="13" t="s">
        <v>86</v>
      </c>
      <c r="AW298" s="13" t="s">
        <v>32</v>
      </c>
      <c r="AX298" s="13" t="s">
        <v>76</v>
      </c>
      <c r="AY298" s="163" t="s">
        <v>130</v>
      </c>
    </row>
    <row r="299" spans="2:51" s="13" customFormat="1" ht="12">
      <c r="B299" s="162"/>
      <c r="D299" s="157" t="s">
        <v>142</v>
      </c>
      <c r="E299" s="163" t="s">
        <v>1</v>
      </c>
      <c r="F299" s="164" t="s">
        <v>532</v>
      </c>
      <c r="H299" s="165">
        <v>5.849</v>
      </c>
      <c r="I299" s="166"/>
      <c r="L299" s="162"/>
      <c r="M299" s="167"/>
      <c r="N299" s="168"/>
      <c r="O299" s="168"/>
      <c r="P299" s="168"/>
      <c r="Q299" s="168"/>
      <c r="R299" s="168"/>
      <c r="S299" s="168"/>
      <c r="T299" s="169"/>
      <c r="AT299" s="163" t="s">
        <v>142</v>
      </c>
      <c r="AU299" s="163" t="s">
        <v>86</v>
      </c>
      <c r="AV299" s="13" t="s">
        <v>86</v>
      </c>
      <c r="AW299" s="13" t="s">
        <v>32</v>
      </c>
      <c r="AX299" s="13" t="s">
        <v>76</v>
      </c>
      <c r="AY299" s="163" t="s">
        <v>130</v>
      </c>
    </row>
    <row r="300" spans="2:51" s="13" customFormat="1" ht="12">
      <c r="B300" s="162"/>
      <c r="D300" s="157" t="s">
        <v>142</v>
      </c>
      <c r="E300" s="163" t="s">
        <v>1</v>
      </c>
      <c r="F300" s="164" t="s">
        <v>532</v>
      </c>
      <c r="H300" s="165">
        <v>5.849</v>
      </c>
      <c r="I300" s="166"/>
      <c r="L300" s="162"/>
      <c r="M300" s="167"/>
      <c r="N300" s="168"/>
      <c r="O300" s="168"/>
      <c r="P300" s="168"/>
      <c r="Q300" s="168"/>
      <c r="R300" s="168"/>
      <c r="S300" s="168"/>
      <c r="T300" s="169"/>
      <c r="AT300" s="163" t="s">
        <v>142</v>
      </c>
      <c r="AU300" s="163" t="s">
        <v>86</v>
      </c>
      <c r="AV300" s="13" t="s">
        <v>86</v>
      </c>
      <c r="AW300" s="13" t="s">
        <v>32</v>
      </c>
      <c r="AX300" s="13" t="s">
        <v>76</v>
      </c>
      <c r="AY300" s="163" t="s">
        <v>130</v>
      </c>
    </row>
    <row r="301" spans="2:51" s="13" customFormat="1" ht="12">
      <c r="B301" s="162"/>
      <c r="D301" s="157" t="s">
        <v>142</v>
      </c>
      <c r="E301" s="163" t="s">
        <v>1</v>
      </c>
      <c r="F301" s="164" t="s">
        <v>532</v>
      </c>
      <c r="H301" s="165">
        <v>5.849</v>
      </c>
      <c r="I301" s="166"/>
      <c r="L301" s="162"/>
      <c r="M301" s="167"/>
      <c r="N301" s="168"/>
      <c r="O301" s="168"/>
      <c r="P301" s="168"/>
      <c r="Q301" s="168"/>
      <c r="R301" s="168"/>
      <c r="S301" s="168"/>
      <c r="T301" s="169"/>
      <c r="AT301" s="163" t="s">
        <v>142</v>
      </c>
      <c r="AU301" s="163" t="s">
        <v>86</v>
      </c>
      <c r="AV301" s="13" t="s">
        <v>86</v>
      </c>
      <c r="AW301" s="13" t="s">
        <v>32</v>
      </c>
      <c r="AX301" s="13" t="s">
        <v>76</v>
      </c>
      <c r="AY301" s="163" t="s">
        <v>130</v>
      </c>
    </row>
    <row r="302" spans="2:51" s="13" customFormat="1" ht="12">
      <c r="B302" s="162"/>
      <c r="D302" s="157" t="s">
        <v>142</v>
      </c>
      <c r="E302" s="163" t="s">
        <v>1</v>
      </c>
      <c r="F302" s="164" t="s">
        <v>532</v>
      </c>
      <c r="H302" s="165">
        <v>5.849</v>
      </c>
      <c r="I302" s="166"/>
      <c r="L302" s="162"/>
      <c r="M302" s="167"/>
      <c r="N302" s="168"/>
      <c r="O302" s="168"/>
      <c r="P302" s="168"/>
      <c r="Q302" s="168"/>
      <c r="R302" s="168"/>
      <c r="S302" s="168"/>
      <c r="T302" s="169"/>
      <c r="AT302" s="163" t="s">
        <v>142</v>
      </c>
      <c r="AU302" s="163" t="s">
        <v>86</v>
      </c>
      <c r="AV302" s="13" t="s">
        <v>86</v>
      </c>
      <c r="AW302" s="13" t="s">
        <v>32</v>
      </c>
      <c r="AX302" s="13" t="s">
        <v>76</v>
      </c>
      <c r="AY302" s="163" t="s">
        <v>130</v>
      </c>
    </row>
    <row r="303" spans="2:51" s="14" customFormat="1" ht="12">
      <c r="B303" s="170"/>
      <c r="D303" s="157" t="s">
        <v>142</v>
      </c>
      <c r="E303" s="171" t="s">
        <v>1</v>
      </c>
      <c r="F303" s="172" t="s">
        <v>145</v>
      </c>
      <c r="H303" s="173">
        <v>60.099</v>
      </c>
      <c r="I303" s="174"/>
      <c r="L303" s="170"/>
      <c r="M303" s="175"/>
      <c r="N303" s="176"/>
      <c r="O303" s="176"/>
      <c r="P303" s="176"/>
      <c r="Q303" s="176"/>
      <c r="R303" s="176"/>
      <c r="S303" s="176"/>
      <c r="T303" s="177"/>
      <c r="AT303" s="171" t="s">
        <v>142</v>
      </c>
      <c r="AU303" s="171" t="s">
        <v>86</v>
      </c>
      <c r="AV303" s="14" t="s">
        <v>138</v>
      </c>
      <c r="AW303" s="14" t="s">
        <v>32</v>
      </c>
      <c r="AX303" s="14" t="s">
        <v>84</v>
      </c>
      <c r="AY303" s="171" t="s">
        <v>130</v>
      </c>
    </row>
    <row r="304" spans="2:51" s="15" customFormat="1" ht="12">
      <c r="B304" s="178"/>
      <c r="D304" s="157" t="s">
        <v>142</v>
      </c>
      <c r="E304" s="179" t="s">
        <v>1</v>
      </c>
      <c r="F304" s="180" t="s">
        <v>574</v>
      </c>
      <c r="H304" s="179" t="s">
        <v>1</v>
      </c>
      <c r="I304" s="181"/>
      <c r="L304" s="178"/>
      <c r="M304" s="182"/>
      <c r="N304" s="183"/>
      <c r="O304" s="183"/>
      <c r="P304" s="183"/>
      <c r="Q304" s="183"/>
      <c r="R304" s="183"/>
      <c r="S304" s="183"/>
      <c r="T304" s="184"/>
      <c r="AT304" s="179" t="s">
        <v>142</v>
      </c>
      <c r="AU304" s="179" t="s">
        <v>86</v>
      </c>
      <c r="AV304" s="15" t="s">
        <v>84</v>
      </c>
      <c r="AW304" s="15" t="s">
        <v>32</v>
      </c>
      <c r="AX304" s="15" t="s">
        <v>76</v>
      </c>
      <c r="AY304" s="179" t="s">
        <v>130</v>
      </c>
    </row>
    <row r="305" spans="1:65" s="2" customFormat="1" ht="13.8" customHeight="1">
      <c r="A305" s="32"/>
      <c r="B305" s="143"/>
      <c r="C305" s="144" t="s">
        <v>329</v>
      </c>
      <c r="D305" s="144" t="s">
        <v>133</v>
      </c>
      <c r="E305" s="145" t="s">
        <v>575</v>
      </c>
      <c r="F305" s="146" t="s">
        <v>576</v>
      </c>
      <c r="G305" s="147" t="s">
        <v>577</v>
      </c>
      <c r="H305" s="199"/>
      <c r="I305" s="149"/>
      <c r="J305" s="150">
        <f>ROUND(I305*H305,2)</f>
        <v>0</v>
      </c>
      <c r="K305" s="146" t="s">
        <v>137</v>
      </c>
      <c r="L305" s="33"/>
      <c r="M305" s="151" t="s">
        <v>1</v>
      </c>
      <c r="N305" s="152" t="s">
        <v>43</v>
      </c>
      <c r="O305" s="59"/>
      <c r="P305" s="153">
        <f>O305*H305</f>
        <v>0</v>
      </c>
      <c r="Q305" s="153">
        <v>0</v>
      </c>
      <c r="R305" s="153">
        <f>Q305*H305</f>
        <v>0</v>
      </c>
      <c r="S305" s="153">
        <v>0</v>
      </c>
      <c r="T305" s="154">
        <f>S305*H305</f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55" t="s">
        <v>227</v>
      </c>
      <c r="AT305" s="155" t="s">
        <v>133</v>
      </c>
      <c r="AU305" s="155" t="s">
        <v>86</v>
      </c>
      <c r="AY305" s="17" t="s">
        <v>130</v>
      </c>
      <c r="BE305" s="156">
        <f>IF(N305="základní",J305,0)</f>
        <v>0</v>
      </c>
      <c r="BF305" s="156">
        <f>IF(N305="snížená",J305,0)</f>
        <v>0</v>
      </c>
      <c r="BG305" s="156">
        <f>IF(N305="zákl. přenesená",J305,0)</f>
        <v>0</v>
      </c>
      <c r="BH305" s="156">
        <f>IF(N305="sníž. přenesená",J305,0)</f>
        <v>0</v>
      </c>
      <c r="BI305" s="156">
        <f>IF(N305="nulová",J305,0)</f>
        <v>0</v>
      </c>
      <c r="BJ305" s="17" t="s">
        <v>138</v>
      </c>
      <c r="BK305" s="156">
        <f>ROUND(I305*H305,2)</f>
        <v>0</v>
      </c>
      <c r="BL305" s="17" t="s">
        <v>227</v>
      </c>
      <c r="BM305" s="155" t="s">
        <v>578</v>
      </c>
    </row>
    <row r="306" spans="1:47" s="2" customFormat="1" ht="19.2">
      <c r="A306" s="32"/>
      <c r="B306" s="33"/>
      <c r="C306" s="32"/>
      <c r="D306" s="157" t="s">
        <v>140</v>
      </c>
      <c r="E306" s="32"/>
      <c r="F306" s="158" t="s">
        <v>579</v>
      </c>
      <c r="G306" s="32"/>
      <c r="H306" s="32"/>
      <c r="I306" s="159"/>
      <c r="J306" s="32"/>
      <c r="K306" s="32"/>
      <c r="L306" s="33"/>
      <c r="M306" s="160"/>
      <c r="N306" s="161"/>
      <c r="O306" s="59"/>
      <c r="P306" s="59"/>
      <c r="Q306" s="59"/>
      <c r="R306" s="59"/>
      <c r="S306" s="59"/>
      <c r="T306" s="60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T306" s="17" t="s">
        <v>140</v>
      </c>
      <c r="AU306" s="17" t="s">
        <v>86</v>
      </c>
    </row>
    <row r="307" spans="2:63" s="12" customFormat="1" ht="22.8" customHeight="1">
      <c r="B307" s="130"/>
      <c r="D307" s="131" t="s">
        <v>75</v>
      </c>
      <c r="E307" s="141" t="s">
        <v>350</v>
      </c>
      <c r="F307" s="141" t="s">
        <v>351</v>
      </c>
      <c r="I307" s="133"/>
      <c r="J307" s="142">
        <f>BK307</f>
        <v>0</v>
      </c>
      <c r="L307" s="130"/>
      <c r="M307" s="135"/>
      <c r="N307" s="136"/>
      <c r="O307" s="136"/>
      <c r="P307" s="137">
        <f>SUM(P308:P326)</f>
        <v>0</v>
      </c>
      <c r="Q307" s="136"/>
      <c r="R307" s="137">
        <f>SUM(R308:R326)</f>
        <v>0.306</v>
      </c>
      <c r="S307" s="136"/>
      <c r="T307" s="138">
        <f>SUM(T308:T326)</f>
        <v>0</v>
      </c>
      <c r="AR307" s="131" t="s">
        <v>86</v>
      </c>
      <c r="AT307" s="139" t="s">
        <v>75</v>
      </c>
      <c r="AU307" s="139" t="s">
        <v>84</v>
      </c>
      <c r="AY307" s="131" t="s">
        <v>130</v>
      </c>
      <c r="BK307" s="140">
        <f>SUM(BK308:BK326)</f>
        <v>0</v>
      </c>
    </row>
    <row r="308" spans="1:65" s="2" customFormat="1" ht="13.8" customHeight="1">
      <c r="A308" s="32"/>
      <c r="B308" s="143"/>
      <c r="C308" s="144" t="s">
        <v>339</v>
      </c>
      <c r="D308" s="144" t="s">
        <v>133</v>
      </c>
      <c r="E308" s="145" t="s">
        <v>580</v>
      </c>
      <c r="F308" s="146" t="s">
        <v>581</v>
      </c>
      <c r="G308" s="147" t="s">
        <v>347</v>
      </c>
      <c r="H308" s="148">
        <v>12</v>
      </c>
      <c r="I308" s="149"/>
      <c r="J308" s="150">
        <f>ROUND(I308*H308,2)</f>
        <v>0</v>
      </c>
      <c r="K308" s="146" t="s">
        <v>137</v>
      </c>
      <c r="L308" s="33"/>
      <c r="M308" s="151" t="s">
        <v>1</v>
      </c>
      <c r="N308" s="152" t="s">
        <v>43</v>
      </c>
      <c r="O308" s="59"/>
      <c r="P308" s="153">
        <f>O308*H308</f>
        <v>0</v>
      </c>
      <c r="Q308" s="153">
        <v>0</v>
      </c>
      <c r="R308" s="153">
        <f>Q308*H308</f>
        <v>0</v>
      </c>
      <c r="S308" s="153">
        <v>0</v>
      </c>
      <c r="T308" s="154">
        <f>S308*H308</f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55" t="s">
        <v>227</v>
      </c>
      <c r="AT308" s="155" t="s">
        <v>133</v>
      </c>
      <c r="AU308" s="155" t="s">
        <v>86</v>
      </c>
      <c r="AY308" s="17" t="s">
        <v>130</v>
      </c>
      <c r="BE308" s="156">
        <f>IF(N308="základní",J308,0)</f>
        <v>0</v>
      </c>
      <c r="BF308" s="156">
        <f>IF(N308="snížená",J308,0)</f>
        <v>0</v>
      </c>
      <c r="BG308" s="156">
        <f>IF(N308="zákl. přenesená",J308,0)</f>
        <v>0</v>
      </c>
      <c r="BH308" s="156">
        <f>IF(N308="sníž. přenesená",J308,0)</f>
        <v>0</v>
      </c>
      <c r="BI308" s="156">
        <f>IF(N308="nulová",J308,0)</f>
        <v>0</v>
      </c>
      <c r="BJ308" s="17" t="s">
        <v>138</v>
      </c>
      <c r="BK308" s="156">
        <f>ROUND(I308*H308,2)</f>
        <v>0</v>
      </c>
      <c r="BL308" s="17" t="s">
        <v>227</v>
      </c>
      <c r="BM308" s="155" t="s">
        <v>582</v>
      </c>
    </row>
    <row r="309" spans="1:47" s="2" customFormat="1" ht="12">
      <c r="A309" s="32"/>
      <c r="B309" s="33"/>
      <c r="C309" s="32"/>
      <c r="D309" s="157" t="s">
        <v>140</v>
      </c>
      <c r="E309" s="32"/>
      <c r="F309" s="158" t="s">
        <v>583</v>
      </c>
      <c r="G309" s="32"/>
      <c r="H309" s="32"/>
      <c r="I309" s="159"/>
      <c r="J309" s="32"/>
      <c r="K309" s="32"/>
      <c r="L309" s="33"/>
      <c r="M309" s="160"/>
      <c r="N309" s="161"/>
      <c r="O309" s="59"/>
      <c r="P309" s="59"/>
      <c r="Q309" s="59"/>
      <c r="R309" s="59"/>
      <c r="S309" s="59"/>
      <c r="T309" s="60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T309" s="17" t="s">
        <v>140</v>
      </c>
      <c r="AU309" s="17" t="s">
        <v>86</v>
      </c>
    </row>
    <row r="310" spans="2:51" s="13" customFormat="1" ht="12">
      <c r="B310" s="162"/>
      <c r="D310" s="157" t="s">
        <v>142</v>
      </c>
      <c r="E310" s="163" t="s">
        <v>1</v>
      </c>
      <c r="F310" s="164" t="s">
        <v>131</v>
      </c>
      <c r="H310" s="165">
        <v>6</v>
      </c>
      <c r="I310" s="166"/>
      <c r="L310" s="162"/>
      <c r="M310" s="167"/>
      <c r="N310" s="168"/>
      <c r="O310" s="168"/>
      <c r="P310" s="168"/>
      <c r="Q310" s="168"/>
      <c r="R310" s="168"/>
      <c r="S310" s="168"/>
      <c r="T310" s="169"/>
      <c r="AT310" s="163" t="s">
        <v>142</v>
      </c>
      <c r="AU310" s="163" t="s">
        <v>86</v>
      </c>
      <c r="AV310" s="13" t="s">
        <v>86</v>
      </c>
      <c r="AW310" s="13" t="s">
        <v>32</v>
      </c>
      <c r="AX310" s="13" t="s">
        <v>76</v>
      </c>
      <c r="AY310" s="163" t="s">
        <v>130</v>
      </c>
    </row>
    <row r="311" spans="2:51" s="13" customFormat="1" ht="12">
      <c r="B311" s="162"/>
      <c r="D311" s="157" t="s">
        <v>142</v>
      </c>
      <c r="E311" s="163" t="s">
        <v>1</v>
      </c>
      <c r="F311" s="164" t="s">
        <v>131</v>
      </c>
      <c r="H311" s="165">
        <v>6</v>
      </c>
      <c r="I311" s="166"/>
      <c r="L311" s="162"/>
      <c r="M311" s="167"/>
      <c r="N311" s="168"/>
      <c r="O311" s="168"/>
      <c r="P311" s="168"/>
      <c r="Q311" s="168"/>
      <c r="R311" s="168"/>
      <c r="S311" s="168"/>
      <c r="T311" s="169"/>
      <c r="AT311" s="163" t="s">
        <v>142</v>
      </c>
      <c r="AU311" s="163" t="s">
        <v>86</v>
      </c>
      <c r="AV311" s="13" t="s">
        <v>86</v>
      </c>
      <c r="AW311" s="13" t="s">
        <v>32</v>
      </c>
      <c r="AX311" s="13" t="s">
        <v>76</v>
      </c>
      <c r="AY311" s="163" t="s">
        <v>130</v>
      </c>
    </row>
    <row r="312" spans="2:51" s="14" customFormat="1" ht="12">
      <c r="B312" s="170"/>
      <c r="D312" s="157" t="s">
        <v>142</v>
      </c>
      <c r="E312" s="171" t="s">
        <v>1</v>
      </c>
      <c r="F312" s="172" t="s">
        <v>145</v>
      </c>
      <c r="H312" s="173">
        <v>12</v>
      </c>
      <c r="I312" s="174"/>
      <c r="L312" s="170"/>
      <c r="M312" s="175"/>
      <c r="N312" s="176"/>
      <c r="O312" s="176"/>
      <c r="P312" s="176"/>
      <c r="Q312" s="176"/>
      <c r="R312" s="176"/>
      <c r="S312" s="176"/>
      <c r="T312" s="177"/>
      <c r="AT312" s="171" t="s">
        <v>142</v>
      </c>
      <c r="AU312" s="171" t="s">
        <v>86</v>
      </c>
      <c r="AV312" s="14" t="s">
        <v>138</v>
      </c>
      <c r="AW312" s="14" t="s">
        <v>32</v>
      </c>
      <c r="AX312" s="14" t="s">
        <v>84</v>
      </c>
      <c r="AY312" s="171" t="s">
        <v>130</v>
      </c>
    </row>
    <row r="313" spans="1:65" s="2" customFormat="1" ht="13.8" customHeight="1">
      <c r="A313" s="32"/>
      <c r="B313" s="143"/>
      <c r="C313" s="185" t="s">
        <v>344</v>
      </c>
      <c r="D313" s="185" t="s">
        <v>222</v>
      </c>
      <c r="E313" s="186" t="s">
        <v>584</v>
      </c>
      <c r="F313" s="187" t="s">
        <v>585</v>
      </c>
      <c r="G313" s="188" t="s">
        <v>347</v>
      </c>
      <c r="H313" s="189">
        <v>12</v>
      </c>
      <c r="I313" s="190"/>
      <c r="J313" s="191">
        <f>ROUND(I313*H313,2)</f>
        <v>0</v>
      </c>
      <c r="K313" s="187" t="s">
        <v>137</v>
      </c>
      <c r="L313" s="192"/>
      <c r="M313" s="193" t="s">
        <v>1</v>
      </c>
      <c r="N313" s="194" t="s">
        <v>43</v>
      </c>
      <c r="O313" s="59"/>
      <c r="P313" s="153">
        <f>O313*H313</f>
        <v>0</v>
      </c>
      <c r="Q313" s="153">
        <v>0.0255</v>
      </c>
      <c r="R313" s="153">
        <f>Q313*H313</f>
        <v>0.306</v>
      </c>
      <c r="S313" s="153">
        <v>0</v>
      </c>
      <c r="T313" s="154">
        <f>S313*H313</f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55" t="s">
        <v>329</v>
      </c>
      <c r="AT313" s="155" t="s">
        <v>222</v>
      </c>
      <c r="AU313" s="155" t="s">
        <v>86</v>
      </c>
      <c r="AY313" s="17" t="s">
        <v>130</v>
      </c>
      <c r="BE313" s="156">
        <f>IF(N313="základní",J313,0)</f>
        <v>0</v>
      </c>
      <c r="BF313" s="156">
        <f>IF(N313="snížená",J313,0)</f>
        <v>0</v>
      </c>
      <c r="BG313" s="156">
        <f>IF(N313="zákl. přenesená",J313,0)</f>
        <v>0</v>
      </c>
      <c r="BH313" s="156">
        <f>IF(N313="sníž. přenesená",J313,0)</f>
        <v>0</v>
      </c>
      <c r="BI313" s="156">
        <f>IF(N313="nulová",J313,0)</f>
        <v>0</v>
      </c>
      <c r="BJ313" s="17" t="s">
        <v>138</v>
      </c>
      <c r="BK313" s="156">
        <f>ROUND(I313*H313,2)</f>
        <v>0</v>
      </c>
      <c r="BL313" s="17" t="s">
        <v>227</v>
      </c>
      <c r="BM313" s="155" t="s">
        <v>586</v>
      </c>
    </row>
    <row r="314" spans="1:47" s="2" customFormat="1" ht="12">
      <c r="A314" s="32"/>
      <c r="B314" s="33"/>
      <c r="C314" s="32"/>
      <c r="D314" s="157" t="s">
        <v>140</v>
      </c>
      <c r="E314" s="32"/>
      <c r="F314" s="158" t="s">
        <v>585</v>
      </c>
      <c r="G314" s="32"/>
      <c r="H314" s="32"/>
      <c r="I314" s="159"/>
      <c r="J314" s="32"/>
      <c r="K314" s="32"/>
      <c r="L314" s="33"/>
      <c r="M314" s="160"/>
      <c r="N314" s="161"/>
      <c r="O314" s="59"/>
      <c r="P314" s="59"/>
      <c r="Q314" s="59"/>
      <c r="R314" s="59"/>
      <c r="S314" s="59"/>
      <c r="T314" s="60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T314" s="17" t="s">
        <v>140</v>
      </c>
      <c r="AU314" s="17" t="s">
        <v>86</v>
      </c>
    </row>
    <row r="315" spans="1:65" s="2" customFormat="1" ht="13.8" customHeight="1">
      <c r="A315" s="32"/>
      <c r="B315" s="143"/>
      <c r="C315" s="185" t="s">
        <v>352</v>
      </c>
      <c r="D315" s="185" t="s">
        <v>222</v>
      </c>
      <c r="E315" s="186" t="s">
        <v>587</v>
      </c>
      <c r="F315" s="187" t="s">
        <v>588</v>
      </c>
      <c r="G315" s="188" t="s">
        <v>225</v>
      </c>
      <c r="H315" s="189">
        <v>12</v>
      </c>
      <c r="I315" s="190"/>
      <c r="J315" s="191">
        <f>ROUND(I315*H315,2)</f>
        <v>0</v>
      </c>
      <c r="K315" s="187" t="s">
        <v>1</v>
      </c>
      <c r="L315" s="192"/>
      <c r="M315" s="193" t="s">
        <v>1</v>
      </c>
      <c r="N315" s="194" t="s">
        <v>43</v>
      </c>
      <c r="O315" s="59"/>
      <c r="P315" s="153">
        <f>O315*H315</f>
        <v>0</v>
      </c>
      <c r="Q315" s="153">
        <v>0</v>
      </c>
      <c r="R315" s="153">
        <f>Q315*H315</f>
        <v>0</v>
      </c>
      <c r="S315" s="153">
        <v>0</v>
      </c>
      <c r="T315" s="154">
        <f>S315*H315</f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155" t="s">
        <v>329</v>
      </c>
      <c r="AT315" s="155" t="s">
        <v>222</v>
      </c>
      <c r="AU315" s="155" t="s">
        <v>86</v>
      </c>
      <c r="AY315" s="17" t="s">
        <v>130</v>
      </c>
      <c r="BE315" s="156">
        <f>IF(N315="základní",J315,0)</f>
        <v>0</v>
      </c>
      <c r="BF315" s="156">
        <f>IF(N315="snížená",J315,0)</f>
        <v>0</v>
      </c>
      <c r="BG315" s="156">
        <f>IF(N315="zákl. přenesená",J315,0)</f>
        <v>0</v>
      </c>
      <c r="BH315" s="156">
        <f>IF(N315="sníž. přenesená",J315,0)</f>
        <v>0</v>
      </c>
      <c r="BI315" s="156">
        <f>IF(N315="nulová",J315,0)</f>
        <v>0</v>
      </c>
      <c r="BJ315" s="17" t="s">
        <v>138</v>
      </c>
      <c r="BK315" s="156">
        <f>ROUND(I315*H315,2)</f>
        <v>0</v>
      </c>
      <c r="BL315" s="17" t="s">
        <v>227</v>
      </c>
      <c r="BM315" s="155" t="s">
        <v>589</v>
      </c>
    </row>
    <row r="316" spans="1:47" s="2" customFormat="1" ht="12">
      <c r="A316" s="32"/>
      <c r="B316" s="33"/>
      <c r="C316" s="32"/>
      <c r="D316" s="157" t="s">
        <v>140</v>
      </c>
      <c r="E316" s="32"/>
      <c r="F316" s="158" t="s">
        <v>588</v>
      </c>
      <c r="G316" s="32"/>
      <c r="H316" s="32"/>
      <c r="I316" s="159"/>
      <c r="J316" s="32"/>
      <c r="K316" s="32"/>
      <c r="L316" s="33"/>
      <c r="M316" s="160"/>
      <c r="N316" s="161"/>
      <c r="O316" s="59"/>
      <c r="P316" s="59"/>
      <c r="Q316" s="59"/>
      <c r="R316" s="59"/>
      <c r="S316" s="59"/>
      <c r="T316" s="60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T316" s="17" t="s">
        <v>140</v>
      </c>
      <c r="AU316" s="17" t="s">
        <v>86</v>
      </c>
    </row>
    <row r="317" spans="1:65" s="2" customFormat="1" ht="13.8" customHeight="1">
      <c r="A317" s="32"/>
      <c r="B317" s="143"/>
      <c r="C317" s="185" t="s">
        <v>357</v>
      </c>
      <c r="D317" s="185" t="s">
        <v>222</v>
      </c>
      <c r="E317" s="186" t="s">
        <v>590</v>
      </c>
      <c r="F317" s="187" t="s">
        <v>591</v>
      </c>
      <c r="G317" s="188" t="s">
        <v>225</v>
      </c>
      <c r="H317" s="189">
        <v>18</v>
      </c>
      <c r="I317" s="190"/>
      <c r="J317" s="191">
        <f>ROUND(I317*H317,2)</f>
        <v>0</v>
      </c>
      <c r="K317" s="187" t="s">
        <v>1</v>
      </c>
      <c r="L317" s="192"/>
      <c r="M317" s="193" t="s">
        <v>1</v>
      </c>
      <c r="N317" s="194" t="s">
        <v>43</v>
      </c>
      <c r="O317" s="59"/>
      <c r="P317" s="153">
        <f>O317*H317</f>
        <v>0</v>
      </c>
      <c r="Q317" s="153">
        <v>0</v>
      </c>
      <c r="R317" s="153">
        <f>Q317*H317</f>
        <v>0</v>
      </c>
      <c r="S317" s="153">
        <v>0</v>
      </c>
      <c r="T317" s="154">
        <f>S317*H317</f>
        <v>0</v>
      </c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R317" s="155" t="s">
        <v>329</v>
      </c>
      <c r="AT317" s="155" t="s">
        <v>222</v>
      </c>
      <c r="AU317" s="155" t="s">
        <v>86</v>
      </c>
      <c r="AY317" s="17" t="s">
        <v>130</v>
      </c>
      <c r="BE317" s="156">
        <f>IF(N317="základní",J317,0)</f>
        <v>0</v>
      </c>
      <c r="BF317" s="156">
        <f>IF(N317="snížená",J317,0)</f>
        <v>0</v>
      </c>
      <c r="BG317" s="156">
        <f>IF(N317="zákl. přenesená",J317,0)</f>
        <v>0</v>
      </c>
      <c r="BH317" s="156">
        <f>IF(N317="sníž. přenesená",J317,0)</f>
        <v>0</v>
      </c>
      <c r="BI317" s="156">
        <f>IF(N317="nulová",J317,0)</f>
        <v>0</v>
      </c>
      <c r="BJ317" s="17" t="s">
        <v>138</v>
      </c>
      <c r="BK317" s="156">
        <f>ROUND(I317*H317,2)</f>
        <v>0</v>
      </c>
      <c r="BL317" s="17" t="s">
        <v>227</v>
      </c>
      <c r="BM317" s="155" t="s">
        <v>592</v>
      </c>
    </row>
    <row r="318" spans="1:47" s="2" customFormat="1" ht="12">
      <c r="A318" s="32"/>
      <c r="B318" s="33"/>
      <c r="C318" s="32"/>
      <c r="D318" s="157" t="s">
        <v>140</v>
      </c>
      <c r="E318" s="32"/>
      <c r="F318" s="158" t="s">
        <v>591</v>
      </c>
      <c r="G318" s="32"/>
      <c r="H318" s="32"/>
      <c r="I318" s="159"/>
      <c r="J318" s="32"/>
      <c r="K318" s="32"/>
      <c r="L318" s="33"/>
      <c r="M318" s="160"/>
      <c r="N318" s="161"/>
      <c r="O318" s="59"/>
      <c r="P318" s="59"/>
      <c r="Q318" s="59"/>
      <c r="R318" s="59"/>
      <c r="S318" s="59"/>
      <c r="T318" s="60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T318" s="17" t="s">
        <v>140</v>
      </c>
      <c r="AU318" s="17" t="s">
        <v>86</v>
      </c>
    </row>
    <row r="319" spans="1:65" s="2" customFormat="1" ht="13.8" customHeight="1">
      <c r="A319" s="32"/>
      <c r="B319" s="143"/>
      <c r="C319" s="185" t="s">
        <v>363</v>
      </c>
      <c r="D319" s="185" t="s">
        <v>222</v>
      </c>
      <c r="E319" s="186" t="s">
        <v>593</v>
      </c>
      <c r="F319" s="187" t="s">
        <v>594</v>
      </c>
      <c r="G319" s="188" t="s">
        <v>180</v>
      </c>
      <c r="H319" s="189">
        <v>220.8</v>
      </c>
      <c r="I319" s="190"/>
      <c r="J319" s="191">
        <f>ROUND(I319*H319,2)</f>
        <v>0</v>
      </c>
      <c r="K319" s="187" t="s">
        <v>1</v>
      </c>
      <c r="L319" s="192"/>
      <c r="M319" s="193" t="s">
        <v>1</v>
      </c>
      <c r="N319" s="194" t="s">
        <v>43</v>
      </c>
      <c r="O319" s="59"/>
      <c r="P319" s="153">
        <f>O319*H319</f>
        <v>0</v>
      </c>
      <c r="Q319" s="153">
        <v>0</v>
      </c>
      <c r="R319" s="153">
        <f>Q319*H319</f>
        <v>0</v>
      </c>
      <c r="S319" s="153">
        <v>0</v>
      </c>
      <c r="T319" s="154">
        <f>S319*H319</f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155" t="s">
        <v>329</v>
      </c>
      <c r="AT319" s="155" t="s">
        <v>222</v>
      </c>
      <c r="AU319" s="155" t="s">
        <v>86</v>
      </c>
      <c r="AY319" s="17" t="s">
        <v>130</v>
      </c>
      <c r="BE319" s="156">
        <f>IF(N319="základní",J319,0)</f>
        <v>0</v>
      </c>
      <c r="BF319" s="156">
        <f>IF(N319="snížená",J319,0)</f>
        <v>0</v>
      </c>
      <c r="BG319" s="156">
        <f>IF(N319="zákl. přenesená",J319,0)</f>
        <v>0</v>
      </c>
      <c r="BH319" s="156">
        <f>IF(N319="sníž. přenesená",J319,0)</f>
        <v>0</v>
      </c>
      <c r="BI319" s="156">
        <f>IF(N319="nulová",J319,0)</f>
        <v>0</v>
      </c>
      <c r="BJ319" s="17" t="s">
        <v>138</v>
      </c>
      <c r="BK319" s="156">
        <f>ROUND(I319*H319,2)</f>
        <v>0</v>
      </c>
      <c r="BL319" s="17" t="s">
        <v>227</v>
      </c>
      <c r="BM319" s="155" t="s">
        <v>595</v>
      </c>
    </row>
    <row r="320" spans="1:47" s="2" customFormat="1" ht="12">
      <c r="A320" s="32"/>
      <c r="B320" s="33"/>
      <c r="C320" s="32"/>
      <c r="D320" s="157" t="s">
        <v>140</v>
      </c>
      <c r="E320" s="32"/>
      <c r="F320" s="158" t="s">
        <v>594</v>
      </c>
      <c r="G320" s="32"/>
      <c r="H320" s="32"/>
      <c r="I320" s="159"/>
      <c r="J320" s="32"/>
      <c r="K320" s="32"/>
      <c r="L320" s="33"/>
      <c r="M320" s="160"/>
      <c r="N320" s="161"/>
      <c r="O320" s="59"/>
      <c r="P320" s="59"/>
      <c r="Q320" s="59"/>
      <c r="R320" s="59"/>
      <c r="S320" s="59"/>
      <c r="T320" s="60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T320" s="17" t="s">
        <v>140</v>
      </c>
      <c r="AU320" s="17" t="s">
        <v>86</v>
      </c>
    </row>
    <row r="321" spans="2:51" s="13" customFormat="1" ht="12">
      <c r="B321" s="162"/>
      <c r="D321" s="157" t="s">
        <v>142</v>
      </c>
      <c r="E321" s="163" t="s">
        <v>1</v>
      </c>
      <c r="F321" s="164" t="s">
        <v>374</v>
      </c>
      <c r="H321" s="165">
        <v>73.6</v>
      </c>
      <c r="I321" s="166"/>
      <c r="L321" s="162"/>
      <c r="M321" s="167"/>
      <c r="N321" s="168"/>
      <c r="O321" s="168"/>
      <c r="P321" s="168"/>
      <c r="Q321" s="168"/>
      <c r="R321" s="168"/>
      <c r="S321" s="168"/>
      <c r="T321" s="169"/>
      <c r="AT321" s="163" t="s">
        <v>142</v>
      </c>
      <c r="AU321" s="163" t="s">
        <v>86</v>
      </c>
      <c r="AV321" s="13" t="s">
        <v>86</v>
      </c>
      <c r="AW321" s="13" t="s">
        <v>32</v>
      </c>
      <c r="AX321" s="13" t="s">
        <v>76</v>
      </c>
      <c r="AY321" s="163" t="s">
        <v>130</v>
      </c>
    </row>
    <row r="322" spans="2:51" s="13" customFormat="1" ht="12">
      <c r="B322" s="162"/>
      <c r="D322" s="157" t="s">
        <v>142</v>
      </c>
      <c r="E322" s="163" t="s">
        <v>1</v>
      </c>
      <c r="F322" s="164" t="s">
        <v>374</v>
      </c>
      <c r="H322" s="165">
        <v>73.6</v>
      </c>
      <c r="I322" s="166"/>
      <c r="L322" s="162"/>
      <c r="M322" s="167"/>
      <c r="N322" s="168"/>
      <c r="O322" s="168"/>
      <c r="P322" s="168"/>
      <c r="Q322" s="168"/>
      <c r="R322" s="168"/>
      <c r="S322" s="168"/>
      <c r="T322" s="169"/>
      <c r="AT322" s="163" t="s">
        <v>142</v>
      </c>
      <c r="AU322" s="163" t="s">
        <v>86</v>
      </c>
      <c r="AV322" s="13" t="s">
        <v>86</v>
      </c>
      <c r="AW322" s="13" t="s">
        <v>32</v>
      </c>
      <c r="AX322" s="13" t="s">
        <v>76</v>
      </c>
      <c r="AY322" s="163" t="s">
        <v>130</v>
      </c>
    </row>
    <row r="323" spans="2:51" s="13" customFormat="1" ht="12">
      <c r="B323" s="162"/>
      <c r="D323" s="157" t="s">
        <v>142</v>
      </c>
      <c r="E323" s="163" t="s">
        <v>1</v>
      </c>
      <c r="F323" s="164" t="s">
        <v>374</v>
      </c>
      <c r="H323" s="165">
        <v>73.6</v>
      </c>
      <c r="I323" s="166"/>
      <c r="L323" s="162"/>
      <c r="M323" s="167"/>
      <c r="N323" s="168"/>
      <c r="O323" s="168"/>
      <c r="P323" s="168"/>
      <c r="Q323" s="168"/>
      <c r="R323" s="168"/>
      <c r="S323" s="168"/>
      <c r="T323" s="169"/>
      <c r="AT323" s="163" t="s">
        <v>142</v>
      </c>
      <c r="AU323" s="163" t="s">
        <v>86</v>
      </c>
      <c r="AV323" s="13" t="s">
        <v>86</v>
      </c>
      <c r="AW323" s="13" t="s">
        <v>32</v>
      </c>
      <c r="AX323" s="13" t="s">
        <v>76</v>
      </c>
      <c r="AY323" s="163" t="s">
        <v>130</v>
      </c>
    </row>
    <row r="324" spans="2:51" s="14" customFormat="1" ht="12">
      <c r="B324" s="170"/>
      <c r="D324" s="157" t="s">
        <v>142</v>
      </c>
      <c r="E324" s="171" t="s">
        <v>1</v>
      </c>
      <c r="F324" s="172" t="s">
        <v>145</v>
      </c>
      <c r="H324" s="173">
        <v>220.8</v>
      </c>
      <c r="I324" s="174"/>
      <c r="L324" s="170"/>
      <c r="M324" s="175"/>
      <c r="N324" s="176"/>
      <c r="O324" s="176"/>
      <c r="P324" s="176"/>
      <c r="Q324" s="176"/>
      <c r="R324" s="176"/>
      <c r="S324" s="176"/>
      <c r="T324" s="177"/>
      <c r="AT324" s="171" t="s">
        <v>142</v>
      </c>
      <c r="AU324" s="171" t="s">
        <v>86</v>
      </c>
      <c r="AV324" s="14" t="s">
        <v>138</v>
      </c>
      <c r="AW324" s="14" t="s">
        <v>32</v>
      </c>
      <c r="AX324" s="14" t="s">
        <v>84</v>
      </c>
      <c r="AY324" s="171" t="s">
        <v>130</v>
      </c>
    </row>
    <row r="325" spans="1:65" s="2" customFormat="1" ht="13.8" customHeight="1">
      <c r="A325" s="32"/>
      <c r="B325" s="143"/>
      <c r="C325" s="144" t="s">
        <v>369</v>
      </c>
      <c r="D325" s="144" t="s">
        <v>133</v>
      </c>
      <c r="E325" s="145" t="s">
        <v>596</v>
      </c>
      <c r="F325" s="146" t="s">
        <v>597</v>
      </c>
      <c r="G325" s="147" t="s">
        <v>577</v>
      </c>
      <c r="H325" s="199"/>
      <c r="I325" s="149"/>
      <c r="J325" s="150">
        <f>ROUND(I325*H325,2)</f>
        <v>0</v>
      </c>
      <c r="K325" s="146" t="s">
        <v>137</v>
      </c>
      <c r="L325" s="33"/>
      <c r="M325" s="151" t="s">
        <v>1</v>
      </c>
      <c r="N325" s="152" t="s">
        <v>43</v>
      </c>
      <c r="O325" s="59"/>
      <c r="P325" s="153">
        <f>O325*H325</f>
        <v>0</v>
      </c>
      <c r="Q325" s="153">
        <v>0</v>
      </c>
      <c r="R325" s="153">
        <f>Q325*H325</f>
        <v>0</v>
      </c>
      <c r="S325" s="153">
        <v>0</v>
      </c>
      <c r="T325" s="154">
        <f>S325*H325</f>
        <v>0</v>
      </c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R325" s="155" t="s">
        <v>227</v>
      </c>
      <c r="AT325" s="155" t="s">
        <v>133</v>
      </c>
      <c r="AU325" s="155" t="s">
        <v>86</v>
      </c>
      <c r="AY325" s="17" t="s">
        <v>130</v>
      </c>
      <c r="BE325" s="156">
        <f>IF(N325="základní",J325,0)</f>
        <v>0</v>
      </c>
      <c r="BF325" s="156">
        <f>IF(N325="snížená",J325,0)</f>
        <v>0</v>
      </c>
      <c r="BG325" s="156">
        <f>IF(N325="zákl. přenesená",J325,0)</f>
        <v>0</v>
      </c>
      <c r="BH325" s="156">
        <f>IF(N325="sníž. přenesená",J325,0)</f>
        <v>0</v>
      </c>
      <c r="BI325" s="156">
        <f>IF(N325="nulová",J325,0)</f>
        <v>0</v>
      </c>
      <c r="BJ325" s="17" t="s">
        <v>138</v>
      </c>
      <c r="BK325" s="156">
        <f>ROUND(I325*H325,2)</f>
        <v>0</v>
      </c>
      <c r="BL325" s="17" t="s">
        <v>227</v>
      </c>
      <c r="BM325" s="155" t="s">
        <v>598</v>
      </c>
    </row>
    <row r="326" spans="1:47" s="2" customFormat="1" ht="19.2">
      <c r="A326" s="32"/>
      <c r="B326" s="33"/>
      <c r="C326" s="32"/>
      <c r="D326" s="157" t="s">
        <v>140</v>
      </c>
      <c r="E326" s="32"/>
      <c r="F326" s="158" t="s">
        <v>599</v>
      </c>
      <c r="G326" s="32"/>
      <c r="H326" s="32"/>
      <c r="I326" s="159"/>
      <c r="J326" s="32"/>
      <c r="K326" s="32"/>
      <c r="L326" s="33"/>
      <c r="M326" s="160"/>
      <c r="N326" s="161"/>
      <c r="O326" s="59"/>
      <c r="P326" s="59"/>
      <c r="Q326" s="59"/>
      <c r="R326" s="59"/>
      <c r="S326" s="59"/>
      <c r="T326" s="60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T326" s="17" t="s">
        <v>140</v>
      </c>
      <c r="AU326" s="17" t="s">
        <v>86</v>
      </c>
    </row>
    <row r="327" spans="2:63" s="12" customFormat="1" ht="22.8" customHeight="1">
      <c r="B327" s="130"/>
      <c r="D327" s="131" t="s">
        <v>75</v>
      </c>
      <c r="E327" s="141" t="s">
        <v>600</v>
      </c>
      <c r="F327" s="141" t="s">
        <v>601</v>
      </c>
      <c r="I327" s="133"/>
      <c r="J327" s="142">
        <f>BK327</f>
        <v>0</v>
      </c>
      <c r="L327" s="130"/>
      <c r="M327" s="135"/>
      <c r="N327" s="136"/>
      <c r="O327" s="136"/>
      <c r="P327" s="137">
        <f>SUM(P328:P337)</f>
        <v>0</v>
      </c>
      <c r="Q327" s="136"/>
      <c r="R327" s="137">
        <f>SUM(R328:R337)</f>
        <v>0.311619</v>
      </c>
      <c r="S327" s="136"/>
      <c r="T327" s="138">
        <f>SUM(T328:T337)</f>
        <v>0</v>
      </c>
      <c r="AR327" s="131" t="s">
        <v>86</v>
      </c>
      <c r="AT327" s="139" t="s">
        <v>75</v>
      </c>
      <c r="AU327" s="139" t="s">
        <v>84</v>
      </c>
      <c r="AY327" s="131" t="s">
        <v>130</v>
      </c>
      <c r="BK327" s="140">
        <f>SUM(BK328:BK337)</f>
        <v>0</v>
      </c>
    </row>
    <row r="328" spans="1:65" s="2" customFormat="1" ht="13.8" customHeight="1">
      <c r="A328" s="32"/>
      <c r="B328" s="143"/>
      <c r="C328" s="144" t="s">
        <v>375</v>
      </c>
      <c r="D328" s="144" t="s">
        <v>133</v>
      </c>
      <c r="E328" s="145" t="s">
        <v>602</v>
      </c>
      <c r="F328" s="146" t="s">
        <v>603</v>
      </c>
      <c r="G328" s="147" t="s">
        <v>136</v>
      </c>
      <c r="H328" s="148">
        <v>10.45</v>
      </c>
      <c r="I328" s="149"/>
      <c r="J328" s="150">
        <f>ROUND(I328*H328,2)</f>
        <v>0</v>
      </c>
      <c r="K328" s="146" t="s">
        <v>1</v>
      </c>
      <c r="L328" s="33"/>
      <c r="M328" s="151" t="s">
        <v>1</v>
      </c>
      <c r="N328" s="152" t="s">
        <v>43</v>
      </c>
      <c r="O328" s="59"/>
      <c r="P328" s="153">
        <f>O328*H328</f>
        <v>0</v>
      </c>
      <c r="Q328" s="153">
        <v>0.02962</v>
      </c>
      <c r="R328" s="153">
        <f>Q328*H328</f>
        <v>0.309529</v>
      </c>
      <c r="S328" s="153">
        <v>0</v>
      </c>
      <c r="T328" s="154">
        <f>S328*H328</f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55" t="s">
        <v>227</v>
      </c>
      <c r="AT328" s="155" t="s">
        <v>133</v>
      </c>
      <c r="AU328" s="155" t="s">
        <v>86</v>
      </c>
      <c r="AY328" s="17" t="s">
        <v>130</v>
      </c>
      <c r="BE328" s="156">
        <f>IF(N328="základní",J328,0)</f>
        <v>0</v>
      </c>
      <c r="BF328" s="156">
        <f>IF(N328="snížená",J328,0)</f>
        <v>0</v>
      </c>
      <c r="BG328" s="156">
        <f>IF(N328="zákl. přenesená",J328,0)</f>
        <v>0</v>
      </c>
      <c r="BH328" s="156">
        <f>IF(N328="sníž. přenesená",J328,0)</f>
        <v>0</v>
      </c>
      <c r="BI328" s="156">
        <f>IF(N328="nulová",J328,0)</f>
        <v>0</v>
      </c>
      <c r="BJ328" s="17" t="s">
        <v>138</v>
      </c>
      <c r="BK328" s="156">
        <f>ROUND(I328*H328,2)</f>
        <v>0</v>
      </c>
      <c r="BL328" s="17" t="s">
        <v>227</v>
      </c>
      <c r="BM328" s="155" t="s">
        <v>604</v>
      </c>
    </row>
    <row r="329" spans="1:47" s="2" customFormat="1" ht="12">
      <c r="A329" s="32"/>
      <c r="B329" s="33"/>
      <c r="C329" s="32"/>
      <c r="D329" s="157" t="s">
        <v>140</v>
      </c>
      <c r="E329" s="32"/>
      <c r="F329" s="158" t="s">
        <v>603</v>
      </c>
      <c r="G329" s="32"/>
      <c r="H329" s="32"/>
      <c r="I329" s="159"/>
      <c r="J329" s="32"/>
      <c r="K329" s="32"/>
      <c r="L329" s="33"/>
      <c r="M329" s="160"/>
      <c r="N329" s="161"/>
      <c r="O329" s="59"/>
      <c r="P329" s="59"/>
      <c r="Q329" s="59"/>
      <c r="R329" s="59"/>
      <c r="S329" s="59"/>
      <c r="T329" s="60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T329" s="17" t="s">
        <v>140</v>
      </c>
      <c r="AU329" s="17" t="s">
        <v>86</v>
      </c>
    </row>
    <row r="330" spans="2:51" s="13" customFormat="1" ht="12">
      <c r="B330" s="162"/>
      <c r="D330" s="157" t="s">
        <v>142</v>
      </c>
      <c r="E330" s="163" t="s">
        <v>1</v>
      </c>
      <c r="F330" s="164" t="s">
        <v>426</v>
      </c>
      <c r="H330" s="165">
        <v>10.45</v>
      </c>
      <c r="I330" s="166"/>
      <c r="L330" s="162"/>
      <c r="M330" s="167"/>
      <c r="N330" s="168"/>
      <c r="O330" s="168"/>
      <c r="P330" s="168"/>
      <c r="Q330" s="168"/>
      <c r="R330" s="168"/>
      <c r="S330" s="168"/>
      <c r="T330" s="169"/>
      <c r="AT330" s="163" t="s">
        <v>142</v>
      </c>
      <c r="AU330" s="163" t="s">
        <v>86</v>
      </c>
      <c r="AV330" s="13" t="s">
        <v>86</v>
      </c>
      <c r="AW330" s="13" t="s">
        <v>32</v>
      </c>
      <c r="AX330" s="13" t="s">
        <v>76</v>
      </c>
      <c r="AY330" s="163" t="s">
        <v>130</v>
      </c>
    </row>
    <row r="331" spans="2:51" s="14" customFormat="1" ht="12">
      <c r="B331" s="170"/>
      <c r="D331" s="157" t="s">
        <v>142</v>
      </c>
      <c r="E331" s="171" t="s">
        <v>1</v>
      </c>
      <c r="F331" s="172" t="s">
        <v>145</v>
      </c>
      <c r="H331" s="173">
        <v>10.45</v>
      </c>
      <c r="I331" s="174"/>
      <c r="L331" s="170"/>
      <c r="M331" s="175"/>
      <c r="N331" s="176"/>
      <c r="O331" s="176"/>
      <c r="P331" s="176"/>
      <c r="Q331" s="176"/>
      <c r="R331" s="176"/>
      <c r="S331" s="176"/>
      <c r="T331" s="177"/>
      <c r="AT331" s="171" t="s">
        <v>142</v>
      </c>
      <c r="AU331" s="171" t="s">
        <v>86</v>
      </c>
      <c r="AV331" s="14" t="s">
        <v>138</v>
      </c>
      <c r="AW331" s="14" t="s">
        <v>32</v>
      </c>
      <c r="AX331" s="14" t="s">
        <v>84</v>
      </c>
      <c r="AY331" s="171" t="s">
        <v>130</v>
      </c>
    </row>
    <row r="332" spans="1:65" s="2" customFormat="1" ht="13.8" customHeight="1">
      <c r="A332" s="32"/>
      <c r="B332" s="143"/>
      <c r="C332" s="144" t="s">
        <v>382</v>
      </c>
      <c r="D332" s="144" t="s">
        <v>133</v>
      </c>
      <c r="E332" s="145" t="s">
        <v>605</v>
      </c>
      <c r="F332" s="146" t="s">
        <v>606</v>
      </c>
      <c r="G332" s="147" t="s">
        <v>136</v>
      </c>
      <c r="H332" s="148">
        <v>10.45</v>
      </c>
      <c r="I332" s="149"/>
      <c r="J332" s="150">
        <f>ROUND(I332*H332,2)</f>
        <v>0</v>
      </c>
      <c r="K332" s="146" t="s">
        <v>137</v>
      </c>
      <c r="L332" s="33"/>
      <c r="M332" s="151" t="s">
        <v>1</v>
      </c>
      <c r="N332" s="152" t="s">
        <v>43</v>
      </c>
      <c r="O332" s="59"/>
      <c r="P332" s="153">
        <f>O332*H332</f>
        <v>0</v>
      </c>
      <c r="Q332" s="153">
        <v>0.0002</v>
      </c>
      <c r="R332" s="153">
        <f>Q332*H332</f>
        <v>0.00209</v>
      </c>
      <c r="S332" s="153">
        <v>0</v>
      </c>
      <c r="T332" s="154">
        <f>S332*H332</f>
        <v>0</v>
      </c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R332" s="155" t="s">
        <v>227</v>
      </c>
      <c r="AT332" s="155" t="s">
        <v>133</v>
      </c>
      <c r="AU332" s="155" t="s">
        <v>86</v>
      </c>
      <c r="AY332" s="17" t="s">
        <v>130</v>
      </c>
      <c r="BE332" s="156">
        <f>IF(N332="základní",J332,0)</f>
        <v>0</v>
      </c>
      <c r="BF332" s="156">
        <f>IF(N332="snížená",J332,0)</f>
        <v>0</v>
      </c>
      <c r="BG332" s="156">
        <f>IF(N332="zákl. přenesená",J332,0)</f>
        <v>0</v>
      </c>
      <c r="BH332" s="156">
        <f>IF(N332="sníž. přenesená",J332,0)</f>
        <v>0</v>
      </c>
      <c r="BI332" s="156">
        <f>IF(N332="nulová",J332,0)</f>
        <v>0</v>
      </c>
      <c r="BJ332" s="17" t="s">
        <v>138</v>
      </c>
      <c r="BK332" s="156">
        <f>ROUND(I332*H332,2)</f>
        <v>0</v>
      </c>
      <c r="BL332" s="17" t="s">
        <v>227</v>
      </c>
      <c r="BM332" s="155" t="s">
        <v>607</v>
      </c>
    </row>
    <row r="333" spans="1:47" s="2" customFormat="1" ht="12">
      <c r="A333" s="32"/>
      <c r="B333" s="33"/>
      <c r="C333" s="32"/>
      <c r="D333" s="157" t="s">
        <v>140</v>
      </c>
      <c r="E333" s="32"/>
      <c r="F333" s="158" t="s">
        <v>608</v>
      </c>
      <c r="G333" s="32"/>
      <c r="H333" s="32"/>
      <c r="I333" s="159"/>
      <c r="J333" s="32"/>
      <c r="K333" s="32"/>
      <c r="L333" s="33"/>
      <c r="M333" s="160"/>
      <c r="N333" s="161"/>
      <c r="O333" s="59"/>
      <c r="P333" s="59"/>
      <c r="Q333" s="59"/>
      <c r="R333" s="59"/>
      <c r="S333" s="59"/>
      <c r="T333" s="60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T333" s="17" t="s">
        <v>140</v>
      </c>
      <c r="AU333" s="17" t="s">
        <v>86</v>
      </c>
    </row>
    <row r="334" spans="2:51" s="13" customFormat="1" ht="12">
      <c r="B334" s="162"/>
      <c r="D334" s="157" t="s">
        <v>142</v>
      </c>
      <c r="E334" s="163" t="s">
        <v>1</v>
      </c>
      <c r="F334" s="164" t="s">
        <v>426</v>
      </c>
      <c r="H334" s="165">
        <v>10.45</v>
      </c>
      <c r="I334" s="166"/>
      <c r="L334" s="162"/>
      <c r="M334" s="167"/>
      <c r="N334" s="168"/>
      <c r="O334" s="168"/>
      <c r="P334" s="168"/>
      <c r="Q334" s="168"/>
      <c r="R334" s="168"/>
      <c r="S334" s="168"/>
      <c r="T334" s="169"/>
      <c r="AT334" s="163" t="s">
        <v>142</v>
      </c>
      <c r="AU334" s="163" t="s">
        <v>86</v>
      </c>
      <c r="AV334" s="13" t="s">
        <v>86</v>
      </c>
      <c r="AW334" s="13" t="s">
        <v>32</v>
      </c>
      <c r="AX334" s="13" t="s">
        <v>76</v>
      </c>
      <c r="AY334" s="163" t="s">
        <v>130</v>
      </c>
    </row>
    <row r="335" spans="2:51" s="14" customFormat="1" ht="12">
      <c r="B335" s="170"/>
      <c r="D335" s="157" t="s">
        <v>142</v>
      </c>
      <c r="E335" s="171" t="s">
        <v>1</v>
      </c>
      <c r="F335" s="172" t="s">
        <v>145</v>
      </c>
      <c r="H335" s="173">
        <v>10.45</v>
      </c>
      <c r="I335" s="174"/>
      <c r="L335" s="170"/>
      <c r="M335" s="175"/>
      <c r="N335" s="176"/>
      <c r="O335" s="176"/>
      <c r="P335" s="176"/>
      <c r="Q335" s="176"/>
      <c r="R335" s="176"/>
      <c r="S335" s="176"/>
      <c r="T335" s="177"/>
      <c r="AT335" s="171" t="s">
        <v>142</v>
      </c>
      <c r="AU335" s="171" t="s">
        <v>86</v>
      </c>
      <c r="AV335" s="14" t="s">
        <v>138</v>
      </c>
      <c r="AW335" s="14" t="s">
        <v>32</v>
      </c>
      <c r="AX335" s="14" t="s">
        <v>84</v>
      </c>
      <c r="AY335" s="171" t="s">
        <v>130</v>
      </c>
    </row>
    <row r="336" spans="1:65" s="2" customFormat="1" ht="13.8" customHeight="1">
      <c r="A336" s="32"/>
      <c r="B336" s="143"/>
      <c r="C336" s="144" t="s">
        <v>387</v>
      </c>
      <c r="D336" s="144" t="s">
        <v>133</v>
      </c>
      <c r="E336" s="145" t="s">
        <v>609</v>
      </c>
      <c r="F336" s="146" t="s">
        <v>610</v>
      </c>
      <c r="G336" s="147" t="s">
        <v>577</v>
      </c>
      <c r="H336" s="199"/>
      <c r="I336" s="149"/>
      <c r="J336" s="150">
        <f>ROUND(I336*H336,2)</f>
        <v>0</v>
      </c>
      <c r="K336" s="146" t="s">
        <v>137</v>
      </c>
      <c r="L336" s="33"/>
      <c r="M336" s="151" t="s">
        <v>1</v>
      </c>
      <c r="N336" s="152" t="s">
        <v>43</v>
      </c>
      <c r="O336" s="59"/>
      <c r="P336" s="153">
        <f>O336*H336</f>
        <v>0</v>
      </c>
      <c r="Q336" s="153">
        <v>0</v>
      </c>
      <c r="R336" s="153">
        <f>Q336*H336</f>
        <v>0</v>
      </c>
      <c r="S336" s="153">
        <v>0</v>
      </c>
      <c r="T336" s="154">
        <f>S336*H336</f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155" t="s">
        <v>227</v>
      </c>
      <c r="AT336" s="155" t="s">
        <v>133</v>
      </c>
      <c r="AU336" s="155" t="s">
        <v>86</v>
      </c>
      <c r="AY336" s="17" t="s">
        <v>130</v>
      </c>
      <c r="BE336" s="156">
        <f>IF(N336="základní",J336,0)</f>
        <v>0</v>
      </c>
      <c r="BF336" s="156">
        <f>IF(N336="snížená",J336,0)</f>
        <v>0</v>
      </c>
      <c r="BG336" s="156">
        <f>IF(N336="zákl. přenesená",J336,0)</f>
        <v>0</v>
      </c>
      <c r="BH336" s="156">
        <f>IF(N336="sníž. přenesená",J336,0)</f>
        <v>0</v>
      </c>
      <c r="BI336" s="156">
        <f>IF(N336="nulová",J336,0)</f>
        <v>0</v>
      </c>
      <c r="BJ336" s="17" t="s">
        <v>138</v>
      </c>
      <c r="BK336" s="156">
        <f>ROUND(I336*H336,2)</f>
        <v>0</v>
      </c>
      <c r="BL336" s="17" t="s">
        <v>227</v>
      </c>
      <c r="BM336" s="155" t="s">
        <v>611</v>
      </c>
    </row>
    <row r="337" spans="1:47" s="2" customFormat="1" ht="19.2">
      <c r="A337" s="32"/>
      <c r="B337" s="33"/>
      <c r="C337" s="32"/>
      <c r="D337" s="157" t="s">
        <v>140</v>
      </c>
      <c r="E337" s="32"/>
      <c r="F337" s="158" t="s">
        <v>612</v>
      </c>
      <c r="G337" s="32"/>
      <c r="H337" s="32"/>
      <c r="I337" s="159"/>
      <c r="J337" s="32"/>
      <c r="K337" s="32"/>
      <c r="L337" s="33"/>
      <c r="M337" s="160"/>
      <c r="N337" s="161"/>
      <c r="O337" s="59"/>
      <c r="P337" s="59"/>
      <c r="Q337" s="59"/>
      <c r="R337" s="59"/>
      <c r="S337" s="59"/>
      <c r="T337" s="60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T337" s="17" t="s">
        <v>140</v>
      </c>
      <c r="AU337" s="17" t="s">
        <v>86</v>
      </c>
    </row>
    <row r="338" spans="2:63" s="12" customFormat="1" ht="22.8" customHeight="1">
      <c r="B338" s="130"/>
      <c r="D338" s="131" t="s">
        <v>75</v>
      </c>
      <c r="E338" s="141" t="s">
        <v>361</v>
      </c>
      <c r="F338" s="141" t="s">
        <v>362</v>
      </c>
      <c r="I338" s="133"/>
      <c r="J338" s="142">
        <f>BK338</f>
        <v>0</v>
      </c>
      <c r="L338" s="130"/>
      <c r="M338" s="135"/>
      <c r="N338" s="136"/>
      <c r="O338" s="136"/>
      <c r="P338" s="137">
        <f>SUM(P339:P369)</f>
        <v>0</v>
      </c>
      <c r="Q338" s="136"/>
      <c r="R338" s="137">
        <f>SUM(R339:R369)</f>
        <v>1.4849649999999999</v>
      </c>
      <c r="S338" s="136"/>
      <c r="T338" s="138">
        <f>SUM(T339:T369)</f>
        <v>0</v>
      </c>
      <c r="AR338" s="131" t="s">
        <v>86</v>
      </c>
      <c r="AT338" s="139" t="s">
        <v>75</v>
      </c>
      <c r="AU338" s="139" t="s">
        <v>84</v>
      </c>
      <c r="AY338" s="131" t="s">
        <v>130</v>
      </c>
      <c r="BK338" s="140">
        <f>SUM(BK339:BK369)</f>
        <v>0</v>
      </c>
    </row>
    <row r="339" spans="1:65" s="2" customFormat="1" ht="13.8" customHeight="1">
      <c r="A339" s="32"/>
      <c r="B339" s="143"/>
      <c r="C339" s="144" t="s">
        <v>392</v>
      </c>
      <c r="D339" s="144" t="s">
        <v>133</v>
      </c>
      <c r="E339" s="145" t="s">
        <v>613</v>
      </c>
      <c r="F339" s="146" t="s">
        <v>614</v>
      </c>
      <c r="G339" s="147" t="s">
        <v>180</v>
      </c>
      <c r="H339" s="148">
        <v>61</v>
      </c>
      <c r="I339" s="149"/>
      <c r="J339" s="150">
        <f>ROUND(I339*H339,2)</f>
        <v>0</v>
      </c>
      <c r="K339" s="146" t="s">
        <v>137</v>
      </c>
      <c r="L339" s="33"/>
      <c r="M339" s="151" t="s">
        <v>1</v>
      </c>
      <c r="N339" s="152" t="s">
        <v>43</v>
      </c>
      <c r="O339" s="59"/>
      <c r="P339" s="153">
        <f>O339*H339</f>
        <v>0</v>
      </c>
      <c r="Q339" s="153">
        <v>0.00152</v>
      </c>
      <c r="R339" s="153">
        <f>Q339*H339</f>
        <v>0.09272000000000001</v>
      </c>
      <c r="S339" s="153">
        <v>0</v>
      </c>
      <c r="T339" s="154">
        <f>S339*H339</f>
        <v>0</v>
      </c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R339" s="155" t="s">
        <v>227</v>
      </c>
      <c r="AT339" s="155" t="s">
        <v>133</v>
      </c>
      <c r="AU339" s="155" t="s">
        <v>86</v>
      </c>
      <c r="AY339" s="17" t="s">
        <v>130</v>
      </c>
      <c r="BE339" s="156">
        <f>IF(N339="základní",J339,0)</f>
        <v>0</v>
      </c>
      <c r="BF339" s="156">
        <f>IF(N339="snížená",J339,0)</f>
        <v>0</v>
      </c>
      <c r="BG339" s="156">
        <f>IF(N339="zákl. přenesená",J339,0)</f>
        <v>0</v>
      </c>
      <c r="BH339" s="156">
        <f>IF(N339="sníž. přenesená",J339,0)</f>
        <v>0</v>
      </c>
      <c r="BI339" s="156">
        <f>IF(N339="nulová",J339,0)</f>
        <v>0</v>
      </c>
      <c r="BJ339" s="17" t="s">
        <v>138</v>
      </c>
      <c r="BK339" s="156">
        <f>ROUND(I339*H339,2)</f>
        <v>0</v>
      </c>
      <c r="BL339" s="17" t="s">
        <v>227</v>
      </c>
      <c r="BM339" s="155" t="s">
        <v>615</v>
      </c>
    </row>
    <row r="340" spans="1:47" s="2" customFormat="1" ht="12">
      <c r="A340" s="32"/>
      <c r="B340" s="33"/>
      <c r="C340" s="32"/>
      <c r="D340" s="157" t="s">
        <v>140</v>
      </c>
      <c r="E340" s="32"/>
      <c r="F340" s="158" t="s">
        <v>616</v>
      </c>
      <c r="G340" s="32"/>
      <c r="H340" s="32"/>
      <c r="I340" s="159"/>
      <c r="J340" s="32"/>
      <c r="K340" s="32"/>
      <c r="L340" s="33"/>
      <c r="M340" s="160"/>
      <c r="N340" s="161"/>
      <c r="O340" s="59"/>
      <c r="P340" s="59"/>
      <c r="Q340" s="59"/>
      <c r="R340" s="59"/>
      <c r="S340" s="59"/>
      <c r="T340" s="60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T340" s="17" t="s">
        <v>140</v>
      </c>
      <c r="AU340" s="17" t="s">
        <v>86</v>
      </c>
    </row>
    <row r="341" spans="2:51" s="13" customFormat="1" ht="12">
      <c r="B341" s="162"/>
      <c r="D341" s="157" t="s">
        <v>142</v>
      </c>
      <c r="E341" s="163" t="s">
        <v>1</v>
      </c>
      <c r="F341" s="164" t="s">
        <v>368</v>
      </c>
      <c r="H341" s="165">
        <v>61</v>
      </c>
      <c r="I341" s="166"/>
      <c r="L341" s="162"/>
      <c r="M341" s="167"/>
      <c r="N341" s="168"/>
      <c r="O341" s="168"/>
      <c r="P341" s="168"/>
      <c r="Q341" s="168"/>
      <c r="R341" s="168"/>
      <c r="S341" s="168"/>
      <c r="T341" s="169"/>
      <c r="AT341" s="163" t="s">
        <v>142</v>
      </c>
      <c r="AU341" s="163" t="s">
        <v>86</v>
      </c>
      <c r="AV341" s="13" t="s">
        <v>86</v>
      </c>
      <c r="AW341" s="13" t="s">
        <v>32</v>
      </c>
      <c r="AX341" s="13" t="s">
        <v>76</v>
      </c>
      <c r="AY341" s="163" t="s">
        <v>130</v>
      </c>
    </row>
    <row r="342" spans="2:51" s="14" customFormat="1" ht="12">
      <c r="B342" s="170"/>
      <c r="D342" s="157" t="s">
        <v>142</v>
      </c>
      <c r="E342" s="171" t="s">
        <v>1</v>
      </c>
      <c r="F342" s="172" t="s">
        <v>145</v>
      </c>
      <c r="H342" s="173">
        <v>61</v>
      </c>
      <c r="I342" s="174"/>
      <c r="L342" s="170"/>
      <c r="M342" s="175"/>
      <c r="N342" s="176"/>
      <c r="O342" s="176"/>
      <c r="P342" s="176"/>
      <c r="Q342" s="176"/>
      <c r="R342" s="176"/>
      <c r="S342" s="176"/>
      <c r="T342" s="177"/>
      <c r="AT342" s="171" t="s">
        <v>142</v>
      </c>
      <c r="AU342" s="171" t="s">
        <v>86</v>
      </c>
      <c r="AV342" s="14" t="s">
        <v>138</v>
      </c>
      <c r="AW342" s="14" t="s">
        <v>32</v>
      </c>
      <c r="AX342" s="14" t="s">
        <v>84</v>
      </c>
      <c r="AY342" s="171" t="s">
        <v>130</v>
      </c>
    </row>
    <row r="343" spans="1:65" s="2" customFormat="1" ht="13.8" customHeight="1">
      <c r="A343" s="32"/>
      <c r="B343" s="143"/>
      <c r="C343" s="144" t="s">
        <v>397</v>
      </c>
      <c r="D343" s="144" t="s">
        <v>133</v>
      </c>
      <c r="E343" s="145" t="s">
        <v>617</v>
      </c>
      <c r="F343" s="146" t="s">
        <v>618</v>
      </c>
      <c r="G343" s="147" t="s">
        <v>180</v>
      </c>
      <c r="H343" s="148">
        <v>53.5</v>
      </c>
      <c r="I343" s="149"/>
      <c r="J343" s="150">
        <f>ROUND(I343*H343,2)</f>
        <v>0</v>
      </c>
      <c r="K343" s="146" t="s">
        <v>137</v>
      </c>
      <c r="L343" s="33"/>
      <c r="M343" s="151" t="s">
        <v>1</v>
      </c>
      <c r="N343" s="152" t="s">
        <v>43</v>
      </c>
      <c r="O343" s="59"/>
      <c r="P343" s="153">
        <f>O343*H343</f>
        <v>0</v>
      </c>
      <c r="Q343" s="153">
        <v>0.00235</v>
      </c>
      <c r="R343" s="153">
        <f>Q343*H343</f>
        <v>0.125725</v>
      </c>
      <c r="S343" s="153">
        <v>0</v>
      </c>
      <c r="T343" s="154">
        <f>S343*H343</f>
        <v>0</v>
      </c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R343" s="155" t="s">
        <v>227</v>
      </c>
      <c r="AT343" s="155" t="s">
        <v>133</v>
      </c>
      <c r="AU343" s="155" t="s">
        <v>86</v>
      </c>
      <c r="AY343" s="17" t="s">
        <v>130</v>
      </c>
      <c r="BE343" s="156">
        <f>IF(N343="základní",J343,0)</f>
        <v>0</v>
      </c>
      <c r="BF343" s="156">
        <f>IF(N343="snížená",J343,0)</f>
        <v>0</v>
      </c>
      <c r="BG343" s="156">
        <f>IF(N343="zákl. přenesená",J343,0)</f>
        <v>0</v>
      </c>
      <c r="BH343" s="156">
        <f>IF(N343="sníž. přenesená",J343,0)</f>
        <v>0</v>
      </c>
      <c r="BI343" s="156">
        <f>IF(N343="nulová",J343,0)</f>
        <v>0</v>
      </c>
      <c r="BJ343" s="17" t="s">
        <v>138</v>
      </c>
      <c r="BK343" s="156">
        <f>ROUND(I343*H343,2)</f>
        <v>0</v>
      </c>
      <c r="BL343" s="17" t="s">
        <v>227</v>
      </c>
      <c r="BM343" s="155" t="s">
        <v>619</v>
      </c>
    </row>
    <row r="344" spans="1:47" s="2" customFormat="1" ht="12">
      <c r="A344" s="32"/>
      <c r="B344" s="33"/>
      <c r="C344" s="32"/>
      <c r="D344" s="157" t="s">
        <v>140</v>
      </c>
      <c r="E344" s="32"/>
      <c r="F344" s="158" t="s">
        <v>620</v>
      </c>
      <c r="G344" s="32"/>
      <c r="H344" s="32"/>
      <c r="I344" s="159"/>
      <c r="J344" s="32"/>
      <c r="K344" s="32"/>
      <c r="L344" s="33"/>
      <c r="M344" s="160"/>
      <c r="N344" s="161"/>
      <c r="O344" s="59"/>
      <c r="P344" s="59"/>
      <c r="Q344" s="59"/>
      <c r="R344" s="59"/>
      <c r="S344" s="59"/>
      <c r="T344" s="60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T344" s="17" t="s">
        <v>140</v>
      </c>
      <c r="AU344" s="17" t="s">
        <v>86</v>
      </c>
    </row>
    <row r="345" spans="2:51" s="13" customFormat="1" ht="12">
      <c r="B345" s="162"/>
      <c r="D345" s="157" t="s">
        <v>142</v>
      </c>
      <c r="E345" s="163" t="s">
        <v>1</v>
      </c>
      <c r="F345" s="164" t="s">
        <v>380</v>
      </c>
      <c r="H345" s="165">
        <v>19.905</v>
      </c>
      <c r="I345" s="166"/>
      <c r="L345" s="162"/>
      <c r="M345" s="167"/>
      <c r="N345" s="168"/>
      <c r="O345" s="168"/>
      <c r="P345" s="168"/>
      <c r="Q345" s="168"/>
      <c r="R345" s="168"/>
      <c r="S345" s="168"/>
      <c r="T345" s="169"/>
      <c r="AT345" s="163" t="s">
        <v>142</v>
      </c>
      <c r="AU345" s="163" t="s">
        <v>86</v>
      </c>
      <c r="AV345" s="13" t="s">
        <v>86</v>
      </c>
      <c r="AW345" s="13" t="s">
        <v>32</v>
      </c>
      <c r="AX345" s="13" t="s">
        <v>76</v>
      </c>
      <c r="AY345" s="163" t="s">
        <v>130</v>
      </c>
    </row>
    <row r="346" spans="2:51" s="13" customFormat="1" ht="12">
      <c r="B346" s="162"/>
      <c r="D346" s="157" t="s">
        <v>142</v>
      </c>
      <c r="E346" s="163" t="s">
        <v>1</v>
      </c>
      <c r="F346" s="164" t="s">
        <v>380</v>
      </c>
      <c r="H346" s="165">
        <v>19.905</v>
      </c>
      <c r="I346" s="166"/>
      <c r="L346" s="162"/>
      <c r="M346" s="167"/>
      <c r="N346" s="168"/>
      <c r="O346" s="168"/>
      <c r="P346" s="168"/>
      <c r="Q346" s="168"/>
      <c r="R346" s="168"/>
      <c r="S346" s="168"/>
      <c r="T346" s="169"/>
      <c r="AT346" s="163" t="s">
        <v>142</v>
      </c>
      <c r="AU346" s="163" t="s">
        <v>86</v>
      </c>
      <c r="AV346" s="13" t="s">
        <v>86</v>
      </c>
      <c r="AW346" s="13" t="s">
        <v>32</v>
      </c>
      <c r="AX346" s="13" t="s">
        <v>76</v>
      </c>
      <c r="AY346" s="163" t="s">
        <v>130</v>
      </c>
    </row>
    <row r="347" spans="2:51" s="13" customFormat="1" ht="12">
      <c r="B347" s="162"/>
      <c r="D347" s="157" t="s">
        <v>142</v>
      </c>
      <c r="E347" s="163" t="s">
        <v>1</v>
      </c>
      <c r="F347" s="164" t="s">
        <v>381</v>
      </c>
      <c r="H347" s="165">
        <v>6.845</v>
      </c>
      <c r="I347" s="166"/>
      <c r="L347" s="162"/>
      <c r="M347" s="167"/>
      <c r="N347" s="168"/>
      <c r="O347" s="168"/>
      <c r="P347" s="168"/>
      <c r="Q347" s="168"/>
      <c r="R347" s="168"/>
      <c r="S347" s="168"/>
      <c r="T347" s="169"/>
      <c r="AT347" s="163" t="s">
        <v>142</v>
      </c>
      <c r="AU347" s="163" t="s">
        <v>86</v>
      </c>
      <c r="AV347" s="13" t="s">
        <v>86</v>
      </c>
      <c r="AW347" s="13" t="s">
        <v>32</v>
      </c>
      <c r="AX347" s="13" t="s">
        <v>76</v>
      </c>
      <c r="AY347" s="163" t="s">
        <v>130</v>
      </c>
    </row>
    <row r="348" spans="2:51" s="13" customFormat="1" ht="12">
      <c r="B348" s="162"/>
      <c r="D348" s="157" t="s">
        <v>142</v>
      </c>
      <c r="E348" s="163" t="s">
        <v>1</v>
      </c>
      <c r="F348" s="164" t="s">
        <v>381</v>
      </c>
      <c r="H348" s="165">
        <v>6.845</v>
      </c>
      <c r="I348" s="166"/>
      <c r="L348" s="162"/>
      <c r="M348" s="167"/>
      <c r="N348" s="168"/>
      <c r="O348" s="168"/>
      <c r="P348" s="168"/>
      <c r="Q348" s="168"/>
      <c r="R348" s="168"/>
      <c r="S348" s="168"/>
      <c r="T348" s="169"/>
      <c r="AT348" s="163" t="s">
        <v>142</v>
      </c>
      <c r="AU348" s="163" t="s">
        <v>86</v>
      </c>
      <c r="AV348" s="13" t="s">
        <v>86</v>
      </c>
      <c r="AW348" s="13" t="s">
        <v>32</v>
      </c>
      <c r="AX348" s="13" t="s">
        <v>76</v>
      </c>
      <c r="AY348" s="163" t="s">
        <v>130</v>
      </c>
    </row>
    <row r="349" spans="2:51" s="14" customFormat="1" ht="12">
      <c r="B349" s="170"/>
      <c r="D349" s="157" t="s">
        <v>142</v>
      </c>
      <c r="E349" s="171" t="s">
        <v>1</v>
      </c>
      <c r="F349" s="172" t="s">
        <v>145</v>
      </c>
      <c r="H349" s="173">
        <v>53.5</v>
      </c>
      <c r="I349" s="174"/>
      <c r="L349" s="170"/>
      <c r="M349" s="175"/>
      <c r="N349" s="176"/>
      <c r="O349" s="176"/>
      <c r="P349" s="176"/>
      <c r="Q349" s="176"/>
      <c r="R349" s="176"/>
      <c r="S349" s="176"/>
      <c r="T349" s="177"/>
      <c r="AT349" s="171" t="s">
        <v>142</v>
      </c>
      <c r="AU349" s="171" t="s">
        <v>86</v>
      </c>
      <c r="AV349" s="14" t="s">
        <v>138</v>
      </c>
      <c r="AW349" s="14" t="s">
        <v>32</v>
      </c>
      <c r="AX349" s="14" t="s">
        <v>84</v>
      </c>
      <c r="AY349" s="171" t="s">
        <v>130</v>
      </c>
    </row>
    <row r="350" spans="1:65" s="2" customFormat="1" ht="13.8" customHeight="1">
      <c r="A350" s="32"/>
      <c r="B350" s="143"/>
      <c r="C350" s="144" t="s">
        <v>405</v>
      </c>
      <c r="D350" s="144" t="s">
        <v>133</v>
      </c>
      <c r="E350" s="145" t="s">
        <v>621</v>
      </c>
      <c r="F350" s="146" t="s">
        <v>622</v>
      </c>
      <c r="G350" s="147" t="s">
        <v>180</v>
      </c>
      <c r="H350" s="148">
        <v>73.6</v>
      </c>
      <c r="I350" s="149"/>
      <c r="J350" s="150">
        <f>ROUND(I350*H350,2)</f>
        <v>0</v>
      </c>
      <c r="K350" s="146" t="s">
        <v>137</v>
      </c>
      <c r="L350" s="33"/>
      <c r="M350" s="151" t="s">
        <v>1</v>
      </c>
      <c r="N350" s="152" t="s">
        <v>43</v>
      </c>
      <c r="O350" s="59"/>
      <c r="P350" s="153">
        <f>O350*H350</f>
        <v>0</v>
      </c>
      <c r="Q350" s="153">
        <v>0.00201</v>
      </c>
      <c r="R350" s="153">
        <f>Q350*H350</f>
        <v>0.14793599999999998</v>
      </c>
      <c r="S350" s="153">
        <v>0</v>
      </c>
      <c r="T350" s="154">
        <f>S350*H350</f>
        <v>0</v>
      </c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R350" s="155" t="s">
        <v>227</v>
      </c>
      <c r="AT350" s="155" t="s">
        <v>133</v>
      </c>
      <c r="AU350" s="155" t="s">
        <v>86</v>
      </c>
      <c r="AY350" s="17" t="s">
        <v>130</v>
      </c>
      <c r="BE350" s="156">
        <f>IF(N350="základní",J350,0)</f>
        <v>0</v>
      </c>
      <c r="BF350" s="156">
        <f>IF(N350="snížená",J350,0)</f>
        <v>0</v>
      </c>
      <c r="BG350" s="156">
        <f>IF(N350="zákl. přenesená",J350,0)</f>
        <v>0</v>
      </c>
      <c r="BH350" s="156">
        <f>IF(N350="sníž. přenesená",J350,0)</f>
        <v>0</v>
      </c>
      <c r="BI350" s="156">
        <f>IF(N350="nulová",J350,0)</f>
        <v>0</v>
      </c>
      <c r="BJ350" s="17" t="s">
        <v>138</v>
      </c>
      <c r="BK350" s="156">
        <f>ROUND(I350*H350,2)</f>
        <v>0</v>
      </c>
      <c r="BL350" s="17" t="s">
        <v>227</v>
      </c>
      <c r="BM350" s="155" t="s">
        <v>623</v>
      </c>
    </row>
    <row r="351" spans="1:47" s="2" customFormat="1" ht="12">
      <c r="A351" s="32"/>
      <c r="B351" s="33"/>
      <c r="C351" s="32"/>
      <c r="D351" s="157" t="s">
        <v>140</v>
      </c>
      <c r="E351" s="32"/>
      <c r="F351" s="158" t="s">
        <v>624</v>
      </c>
      <c r="G351" s="32"/>
      <c r="H351" s="32"/>
      <c r="I351" s="159"/>
      <c r="J351" s="32"/>
      <c r="K351" s="32"/>
      <c r="L351" s="33"/>
      <c r="M351" s="160"/>
      <c r="N351" s="161"/>
      <c r="O351" s="59"/>
      <c r="P351" s="59"/>
      <c r="Q351" s="59"/>
      <c r="R351" s="59"/>
      <c r="S351" s="59"/>
      <c r="T351" s="60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T351" s="17" t="s">
        <v>140</v>
      </c>
      <c r="AU351" s="17" t="s">
        <v>86</v>
      </c>
    </row>
    <row r="352" spans="2:51" s="13" customFormat="1" ht="12">
      <c r="B352" s="162"/>
      <c r="D352" s="157" t="s">
        <v>142</v>
      </c>
      <c r="E352" s="163" t="s">
        <v>1</v>
      </c>
      <c r="F352" s="164" t="s">
        <v>374</v>
      </c>
      <c r="H352" s="165">
        <v>73.6</v>
      </c>
      <c r="I352" s="166"/>
      <c r="L352" s="162"/>
      <c r="M352" s="167"/>
      <c r="N352" s="168"/>
      <c r="O352" s="168"/>
      <c r="P352" s="168"/>
      <c r="Q352" s="168"/>
      <c r="R352" s="168"/>
      <c r="S352" s="168"/>
      <c r="T352" s="169"/>
      <c r="AT352" s="163" t="s">
        <v>142</v>
      </c>
      <c r="AU352" s="163" t="s">
        <v>86</v>
      </c>
      <c r="AV352" s="13" t="s">
        <v>86</v>
      </c>
      <c r="AW352" s="13" t="s">
        <v>32</v>
      </c>
      <c r="AX352" s="13" t="s">
        <v>76</v>
      </c>
      <c r="AY352" s="163" t="s">
        <v>130</v>
      </c>
    </row>
    <row r="353" spans="2:51" s="14" customFormat="1" ht="12">
      <c r="B353" s="170"/>
      <c r="D353" s="157" t="s">
        <v>142</v>
      </c>
      <c r="E353" s="171" t="s">
        <v>1</v>
      </c>
      <c r="F353" s="172" t="s">
        <v>145</v>
      </c>
      <c r="H353" s="173">
        <v>73.6</v>
      </c>
      <c r="I353" s="174"/>
      <c r="L353" s="170"/>
      <c r="M353" s="175"/>
      <c r="N353" s="176"/>
      <c r="O353" s="176"/>
      <c r="P353" s="176"/>
      <c r="Q353" s="176"/>
      <c r="R353" s="176"/>
      <c r="S353" s="176"/>
      <c r="T353" s="177"/>
      <c r="AT353" s="171" t="s">
        <v>142</v>
      </c>
      <c r="AU353" s="171" t="s">
        <v>86</v>
      </c>
      <c r="AV353" s="14" t="s">
        <v>138</v>
      </c>
      <c r="AW353" s="14" t="s">
        <v>32</v>
      </c>
      <c r="AX353" s="14" t="s">
        <v>84</v>
      </c>
      <c r="AY353" s="171" t="s">
        <v>130</v>
      </c>
    </row>
    <row r="354" spans="1:65" s="2" customFormat="1" ht="13.8" customHeight="1">
      <c r="A354" s="32"/>
      <c r="B354" s="143"/>
      <c r="C354" s="144" t="s">
        <v>413</v>
      </c>
      <c r="D354" s="144" t="s">
        <v>133</v>
      </c>
      <c r="E354" s="145" t="s">
        <v>625</v>
      </c>
      <c r="F354" s="146" t="s">
        <v>626</v>
      </c>
      <c r="G354" s="147" t="s">
        <v>180</v>
      </c>
      <c r="H354" s="148">
        <v>220.8</v>
      </c>
      <c r="I354" s="149"/>
      <c r="J354" s="150">
        <f>ROUND(I354*H354,2)</f>
        <v>0</v>
      </c>
      <c r="K354" s="146" t="s">
        <v>137</v>
      </c>
      <c r="L354" s="33"/>
      <c r="M354" s="151" t="s">
        <v>1</v>
      </c>
      <c r="N354" s="152" t="s">
        <v>43</v>
      </c>
      <c r="O354" s="59"/>
      <c r="P354" s="153">
        <f>O354*H354</f>
        <v>0</v>
      </c>
      <c r="Q354" s="153">
        <v>0.00153</v>
      </c>
      <c r="R354" s="153">
        <f>Q354*H354</f>
        <v>0.337824</v>
      </c>
      <c r="S354" s="153">
        <v>0</v>
      </c>
      <c r="T354" s="154">
        <f>S354*H354</f>
        <v>0</v>
      </c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R354" s="155" t="s">
        <v>227</v>
      </c>
      <c r="AT354" s="155" t="s">
        <v>133</v>
      </c>
      <c r="AU354" s="155" t="s">
        <v>86</v>
      </c>
      <c r="AY354" s="17" t="s">
        <v>130</v>
      </c>
      <c r="BE354" s="156">
        <f>IF(N354="základní",J354,0)</f>
        <v>0</v>
      </c>
      <c r="BF354" s="156">
        <f>IF(N354="snížená",J354,0)</f>
        <v>0</v>
      </c>
      <c r="BG354" s="156">
        <f>IF(N354="zákl. přenesená",J354,0)</f>
        <v>0</v>
      </c>
      <c r="BH354" s="156">
        <f>IF(N354="sníž. přenesená",J354,0)</f>
        <v>0</v>
      </c>
      <c r="BI354" s="156">
        <f>IF(N354="nulová",J354,0)</f>
        <v>0</v>
      </c>
      <c r="BJ354" s="17" t="s">
        <v>138</v>
      </c>
      <c r="BK354" s="156">
        <f>ROUND(I354*H354,2)</f>
        <v>0</v>
      </c>
      <c r="BL354" s="17" t="s">
        <v>227</v>
      </c>
      <c r="BM354" s="155" t="s">
        <v>627</v>
      </c>
    </row>
    <row r="355" spans="1:47" s="2" customFormat="1" ht="12">
      <c r="A355" s="32"/>
      <c r="B355" s="33"/>
      <c r="C355" s="32"/>
      <c r="D355" s="157" t="s">
        <v>140</v>
      </c>
      <c r="E355" s="32"/>
      <c r="F355" s="158" t="s">
        <v>628</v>
      </c>
      <c r="G355" s="32"/>
      <c r="H355" s="32"/>
      <c r="I355" s="159"/>
      <c r="J355" s="32"/>
      <c r="K355" s="32"/>
      <c r="L355" s="33"/>
      <c r="M355" s="160"/>
      <c r="N355" s="161"/>
      <c r="O355" s="59"/>
      <c r="P355" s="59"/>
      <c r="Q355" s="59"/>
      <c r="R355" s="59"/>
      <c r="S355" s="59"/>
      <c r="T355" s="60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T355" s="17" t="s">
        <v>140</v>
      </c>
      <c r="AU355" s="17" t="s">
        <v>86</v>
      </c>
    </row>
    <row r="356" spans="2:51" s="13" customFormat="1" ht="12">
      <c r="B356" s="162"/>
      <c r="D356" s="157" t="s">
        <v>142</v>
      </c>
      <c r="E356" s="163" t="s">
        <v>1</v>
      </c>
      <c r="F356" s="164" t="s">
        <v>374</v>
      </c>
      <c r="H356" s="165">
        <v>73.6</v>
      </c>
      <c r="I356" s="166"/>
      <c r="L356" s="162"/>
      <c r="M356" s="167"/>
      <c r="N356" s="168"/>
      <c r="O356" s="168"/>
      <c r="P356" s="168"/>
      <c r="Q356" s="168"/>
      <c r="R356" s="168"/>
      <c r="S356" s="168"/>
      <c r="T356" s="169"/>
      <c r="AT356" s="163" t="s">
        <v>142</v>
      </c>
      <c r="AU356" s="163" t="s">
        <v>86</v>
      </c>
      <c r="AV356" s="13" t="s">
        <v>86</v>
      </c>
      <c r="AW356" s="13" t="s">
        <v>32</v>
      </c>
      <c r="AX356" s="13" t="s">
        <v>76</v>
      </c>
      <c r="AY356" s="163" t="s">
        <v>130</v>
      </c>
    </row>
    <row r="357" spans="2:51" s="13" customFormat="1" ht="12">
      <c r="B357" s="162"/>
      <c r="D357" s="157" t="s">
        <v>142</v>
      </c>
      <c r="E357" s="163" t="s">
        <v>1</v>
      </c>
      <c r="F357" s="164" t="s">
        <v>374</v>
      </c>
      <c r="H357" s="165">
        <v>73.6</v>
      </c>
      <c r="I357" s="166"/>
      <c r="L357" s="162"/>
      <c r="M357" s="167"/>
      <c r="N357" s="168"/>
      <c r="O357" s="168"/>
      <c r="P357" s="168"/>
      <c r="Q357" s="168"/>
      <c r="R357" s="168"/>
      <c r="S357" s="168"/>
      <c r="T357" s="169"/>
      <c r="AT357" s="163" t="s">
        <v>142</v>
      </c>
      <c r="AU357" s="163" t="s">
        <v>86</v>
      </c>
      <c r="AV357" s="13" t="s">
        <v>86</v>
      </c>
      <c r="AW357" s="13" t="s">
        <v>32</v>
      </c>
      <c r="AX357" s="13" t="s">
        <v>76</v>
      </c>
      <c r="AY357" s="163" t="s">
        <v>130</v>
      </c>
    </row>
    <row r="358" spans="2:51" s="13" customFormat="1" ht="12">
      <c r="B358" s="162"/>
      <c r="D358" s="157" t="s">
        <v>142</v>
      </c>
      <c r="E358" s="163" t="s">
        <v>1</v>
      </c>
      <c r="F358" s="164" t="s">
        <v>374</v>
      </c>
      <c r="H358" s="165">
        <v>73.6</v>
      </c>
      <c r="I358" s="166"/>
      <c r="L358" s="162"/>
      <c r="M358" s="167"/>
      <c r="N358" s="168"/>
      <c r="O358" s="168"/>
      <c r="P358" s="168"/>
      <c r="Q358" s="168"/>
      <c r="R358" s="168"/>
      <c r="S358" s="168"/>
      <c r="T358" s="169"/>
      <c r="AT358" s="163" t="s">
        <v>142</v>
      </c>
      <c r="AU358" s="163" t="s">
        <v>86</v>
      </c>
      <c r="AV358" s="13" t="s">
        <v>86</v>
      </c>
      <c r="AW358" s="13" t="s">
        <v>32</v>
      </c>
      <c r="AX358" s="13" t="s">
        <v>76</v>
      </c>
      <c r="AY358" s="163" t="s">
        <v>130</v>
      </c>
    </row>
    <row r="359" spans="2:51" s="14" customFormat="1" ht="12">
      <c r="B359" s="170"/>
      <c r="D359" s="157" t="s">
        <v>142</v>
      </c>
      <c r="E359" s="171" t="s">
        <v>1</v>
      </c>
      <c r="F359" s="172" t="s">
        <v>145</v>
      </c>
      <c r="H359" s="173">
        <v>220.8</v>
      </c>
      <c r="I359" s="174"/>
      <c r="L359" s="170"/>
      <c r="M359" s="175"/>
      <c r="N359" s="176"/>
      <c r="O359" s="176"/>
      <c r="P359" s="176"/>
      <c r="Q359" s="176"/>
      <c r="R359" s="176"/>
      <c r="S359" s="176"/>
      <c r="T359" s="177"/>
      <c r="AT359" s="171" t="s">
        <v>142</v>
      </c>
      <c r="AU359" s="171" t="s">
        <v>86</v>
      </c>
      <c r="AV359" s="14" t="s">
        <v>138</v>
      </c>
      <c r="AW359" s="14" t="s">
        <v>32</v>
      </c>
      <c r="AX359" s="14" t="s">
        <v>84</v>
      </c>
      <c r="AY359" s="171" t="s">
        <v>130</v>
      </c>
    </row>
    <row r="360" spans="1:65" s="2" customFormat="1" ht="13.8" customHeight="1">
      <c r="A360" s="32"/>
      <c r="B360" s="143"/>
      <c r="C360" s="144" t="s">
        <v>420</v>
      </c>
      <c r="D360" s="144" t="s">
        <v>133</v>
      </c>
      <c r="E360" s="145" t="s">
        <v>629</v>
      </c>
      <c r="F360" s="146" t="s">
        <v>630</v>
      </c>
      <c r="G360" s="147" t="s">
        <v>180</v>
      </c>
      <c r="H360" s="148">
        <v>122</v>
      </c>
      <c r="I360" s="149"/>
      <c r="J360" s="150">
        <f>ROUND(I360*H360,2)</f>
        <v>0</v>
      </c>
      <c r="K360" s="146" t="s">
        <v>137</v>
      </c>
      <c r="L360" s="33"/>
      <c r="M360" s="151" t="s">
        <v>1</v>
      </c>
      <c r="N360" s="152" t="s">
        <v>43</v>
      </c>
      <c r="O360" s="59"/>
      <c r="P360" s="153">
        <f>O360*H360</f>
        <v>0</v>
      </c>
      <c r="Q360" s="153">
        <v>0.00242</v>
      </c>
      <c r="R360" s="153">
        <f>Q360*H360</f>
        <v>0.29524</v>
      </c>
      <c r="S360" s="153">
        <v>0</v>
      </c>
      <c r="T360" s="154">
        <f>S360*H360</f>
        <v>0</v>
      </c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R360" s="155" t="s">
        <v>227</v>
      </c>
      <c r="AT360" s="155" t="s">
        <v>133</v>
      </c>
      <c r="AU360" s="155" t="s">
        <v>86</v>
      </c>
      <c r="AY360" s="17" t="s">
        <v>130</v>
      </c>
      <c r="BE360" s="156">
        <f>IF(N360="základní",J360,0)</f>
        <v>0</v>
      </c>
      <c r="BF360" s="156">
        <f>IF(N360="snížená",J360,0)</f>
        <v>0</v>
      </c>
      <c r="BG360" s="156">
        <f>IF(N360="zákl. přenesená",J360,0)</f>
        <v>0</v>
      </c>
      <c r="BH360" s="156">
        <f>IF(N360="sníž. přenesená",J360,0)</f>
        <v>0</v>
      </c>
      <c r="BI360" s="156">
        <f>IF(N360="nulová",J360,0)</f>
        <v>0</v>
      </c>
      <c r="BJ360" s="17" t="s">
        <v>138</v>
      </c>
      <c r="BK360" s="156">
        <f>ROUND(I360*H360,2)</f>
        <v>0</v>
      </c>
      <c r="BL360" s="17" t="s">
        <v>227</v>
      </c>
      <c r="BM360" s="155" t="s">
        <v>631</v>
      </c>
    </row>
    <row r="361" spans="1:47" s="2" customFormat="1" ht="12">
      <c r="A361" s="32"/>
      <c r="B361" s="33"/>
      <c r="C361" s="32"/>
      <c r="D361" s="157" t="s">
        <v>140</v>
      </c>
      <c r="E361" s="32"/>
      <c r="F361" s="158" t="s">
        <v>632</v>
      </c>
      <c r="G361" s="32"/>
      <c r="H361" s="32"/>
      <c r="I361" s="159"/>
      <c r="J361" s="32"/>
      <c r="K361" s="32"/>
      <c r="L361" s="33"/>
      <c r="M361" s="160"/>
      <c r="N361" s="161"/>
      <c r="O361" s="59"/>
      <c r="P361" s="59"/>
      <c r="Q361" s="59"/>
      <c r="R361" s="59"/>
      <c r="S361" s="59"/>
      <c r="T361" s="60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T361" s="17" t="s">
        <v>140</v>
      </c>
      <c r="AU361" s="17" t="s">
        <v>86</v>
      </c>
    </row>
    <row r="362" spans="2:51" s="13" customFormat="1" ht="12">
      <c r="B362" s="162"/>
      <c r="D362" s="157" t="s">
        <v>142</v>
      </c>
      <c r="E362" s="163" t="s">
        <v>1</v>
      </c>
      <c r="F362" s="164" t="s">
        <v>368</v>
      </c>
      <c r="H362" s="165">
        <v>61</v>
      </c>
      <c r="I362" s="166"/>
      <c r="L362" s="162"/>
      <c r="M362" s="167"/>
      <c r="N362" s="168"/>
      <c r="O362" s="168"/>
      <c r="P362" s="168"/>
      <c r="Q362" s="168"/>
      <c r="R362" s="168"/>
      <c r="S362" s="168"/>
      <c r="T362" s="169"/>
      <c r="AT362" s="163" t="s">
        <v>142</v>
      </c>
      <c r="AU362" s="163" t="s">
        <v>86</v>
      </c>
      <c r="AV362" s="13" t="s">
        <v>86</v>
      </c>
      <c r="AW362" s="13" t="s">
        <v>32</v>
      </c>
      <c r="AX362" s="13" t="s">
        <v>76</v>
      </c>
      <c r="AY362" s="163" t="s">
        <v>130</v>
      </c>
    </row>
    <row r="363" spans="2:51" s="13" customFormat="1" ht="12">
      <c r="B363" s="162"/>
      <c r="D363" s="157" t="s">
        <v>142</v>
      </c>
      <c r="E363" s="163" t="s">
        <v>1</v>
      </c>
      <c r="F363" s="164" t="s">
        <v>368</v>
      </c>
      <c r="H363" s="165">
        <v>61</v>
      </c>
      <c r="I363" s="166"/>
      <c r="L363" s="162"/>
      <c r="M363" s="167"/>
      <c r="N363" s="168"/>
      <c r="O363" s="168"/>
      <c r="P363" s="168"/>
      <c r="Q363" s="168"/>
      <c r="R363" s="168"/>
      <c r="S363" s="168"/>
      <c r="T363" s="169"/>
      <c r="AT363" s="163" t="s">
        <v>142</v>
      </c>
      <c r="AU363" s="163" t="s">
        <v>86</v>
      </c>
      <c r="AV363" s="13" t="s">
        <v>86</v>
      </c>
      <c r="AW363" s="13" t="s">
        <v>32</v>
      </c>
      <c r="AX363" s="13" t="s">
        <v>76</v>
      </c>
      <c r="AY363" s="163" t="s">
        <v>130</v>
      </c>
    </row>
    <row r="364" spans="2:51" s="14" customFormat="1" ht="12">
      <c r="B364" s="170"/>
      <c r="D364" s="157" t="s">
        <v>142</v>
      </c>
      <c r="E364" s="171" t="s">
        <v>1</v>
      </c>
      <c r="F364" s="172" t="s">
        <v>145</v>
      </c>
      <c r="H364" s="173">
        <v>122</v>
      </c>
      <c r="I364" s="174"/>
      <c r="L364" s="170"/>
      <c r="M364" s="175"/>
      <c r="N364" s="176"/>
      <c r="O364" s="176"/>
      <c r="P364" s="176"/>
      <c r="Q364" s="176"/>
      <c r="R364" s="176"/>
      <c r="S364" s="176"/>
      <c r="T364" s="177"/>
      <c r="AT364" s="171" t="s">
        <v>142</v>
      </c>
      <c r="AU364" s="171" t="s">
        <v>86</v>
      </c>
      <c r="AV364" s="14" t="s">
        <v>138</v>
      </c>
      <c r="AW364" s="14" t="s">
        <v>32</v>
      </c>
      <c r="AX364" s="14" t="s">
        <v>84</v>
      </c>
      <c r="AY364" s="171" t="s">
        <v>130</v>
      </c>
    </row>
    <row r="365" spans="1:65" s="2" customFormat="1" ht="13.8" customHeight="1">
      <c r="A365" s="32"/>
      <c r="B365" s="143"/>
      <c r="C365" s="144" t="s">
        <v>427</v>
      </c>
      <c r="D365" s="144" t="s">
        <v>133</v>
      </c>
      <c r="E365" s="145" t="s">
        <v>633</v>
      </c>
      <c r="F365" s="146" t="s">
        <v>634</v>
      </c>
      <c r="G365" s="147" t="s">
        <v>180</v>
      </c>
      <c r="H365" s="148">
        <v>168</v>
      </c>
      <c r="I365" s="149"/>
      <c r="J365" s="150">
        <f>ROUND(I365*H365,2)</f>
        <v>0</v>
      </c>
      <c r="K365" s="146" t="s">
        <v>137</v>
      </c>
      <c r="L365" s="33"/>
      <c r="M365" s="151" t="s">
        <v>1</v>
      </c>
      <c r="N365" s="152" t="s">
        <v>43</v>
      </c>
      <c r="O365" s="59"/>
      <c r="P365" s="153">
        <f>O365*H365</f>
        <v>0</v>
      </c>
      <c r="Q365" s="153">
        <v>0.00289</v>
      </c>
      <c r="R365" s="153">
        <f>Q365*H365</f>
        <v>0.48552000000000006</v>
      </c>
      <c r="S365" s="153">
        <v>0</v>
      </c>
      <c r="T365" s="154">
        <f>S365*H365</f>
        <v>0</v>
      </c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R365" s="155" t="s">
        <v>227</v>
      </c>
      <c r="AT365" s="155" t="s">
        <v>133</v>
      </c>
      <c r="AU365" s="155" t="s">
        <v>86</v>
      </c>
      <c r="AY365" s="17" t="s">
        <v>130</v>
      </c>
      <c r="BE365" s="156">
        <f>IF(N365="základní",J365,0)</f>
        <v>0</v>
      </c>
      <c r="BF365" s="156">
        <f>IF(N365="snížená",J365,0)</f>
        <v>0</v>
      </c>
      <c r="BG365" s="156">
        <f>IF(N365="zákl. přenesená",J365,0)</f>
        <v>0</v>
      </c>
      <c r="BH365" s="156">
        <f>IF(N365="sníž. přenesená",J365,0)</f>
        <v>0</v>
      </c>
      <c r="BI365" s="156">
        <f>IF(N365="nulová",J365,0)</f>
        <v>0</v>
      </c>
      <c r="BJ365" s="17" t="s">
        <v>138</v>
      </c>
      <c r="BK365" s="156">
        <f>ROUND(I365*H365,2)</f>
        <v>0</v>
      </c>
      <c r="BL365" s="17" t="s">
        <v>227</v>
      </c>
      <c r="BM365" s="155" t="s">
        <v>635</v>
      </c>
    </row>
    <row r="366" spans="1:47" s="2" customFormat="1" ht="12">
      <c r="A366" s="32"/>
      <c r="B366" s="33"/>
      <c r="C366" s="32"/>
      <c r="D366" s="157" t="s">
        <v>140</v>
      </c>
      <c r="E366" s="32"/>
      <c r="F366" s="158" t="s">
        <v>636</v>
      </c>
      <c r="G366" s="32"/>
      <c r="H366" s="32"/>
      <c r="I366" s="159"/>
      <c r="J366" s="32"/>
      <c r="K366" s="32"/>
      <c r="L366" s="33"/>
      <c r="M366" s="160"/>
      <c r="N366" s="161"/>
      <c r="O366" s="59"/>
      <c r="P366" s="59"/>
      <c r="Q366" s="59"/>
      <c r="R366" s="59"/>
      <c r="S366" s="59"/>
      <c r="T366" s="60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T366" s="17" t="s">
        <v>140</v>
      </c>
      <c r="AU366" s="17" t="s">
        <v>86</v>
      </c>
    </row>
    <row r="367" spans="2:51" s="13" customFormat="1" ht="12">
      <c r="B367" s="162"/>
      <c r="D367" s="157" t="s">
        <v>142</v>
      </c>
      <c r="E367" s="163" t="s">
        <v>1</v>
      </c>
      <c r="F367" s="164" t="s">
        <v>402</v>
      </c>
      <c r="H367" s="165">
        <v>84</v>
      </c>
      <c r="I367" s="166"/>
      <c r="L367" s="162"/>
      <c r="M367" s="167"/>
      <c r="N367" s="168"/>
      <c r="O367" s="168"/>
      <c r="P367" s="168"/>
      <c r="Q367" s="168"/>
      <c r="R367" s="168"/>
      <c r="S367" s="168"/>
      <c r="T367" s="169"/>
      <c r="AT367" s="163" t="s">
        <v>142</v>
      </c>
      <c r="AU367" s="163" t="s">
        <v>86</v>
      </c>
      <c r="AV367" s="13" t="s">
        <v>86</v>
      </c>
      <c r="AW367" s="13" t="s">
        <v>32</v>
      </c>
      <c r="AX367" s="13" t="s">
        <v>76</v>
      </c>
      <c r="AY367" s="163" t="s">
        <v>130</v>
      </c>
    </row>
    <row r="368" spans="2:51" s="13" customFormat="1" ht="12">
      <c r="B368" s="162"/>
      <c r="D368" s="157" t="s">
        <v>142</v>
      </c>
      <c r="E368" s="163" t="s">
        <v>1</v>
      </c>
      <c r="F368" s="164" t="s">
        <v>402</v>
      </c>
      <c r="H368" s="165">
        <v>84</v>
      </c>
      <c r="I368" s="166"/>
      <c r="L368" s="162"/>
      <c r="M368" s="167"/>
      <c r="N368" s="168"/>
      <c r="O368" s="168"/>
      <c r="P368" s="168"/>
      <c r="Q368" s="168"/>
      <c r="R368" s="168"/>
      <c r="S368" s="168"/>
      <c r="T368" s="169"/>
      <c r="AT368" s="163" t="s">
        <v>142</v>
      </c>
      <c r="AU368" s="163" t="s">
        <v>86</v>
      </c>
      <c r="AV368" s="13" t="s">
        <v>86</v>
      </c>
      <c r="AW368" s="13" t="s">
        <v>32</v>
      </c>
      <c r="AX368" s="13" t="s">
        <v>76</v>
      </c>
      <c r="AY368" s="163" t="s">
        <v>130</v>
      </c>
    </row>
    <row r="369" spans="2:51" s="14" customFormat="1" ht="12">
      <c r="B369" s="170"/>
      <c r="D369" s="157" t="s">
        <v>142</v>
      </c>
      <c r="E369" s="171" t="s">
        <v>1</v>
      </c>
      <c r="F369" s="172" t="s">
        <v>145</v>
      </c>
      <c r="H369" s="173">
        <v>168</v>
      </c>
      <c r="I369" s="174"/>
      <c r="L369" s="170"/>
      <c r="M369" s="175"/>
      <c r="N369" s="176"/>
      <c r="O369" s="176"/>
      <c r="P369" s="176"/>
      <c r="Q369" s="176"/>
      <c r="R369" s="176"/>
      <c r="S369" s="176"/>
      <c r="T369" s="177"/>
      <c r="AT369" s="171" t="s">
        <v>142</v>
      </c>
      <c r="AU369" s="171" t="s">
        <v>86</v>
      </c>
      <c r="AV369" s="14" t="s">
        <v>138</v>
      </c>
      <c r="AW369" s="14" t="s">
        <v>32</v>
      </c>
      <c r="AX369" s="14" t="s">
        <v>84</v>
      </c>
      <c r="AY369" s="171" t="s">
        <v>130</v>
      </c>
    </row>
    <row r="370" spans="2:63" s="12" customFormat="1" ht="22.8" customHeight="1">
      <c r="B370" s="130"/>
      <c r="D370" s="131" t="s">
        <v>75</v>
      </c>
      <c r="E370" s="141" t="s">
        <v>637</v>
      </c>
      <c r="F370" s="141" t="s">
        <v>638</v>
      </c>
      <c r="I370" s="133"/>
      <c r="J370" s="142">
        <f>BK370</f>
        <v>0</v>
      </c>
      <c r="L370" s="130"/>
      <c r="M370" s="135"/>
      <c r="N370" s="136"/>
      <c r="O370" s="136"/>
      <c r="P370" s="137">
        <f>SUM(P371:P386)</f>
        <v>0</v>
      </c>
      <c r="Q370" s="136"/>
      <c r="R370" s="137">
        <f>SUM(R371:R386)</f>
        <v>0.12240800000000002</v>
      </c>
      <c r="S370" s="136"/>
      <c r="T370" s="138">
        <f>SUM(T371:T386)</f>
        <v>0</v>
      </c>
      <c r="AR370" s="131" t="s">
        <v>86</v>
      </c>
      <c r="AT370" s="139" t="s">
        <v>75</v>
      </c>
      <c r="AU370" s="139" t="s">
        <v>84</v>
      </c>
      <c r="AY370" s="131" t="s">
        <v>130</v>
      </c>
      <c r="BK370" s="140">
        <f>SUM(BK371:BK386)</f>
        <v>0</v>
      </c>
    </row>
    <row r="371" spans="1:65" s="2" customFormat="1" ht="13.8" customHeight="1">
      <c r="A371" s="32"/>
      <c r="B371" s="143"/>
      <c r="C371" s="144" t="s">
        <v>434</v>
      </c>
      <c r="D371" s="144" t="s">
        <v>133</v>
      </c>
      <c r="E371" s="145" t="s">
        <v>639</v>
      </c>
      <c r="F371" s="146" t="s">
        <v>640</v>
      </c>
      <c r="G371" s="147" t="s">
        <v>347</v>
      </c>
      <c r="H371" s="148">
        <v>22</v>
      </c>
      <c r="I371" s="149"/>
      <c r="J371" s="150">
        <f>ROUND(I371*H371,2)</f>
        <v>0</v>
      </c>
      <c r="K371" s="146" t="s">
        <v>137</v>
      </c>
      <c r="L371" s="33"/>
      <c r="M371" s="151" t="s">
        <v>1</v>
      </c>
      <c r="N371" s="152" t="s">
        <v>43</v>
      </c>
      <c r="O371" s="59"/>
      <c r="P371" s="153">
        <f>O371*H371</f>
        <v>0</v>
      </c>
      <c r="Q371" s="153">
        <v>0.00218</v>
      </c>
      <c r="R371" s="153">
        <f>Q371*H371</f>
        <v>0.04796</v>
      </c>
      <c r="S371" s="153">
        <v>0</v>
      </c>
      <c r="T371" s="154">
        <f>S371*H371</f>
        <v>0</v>
      </c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R371" s="155" t="s">
        <v>227</v>
      </c>
      <c r="AT371" s="155" t="s">
        <v>133</v>
      </c>
      <c r="AU371" s="155" t="s">
        <v>86</v>
      </c>
      <c r="AY371" s="17" t="s">
        <v>130</v>
      </c>
      <c r="BE371" s="156">
        <f>IF(N371="základní",J371,0)</f>
        <v>0</v>
      </c>
      <c r="BF371" s="156">
        <f>IF(N371="snížená",J371,0)</f>
        <v>0</v>
      </c>
      <c r="BG371" s="156">
        <f>IF(N371="zákl. přenesená",J371,0)</f>
        <v>0</v>
      </c>
      <c r="BH371" s="156">
        <f>IF(N371="sníž. přenesená",J371,0)</f>
        <v>0</v>
      </c>
      <c r="BI371" s="156">
        <f>IF(N371="nulová",J371,0)</f>
        <v>0</v>
      </c>
      <c r="BJ371" s="17" t="s">
        <v>138</v>
      </c>
      <c r="BK371" s="156">
        <f>ROUND(I371*H371,2)</f>
        <v>0</v>
      </c>
      <c r="BL371" s="17" t="s">
        <v>227</v>
      </c>
      <c r="BM371" s="155" t="s">
        <v>641</v>
      </c>
    </row>
    <row r="372" spans="1:47" s="2" customFormat="1" ht="12">
      <c r="A372" s="32"/>
      <c r="B372" s="33"/>
      <c r="C372" s="32"/>
      <c r="D372" s="157" t="s">
        <v>140</v>
      </c>
      <c r="E372" s="32"/>
      <c r="F372" s="158" t="s">
        <v>642</v>
      </c>
      <c r="G372" s="32"/>
      <c r="H372" s="32"/>
      <c r="I372" s="159"/>
      <c r="J372" s="32"/>
      <c r="K372" s="32"/>
      <c r="L372" s="33"/>
      <c r="M372" s="160"/>
      <c r="N372" s="161"/>
      <c r="O372" s="59"/>
      <c r="P372" s="59"/>
      <c r="Q372" s="59"/>
      <c r="R372" s="59"/>
      <c r="S372" s="59"/>
      <c r="T372" s="60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T372" s="17" t="s">
        <v>140</v>
      </c>
      <c r="AU372" s="17" t="s">
        <v>86</v>
      </c>
    </row>
    <row r="373" spans="2:51" s="13" customFormat="1" ht="12">
      <c r="B373" s="162"/>
      <c r="D373" s="157" t="s">
        <v>142</v>
      </c>
      <c r="E373" s="163" t="s">
        <v>1</v>
      </c>
      <c r="F373" s="164" t="s">
        <v>263</v>
      </c>
      <c r="H373" s="165">
        <v>22</v>
      </c>
      <c r="I373" s="166"/>
      <c r="L373" s="162"/>
      <c r="M373" s="167"/>
      <c r="N373" s="168"/>
      <c r="O373" s="168"/>
      <c r="P373" s="168"/>
      <c r="Q373" s="168"/>
      <c r="R373" s="168"/>
      <c r="S373" s="168"/>
      <c r="T373" s="169"/>
      <c r="AT373" s="163" t="s">
        <v>142</v>
      </c>
      <c r="AU373" s="163" t="s">
        <v>86</v>
      </c>
      <c r="AV373" s="13" t="s">
        <v>86</v>
      </c>
      <c r="AW373" s="13" t="s">
        <v>32</v>
      </c>
      <c r="AX373" s="13" t="s">
        <v>76</v>
      </c>
      <c r="AY373" s="163" t="s">
        <v>130</v>
      </c>
    </row>
    <row r="374" spans="2:51" s="14" customFormat="1" ht="12">
      <c r="B374" s="170"/>
      <c r="D374" s="157" t="s">
        <v>142</v>
      </c>
      <c r="E374" s="171" t="s">
        <v>1</v>
      </c>
      <c r="F374" s="172" t="s">
        <v>145</v>
      </c>
      <c r="H374" s="173">
        <v>22</v>
      </c>
      <c r="I374" s="174"/>
      <c r="L374" s="170"/>
      <c r="M374" s="175"/>
      <c r="N374" s="176"/>
      <c r="O374" s="176"/>
      <c r="P374" s="176"/>
      <c r="Q374" s="176"/>
      <c r="R374" s="176"/>
      <c r="S374" s="176"/>
      <c r="T374" s="177"/>
      <c r="AT374" s="171" t="s">
        <v>142</v>
      </c>
      <c r="AU374" s="171" t="s">
        <v>86</v>
      </c>
      <c r="AV374" s="14" t="s">
        <v>138</v>
      </c>
      <c r="AW374" s="14" t="s">
        <v>32</v>
      </c>
      <c r="AX374" s="14" t="s">
        <v>84</v>
      </c>
      <c r="AY374" s="171" t="s">
        <v>130</v>
      </c>
    </row>
    <row r="375" spans="1:65" s="2" customFormat="1" ht="13.8" customHeight="1">
      <c r="A375" s="32"/>
      <c r="B375" s="143"/>
      <c r="C375" s="144" t="s">
        <v>643</v>
      </c>
      <c r="D375" s="144" t="s">
        <v>133</v>
      </c>
      <c r="E375" s="145" t="s">
        <v>644</v>
      </c>
      <c r="F375" s="146" t="s">
        <v>645</v>
      </c>
      <c r="G375" s="147" t="s">
        <v>136</v>
      </c>
      <c r="H375" s="148">
        <v>7.92</v>
      </c>
      <c r="I375" s="149"/>
      <c r="J375" s="150">
        <f>ROUND(I375*H375,2)</f>
        <v>0</v>
      </c>
      <c r="K375" s="146" t="s">
        <v>137</v>
      </c>
      <c r="L375" s="33"/>
      <c r="M375" s="151" t="s">
        <v>1</v>
      </c>
      <c r="N375" s="152" t="s">
        <v>43</v>
      </c>
      <c r="O375" s="59"/>
      <c r="P375" s="153">
        <f>O375*H375</f>
        <v>0</v>
      </c>
      <c r="Q375" s="153">
        <v>0.0045</v>
      </c>
      <c r="R375" s="153">
        <f>Q375*H375</f>
        <v>0.03564</v>
      </c>
      <c r="S375" s="153">
        <v>0</v>
      </c>
      <c r="T375" s="154">
        <f>S375*H375</f>
        <v>0</v>
      </c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R375" s="155" t="s">
        <v>227</v>
      </c>
      <c r="AT375" s="155" t="s">
        <v>133</v>
      </c>
      <c r="AU375" s="155" t="s">
        <v>86</v>
      </c>
      <c r="AY375" s="17" t="s">
        <v>130</v>
      </c>
      <c r="BE375" s="156">
        <f>IF(N375="základní",J375,0)</f>
        <v>0</v>
      </c>
      <c r="BF375" s="156">
        <f>IF(N375="snížená",J375,0)</f>
        <v>0</v>
      </c>
      <c r="BG375" s="156">
        <f>IF(N375="zákl. přenesená",J375,0)</f>
        <v>0</v>
      </c>
      <c r="BH375" s="156">
        <f>IF(N375="sníž. přenesená",J375,0)</f>
        <v>0</v>
      </c>
      <c r="BI375" s="156">
        <f>IF(N375="nulová",J375,0)</f>
        <v>0</v>
      </c>
      <c r="BJ375" s="17" t="s">
        <v>138</v>
      </c>
      <c r="BK375" s="156">
        <f>ROUND(I375*H375,2)</f>
        <v>0</v>
      </c>
      <c r="BL375" s="17" t="s">
        <v>227</v>
      </c>
      <c r="BM375" s="155" t="s">
        <v>646</v>
      </c>
    </row>
    <row r="376" spans="1:47" s="2" customFormat="1" ht="12">
      <c r="A376" s="32"/>
      <c r="B376" s="33"/>
      <c r="C376" s="32"/>
      <c r="D376" s="157" t="s">
        <v>140</v>
      </c>
      <c r="E376" s="32"/>
      <c r="F376" s="158" t="s">
        <v>647</v>
      </c>
      <c r="G376" s="32"/>
      <c r="H376" s="32"/>
      <c r="I376" s="159"/>
      <c r="J376" s="32"/>
      <c r="K376" s="32"/>
      <c r="L376" s="33"/>
      <c r="M376" s="160"/>
      <c r="N376" s="161"/>
      <c r="O376" s="59"/>
      <c r="P376" s="59"/>
      <c r="Q376" s="59"/>
      <c r="R376" s="59"/>
      <c r="S376" s="59"/>
      <c r="T376" s="60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T376" s="17" t="s">
        <v>140</v>
      </c>
      <c r="AU376" s="17" t="s">
        <v>86</v>
      </c>
    </row>
    <row r="377" spans="2:51" s="13" customFormat="1" ht="12">
      <c r="B377" s="162"/>
      <c r="D377" s="157" t="s">
        <v>142</v>
      </c>
      <c r="E377" s="163" t="s">
        <v>1</v>
      </c>
      <c r="F377" s="164" t="s">
        <v>648</v>
      </c>
      <c r="H377" s="165">
        <v>7.92</v>
      </c>
      <c r="I377" s="166"/>
      <c r="L377" s="162"/>
      <c r="M377" s="167"/>
      <c r="N377" s="168"/>
      <c r="O377" s="168"/>
      <c r="P377" s="168"/>
      <c r="Q377" s="168"/>
      <c r="R377" s="168"/>
      <c r="S377" s="168"/>
      <c r="T377" s="169"/>
      <c r="AT377" s="163" t="s">
        <v>142</v>
      </c>
      <c r="AU377" s="163" t="s">
        <v>86</v>
      </c>
      <c r="AV377" s="13" t="s">
        <v>86</v>
      </c>
      <c r="AW377" s="13" t="s">
        <v>32</v>
      </c>
      <c r="AX377" s="13" t="s">
        <v>76</v>
      </c>
      <c r="AY377" s="163" t="s">
        <v>130</v>
      </c>
    </row>
    <row r="378" spans="2:51" s="14" customFormat="1" ht="12">
      <c r="B378" s="170"/>
      <c r="D378" s="157" t="s">
        <v>142</v>
      </c>
      <c r="E378" s="171" t="s">
        <v>1</v>
      </c>
      <c r="F378" s="172" t="s">
        <v>145</v>
      </c>
      <c r="H378" s="173">
        <v>7.92</v>
      </c>
      <c r="I378" s="174"/>
      <c r="L378" s="170"/>
      <c r="M378" s="175"/>
      <c r="N378" s="176"/>
      <c r="O378" s="176"/>
      <c r="P378" s="176"/>
      <c r="Q378" s="176"/>
      <c r="R378" s="176"/>
      <c r="S378" s="176"/>
      <c r="T378" s="177"/>
      <c r="AT378" s="171" t="s">
        <v>142</v>
      </c>
      <c r="AU378" s="171" t="s">
        <v>86</v>
      </c>
      <c r="AV378" s="14" t="s">
        <v>138</v>
      </c>
      <c r="AW378" s="14" t="s">
        <v>32</v>
      </c>
      <c r="AX378" s="14" t="s">
        <v>84</v>
      </c>
      <c r="AY378" s="171" t="s">
        <v>130</v>
      </c>
    </row>
    <row r="379" spans="1:65" s="2" customFormat="1" ht="13.8" customHeight="1">
      <c r="A379" s="32"/>
      <c r="B379" s="143"/>
      <c r="C379" s="144" t="s">
        <v>268</v>
      </c>
      <c r="D379" s="144" t="s">
        <v>133</v>
      </c>
      <c r="E379" s="145" t="s">
        <v>649</v>
      </c>
      <c r="F379" s="146" t="s">
        <v>650</v>
      </c>
      <c r="G379" s="147" t="s">
        <v>180</v>
      </c>
      <c r="H379" s="148">
        <v>39.6</v>
      </c>
      <c r="I379" s="149"/>
      <c r="J379" s="150">
        <f>ROUND(I379*H379,2)</f>
        <v>0</v>
      </c>
      <c r="K379" s="146" t="s">
        <v>137</v>
      </c>
      <c r="L379" s="33"/>
      <c r="M379" s="151" t="s">
        <v>1</v>
      </c>
      <c r="N379" s="152" t="s">
        <v>43</v>
      </c>
      <c r="O379" s="59"/>
      <c r="P379" s="153">
        <f>O379*H379</f>
        <v>0</v>
      </c>
      <c r="Q379" s="153">
        <v>0.00098</v>
      </c>
      <c r="R379" s="153">
        <f>Q379*H379</f>
        <v>0.038808</v>
      </c>
      <c r="S379" s="153">
        <v>0</v>
      </c>
      <c r="T379" s="154">
        <f>S379*H379</f>
        <v>0</v>
      </c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R379" s="155" t="s">
        <v>227</v>
      </c>
      <c r="AT379" s="155" t="s">
        <v>133</v>
      </c>
      <c r="AU379" s="155" t="s">
        <v>86</v>
      </c>
      <c r="AY379" s="17" t="s">
        <v>130</v>
      </c>
      <c r="BE379" s="156">
        <f>IF(N379="základní",J379,0)</f>
        <v>0</v>
      </c>
      <c r="BF379" s="156">
        <f>IF(N379="snížená",J379,0)</f>
        <v>0</v>
      </c>
      <c r="BG379" s="156">
        <f>IF(N379="zákl. přenesená",J379,0)</f>
        <v>0</v>
      </c>
      <c r="BH379" s="156">
        <f>IF(N379="sníž. přenesená",J379,0)</f>
        <v>0</v>
      </c>
      <c r="BI379" s="156">
        <f>IF(N379="nulová",J379,0)</f>
        <v>0</v>
      </c>
      <c r="BJ379" s="17" t="s">
        <v>138</v>
      </c>
      <c r="BK379" s="156">
        <f>ROUND(I379*H379,2)</f>
        <v>0</v>
      </c>
      <c r="BL379" s="17" t="s">
        <v>227</v>
      </c>
      <c r="BM379" s="155" t="s">
        <v>651</v>
      </c>
    </row>
    <row r="380" spans="1:47" s="2" customFormat="1" ht="12">
      <c r="A380" s="32"/>
      <c r="B380" s="33"/>
      <c r="C380" s="32"/>
      <c r="D380" s="157" t="s">
        <v>140</v>
      </c>
      <c r="E380" s="32"/>
      <c r="F380" s="158" t="s">
        <v>652</v>
      </c>
      <c r="G380" s="32"/>
      <c r="H380" s="32"/>
      <c r="I380" s="159"/>
      <c r="J380" s="32"/>
      <c r="K380" s="32"/>
      <c r="L380" s="33"/>
      <c r="M380" s="160"/>
      <c r="N380" s="161"/>
      <c r="O380" s="59"/>
      <c r="P380" s="59"/>
      <c r="Q380" s="59"/>
      <c r="R380" s="59"/>
      <c r="S380" s="59"/>
      <c r="T380" s="60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T380" s="17" t="s">
        <v>140</v>
      </c>
      <c r="AU380" s="17" t="s">
        <v>86</v>
      </c>
    </row>
    <row r="381" spans="2:51" s="13" customFormat="1" ht="12">
      <c r="B381" s="162"/>
      <c r="D381" s="157" t="s">
        <v>142</v>
      </c>
      <c r="E381" s="163" t="s">
        <v>1</v>
      </c>
      <c r="F381" s="164" t="s">
        <v>653</v>
      </c>
      <c r="H381" s="165">
        <v>39.6</v>
      </c>
      <c r="I381" s="166"/>
      <c r="L381" s="162"/>
      <c r="M381" s="167"/>
      <c r="N381" s="168"/>
      <c r="O381" s="168"/>
      <c r="P381" s="168"/>
      <c r="Q381" s="168"/>
      <c r="R381" s="168"/>
      <c r="S381" s="168"/>
      <c r="T381" s="169"/>
      <c r="AT381" s="163" t="s">
        <v>142</v>
      </c>
      <c r="AU381" s="163" t="s">
        <v>86</v>
      </c>
      <c r="AV381" s="13" t="s">
        <v>86</v>
      </c>
      <c r="AW381" s="13" t="s">
        <v>32</v>
      </c>
      <c r="AX381" s="13" t="s">
        <v>76</v>
      </c>
      <c r="AY381" s="163" t="s">
        <v>130</v>
      </c>
    </row>
    <row r="382" spans="2:51" s="14" customFormat="1" ht="12">
      <c r="B382" s="170"/>
      <c r="D382" s="157" t="s">
        <v>142</v>
      </c>
      <c r="E382" s="171" t="s">
        <v>1</v>
      </c>
      <c r="F382" s="172" t="s">
        <v>145</v>
      </c>
      <c r="H382" s="173">
        <v>39.6</v>
      </c>
      <c r="I382" s="174"/>
      <c r="L382" s="170"/>
      <c r="M382" s="175"/>
      <c r="N382" s="176"/>
      <c r="O382" s="176"/>
      <c r="P382" s="176"/>
      <c r="Q382" s="176"/>
      <c r="R382" s="176"/>
      <c r="S382" s="176"/>
      <c r="T382" s="177"/>
      <c r="AT382" s="171" t="s">
        <v>142</v>
      </c>
      <c r="AU382" s="171" t="s">
        <v>86</v>
      </c>
      <c r="AV382" s="14" t="s">
        <v>138</v>
      </c>
      <c r="AW382" s="14" t="s">
        <v>32</v>
      </c>
      <c r="AX382" s="14" t="s">
        <v>84</v>
      </c>
      <c r="AY382" s="171" t="s">
        <v>130</v>
      </c>
    </row>
    <row r="383" spans="1:65" s="2" customFormat="1" ht="13.8" customHeight="1">
      <c r="A383" s="32"/>
      <c r="B383" s="143"/>
      <c r="C383" s="185" t="s">
        <v>654</v>
      </c>
      <c r="D383" s="185" t="s">
        <v>222</v>
      </c>
      <c r="E383" s="186" t="s">
        <v>655</v>
      </c>
      <c r="F383" s="187" t="s">
        <v>656</v>
      </c>
      <c r="G383" s="188" t="s">
        <v>180</v>
      </c>
      <c r="H383" s="189">
        <v>39.6</v>
      </c>
      <c r="I383" s="190"/>
      <c r="J383" s="191">
        <f>ROUND(I383*H383,2)</f>
        <v>0</v>
      </c>
      <c r="K383" s="187" t="s">
        <v>1</v>
      </c>
      <c r="L383" s="192"/>
      <c r="M383" s="193" t="s">
        <v>1</v>
      </c>
      <c r="N383" s="194" t="s">
        <v>43</v>
      </c>
      <c r="O383" s="59"/>
      <c r="P383" s="153">
        <f>O383*H383</f>
        <v>0</v>
      </c>
      <c r="Q383" s="153">
        <v>0</v>
      </c>
      <c r="R383" s="153">
        <f>Q383*H383</f>
        <v>0</v>
      </c>
      <c r="S383" s="153">
        <v>0</v>
      </c>
      <c r="T383" s="154">
        <f>S383*H383</f>
        <v>0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55" t="s">
        <v>329</v>
      </c>
      <c r="AT383" s="155" t="s">
        <v>222</v>
      </c>
      <c r="AU383" s="155" t="s">
        <v>86</v>
      </c>
      <c r="AY383" s="17" t="s">
        <v>130</v>
      </c>
      <c r="BE383" s="156">
        <f>IF(N383="základní",J383,0)</f>
        <v>0</v>
      </c>
      <c r="BF383" s="156">
        <f>IF(N383="snížená",J383,0)</f>
        <v>0</v>
      </c>
      <c r="BG383" s="156">
        <f>IF(N383="zákl. přenesená",J383,0)</f>
        <v>0</v>
      </c>
      <c r="BH383" s="156">
        <f>IF(N383="sníž. přenesená",J383,0)</f>
        <v>0</v>
      </c>
      <c r="BI383" s="156">
        <f>IF(N383="nulová",J383,0)</f>
        <v>0</v>
      </c>
      <c r="BJ383" s="17" t="s">
        <v>138</v>
      </c>
      <c r="BK383" s="156">
        <f>ROUND(I383*H383,2)</f>
        <v>0</v>
      </c>
      <c r="BL383" s="17" t="s">
        <v>227</v>
      </c>
      <c r="BM383" s="155" t="s">
        <v>657</v>
      </c>
    </row>
    <row r="384" spans="1:47" s="2" customFormat="1" ht="12">
      <c r="A384" s="32"/>
      <c r="B384" s="33"/>
      <c r="C384" s="32"/>
      <c r="D384" s="157" t="s">
        <v>140</v>
      </c>
      <c r="E384" s="32"/>
      <c r="F384" s="158" t="s">
        <v>656</v>
      </c>
      <c r="G384" s="32"/>
      <c r="H384" s="32"/>
      <c r="I384" s="159"/>
      <c r="J384" s="32"/>
      <c r="K384" s="32"/>
      <c r="L384" s="33"/>
      <c r="M384" s="160"/>
      <c r="N384" s="161"/>
      <c r="O384" s="59"/>
      <c r="P384" s="59"/>
      <c r="Q384" s="59"/>
      <c r="R384" s="59"/>
      <c r="S384" s="59"/>
      <c r="T384" s="60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T384" s="17" t="s">
        <v>140</v>
      </c>
      <c r="AU384" s="17" t="s">
        <v>86</v>
      </c>
    </row>
    <row r="385" spans="1:65" s="2" customFormat="1" ht="13.8" customHeight="1">
      <c r="A385" s="32"/>
      <c r="B385" s="143"/>
      <c r="C385" s="144" t="s">
        <v>658</v>
      </c>
      <c r="D385" s="144" t="s">
        <v>133</v>
      </c>
      <c r="E385" s="145" t="s">
        <v>659</v>
      </c>
      <c r="F385" s="146" t="s">
        <v>660</v>
      </c>
      <c r="G385" s="147" t="s">
        <v>577</v>
      </c>
      <c r="H385" s="199"/>
      <c r="I385" s="149"/>
      <c r="J385" s="150">
        <f>ROUND(I385*H385,2)</f>
        <v>0</v>
      </c>
      <c r="K385" s="146" t="s">
        <v>137</v>
      </c>
      <c r="L385" s="33"/>
      <c r="M385" s="151" t="s">
        <v>1</v>
      </c>
      <c r="N385" s="152" t="s">
        <v>43</v>
      </c>
      <c r="O385" s="59"/>
      <c r="P385" s="153">
        <f>O385*H385</f>
        <v>0</v>
      </c>
      <c r="Q385" s="153">
        <v>0</v>
      </c>
      <c r="R385" s="153">
        <f>Q385*H385</f>
        <v>0</v>
      </c>
      <c r="S385" s="153">
        <v>0</v>
      </c>
      <c r="T385" s="154">
        <f>S385*H385</f>
        <v>0</v>
      </c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R385" s="155" t="s">
        <v>227</v>
      </c>
      <c r="AT385" s="155" t="s">
        <v>133</v>
      </c>
      <c r="AU385" s="155" t="s">
        <v>86</v>
      </c>
      <c r="AY385" s="17" t="s">
        <v>130</v>
      </c>
      <c r="BE385" s="156">
        <f>IF(N385="základní",J385,0)</f>
        <v>0</v>
      </c>
      <c r="BF385" s="156">
        <f>IF(N385="snížená",J385,0)</f>
        <v>0</v>
      </c>
      <c r="BG385" s="156">
        <f>IF(N385="zákl. přenesená",J385,0)</f>
        <v>0</v>
      </c>
      <c r="BH385" s="156">
        <f>IF(N385="sníž. přenesená",J385,0)</f>
        <v>0</v>
      </c>
      <c r="BI385" s="156">
        <f>IF(N385="nulová",J385,0)</f>
        <v>0</v>
      </c>
      <c r="BJ385" s="17" t="s">
        <v>138</v>
      </c>
      <c r="BK385" s="156">
        <f>ROUND(I385*H385,2)</f>
        <v>0</v>
      </c>
      <c r="BL385" s="17" t="s">
        <v>227</v>
      </c>
      <c r="BM385" s="155" t="s">
        <v>661</v>
      </c>
    </row>
    <row r="386" spans="1:47" s="2" customFormat="1" ht="19.2">
      <c r="A386" s="32"/>
      <c r="B386" s="33"/>
      <c r="C386" s="32"/>
      <c r="D386" s="157" t="s">
        <v>140</v>
      </c>
      <c r="E386" s="32"/>
      <c r="F386" s="158" t="s">
        <v>662</v>
      </c>
      <c r="G386" s="32"/>
      <c r="H386" s="32"/>
      <c r="I386" s="159"/>
      <c r="J386" s="32"/>
      <c r="K386" s="32"/>
      <c r="L386" s="33"/>
      <c r="M386" s="160"/>
      <c r="N386" s="161"/>
      <c r="O386" s="59"/>
      <c r="P386" s="59"/>
      <c r="Q386" s="59"/>
      <c r="R386" s="59"/>
      <c r="S386" s="59"/>
      <c r="T386" s="60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T386" s="17" t="s">
        <v>140</v>
      </c>
      <c r="AU386" s="17" t="s">
        <v>86</v>
      </c>
    </row>
    <row r="387" spans="2:63" s="12" customFormat="1" ht="22.8" customHeight="1">
      <c r="B387" s="130"/>
      <c r="D387" s="131" t="s">
        <v>75</v>
      </c>
      <c r="E387" s="141" t="s">
        <v>403</v>
      </c>
      <c r="F387" s="141" t="s">
        <v>404</v>
      </c>
      <c r="I387" s="133"/>
      <c r="J387" s="142">
        <f>BK387</f>
        <v>0</v>
      </c>
      <c r="L387" s="130"/>
      <c r="M387" s="135"/>
      <c r="N387" s="136"/>
      <c r="O387" s="136"/>
      <c r="P387" s="137">
        <f>SUM(P388:P420)</f>
        <v>0</v>
      </c>
      <c r="Q387" s="136"/>
      <c r="R387" s="137">
        <f>SUM(R388:R420)</f>
        <v>0.08670649999999999</v>
      </c>
      <c r="S387" s="136"/>
      <c r="T387" s="138">
        <f>SUM(T388:T420)</f>
        <v>0</v>
      </c>
      <c r="AR387" s="131" t="s">
        <v>86</v>
      </c>
      <c r="AT387" s="139" t="s">
        <v>75</v>
      </c>
      <c r="AU387" s="139" t="s">
        <v>84</v>
      </c>
      <c r="AY387" s="131" t="s">
        <v>130</v>
      </c>
      <c r="BK387" s="140">
        <f>SUM(BK388:BK420)</f>
        <v>0</v>
      </c>
    </row>
    <row r="388" spans="1:65" s="2" customFormat="1" ht="13.8" customHeight="1">
      <c r="A388" s="32"/>
      <c r="B388" s="143"/>
      <c r="C388" s="144" t="s">
        <v>663</v>
      </c>
      <c r="D388" s="144" t="s">
        <v>133</v>
      </c>
      <c r="E388" s="145" t="s">
        <v>664</v>
      </c>
      <c r="F388" s="146" t="s">
        <v>665</v>
      </c>
      <c r="G388" s="147" t="s">
        <v>136</v>
      </c>
      <c r="H388" s="148">
        <v>10.45</v>
      </c>
      <c r="I388" s="149"/>
      <c r="J388" s="150">
        <f>ROUND(I388*H388,2)</f>
        <v>0</v>
      </c>
      <c r="K388" s="146" t="s">
        <v>137</v>
      </c>
      <c r="L388" s="33"/>
      <c r="M388" s="151" t="s">
        <v>1</v>
      </c>
      <c r="N388" s="152" t="s">
        <v>43</v>
      </c>
      <c r="O388" s="59"/>
      <c r="P388" s="153">
        <f>O388*H388</f>
        <v>0</v>
      </c>
      <c r="Q388" s="153">
        <v>0</v>
      </c>
      <c r="R388" s="153">
        <f>Q388*H388</f>
        <v>0</v>
      </c>
      <c r="S388" s="153">
        <v>0</v>
      </c>
      <c r="T388" s="154">
        <f>S388*H388</f>
        <v>0</v>
      </c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R388" s="155" t="s">
        <v>227</v>
      </c>
      <c r="AT388" s="155" t="s">
        <v>133</v>
      </c>
      <c r="AU388" s="155" t="s">
        <v>86</v>
      </c>
      <c r="AY388" s="17" t="s">
        <v>130</v>
      </c>
      <c r="BE388" s="156">
        <f>IF(N388="základní",J388,0)</f>
        <v>0</v>
      </c>
      <c r="BF388" s="156">
        <f>IF(N388="snížená",J388,0)</f>
        <v>0</v>
      </c>
      <c r="BG388" s="156">
        <f>IF(N388="zákl. přenesená",J388,0)</f>
        <v>0</v>
      </c>
      <c r="BH388" s="156">
        <f>IF(N388="sníž. přenesená",J388,0)</f>
        <v>0</v>
      </c>
      <c r="BI388" s="156">
        <f>IF(N388="nulová",J388,0)</f>
        <v>0</v>
      </c>
      <c r="BJ388" s="17" t="s">
        <v>138</v>
      </c>
      <c r="BK388" s="156">
        <f>ROUND(I388*H388,2)</f>
        <v>0</v>
      </c>
      <c r="BL388" s="17" t="s">
        <v>227</v>
      </c>
      <c r="BM388" s="155" t="s">
        <v>666</v>
      </c>
    </row>
    <row r="389" spans="1:47" s="2" customFormat="1" ht="12">
      <c r="A389" s="32"/>
      <c r="B389" s="33"/>
      <c r="C389" s="32"/>
      <c r="D389" s="157" t="s">
        <v>140</v>
      </c>
      <c r="E389" s="32"/>
      <c r="F389" s="158" t="s">
        <v>667</v>
      </c>
      <c r="G389" s="32"/>
      <c r="H389" s="32"/>
      <c r="I389" s="159"/>
      <c r="J389" s="32"/>
      <c r="K389" s="32"/>
      <c r="L389" s="33"/>
      <c r="M389" s="160"/>
      <c r="N389" s="161"/>
      <c r="O389" s="59"/>
      <c r="P389" s="59"/>
      <c r="Q389" s="59"/>
      <c r="R389" s="59"/>
      <c r="S389" s="59"/>
      <c r="T389" s="60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T389" s="17" t="s">
        <v>140</v>
      </c>
      <c r="AU389" s="17" t="s">
        <v>86</v>
      </c>
    </row>
    <row r="390" spans="2:51" s="13" customFormat="1" ht="12">
      <c r="B390" s="162"/>
      <c r="D390" s="157" t="s">
        <v>142</v>
      </c>
      <c r="E390" s="163" t="s">
        <v>1</v>
      </c>
      <c r="F390" s="164" t="s">
        <v>426</v>
      </c>
      <c r="H390" s="165">
        <v>10.45</v>
      </c>
      <c r="I390" s="166"/>
      <c r="L390" s="162"/>
      <c r="M390" s="167"/>
      <c r="N390" s="168"/>
      <c r="O390" s="168"/>
      <c r="P390" s="168"/>
      <c r="Q390" s="168"/>
      <c r="R390" s="168"/>
      <c r="S390" s="168"/>
      <c r="T390" s="169"/>
      <c r="AT390" s="163" t="s">
        <v>142</v>
      </c>
      <c r="AU390" s="163" t="s">
        <v>86</v>
      </c>
      <c r="AV390" s="13" t="s">
        <v>86</v>
      </c>
      <c r="AW390" s="13" t="s">
        <v>32</v>
      </c>
      <c r="AX390" s="13" t="s">
        <v>76</v>
      </c>
      <c r="AY390" s="163" t="s">
        <v>130</v>
      </c>
    </row>
    <row r="391" spans="2:51" s="14" customFormat="1" ht="12">
      <c r="B391" s="170"/>
      <c r="D391" s="157" t="s">
        <v>142</v>
      </c>
      <c r="E391" s="171" t="s">
        <v>1</v>
      </c>
      <c r="F391" s="172" t="s">
        <v>145</v>
      </c>
      <c r="H391" s="173">
        <v>10.45</v>
      </c>
      <c r="I391" s="174"/>
      <c r="L391" s="170"/>
      <c r="M391" s="175"/>
      <c r="N391" s="176"/>
      <c r="O391" s="176"/>
      <c r="P391" s="176"/>
      <c r="Q391" s="176"/>
      <c r="R391" s="176"/>
      <c r="S391" s="176"/>
      <c r="T391" s="177"/>
      <c r="AT391" s="171" t="s">
        <v>142</v>
      </c>
      <c r="AU391" s="171" t="s">
        <v>86</v>
      </c>
      <c r="AV391" s="14" t="s">
        <v>138</v>
      </c>
      <c r="AW391" s="14" t="s">
        <v>32</v>
      </c>
      <c r="AX391" s="14" t="s">
        <v>84</v>
      </c>
      <c r="AY391" s="171" t="s">
        <v>130</v>
      </c>
    </row>
    <row r="392" spans="1:65" s="2" customFormat="1" ht="13.8" customHeight="1">
      <c r="A392" s="32"/>
      <c r="B392" s="143"/>
      <c r="C392" s="144" t="s">
        <v>668</v>
      </c>
      <c r="D392" s="144" t="s">
        <v>133</v>
      </c>
      <c r="E392" s="145" t="s">
        <v>669</v>
      </c>
      <c r="F392" s="146" t="s">
        <v>670</v>
      </c>
      <c r="G392" s="147" t="s">
        <v>136</v>
      </c>
      <c r="H392" s="148">
        <v>10.45</v>
      </c>
      <c r="I392" s="149"/>
      <c r="J392" s="150">
        <f>ROUND(I392*H392,2)</f>
        <v>0</v>
      </c>
      <c r="K392" s="146" t="s">
        <v>137</v>
      </c>
      <c r="L392" s="33"/>
      <c r="M392" s="151" t="s">
        <v>1</v>
      </c>
      <c r="N392" s="152" t="s">
        <v>43</v>
      </c>
      <c r="O392" s="59"/>
      <c r="P392" s="153">
        <f>O392*H392</f>
        <v>0</v>
      </c>
      <c r="Q392" s="153">
        <v>0.00013</v>
      </c>
      <c r="R392" s="153">
        <f>Q392*H392</f>
        <v>0.0013584999999999997</v>
      </c>
      <c r="S392" s="153">
        <v>0</v>
      </c>
      <c r="T392" s="154">
        <f>S392*H392</f>
        <v>0</v>
      </c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R392" s="155" t="s">
        <v>227</v>
      </c>
      <c r="AT392" s="155" t="s">
        <v>133</v>
      </c>
      <c r="AU392" s="155" t="s">
        <v>86</v>
      </c>
      <c r="AY392" s="17" t="s">
        <v>130</v>
      </c>
      <c r="BE392" s="156">
        <f>IF(N392="základní",J392,0)</f>
        <v>0</v>
      </c>
      <c r="BF392" s="156">
        <f>IF(N392="snížená",J392,0)</f>
        <v>0</v>
      </c>
      <c r="BG392" s="156">
        <f>IF(N392="zákl. přenesená",J392,0)</f>
        <v>0</v>
      </c>
      <c r="BH392" s="156">
        <f>IF(N392="sníž. přenesená",J392,0)</f>
        <v>0</v>
      </c>
      <c r="BI392" s="156">
        <f>IF(N392="nulová",J392,0)</f>
        <v>0</v>
      </c>
      <c r="BJ392" s="17" t="s">
        <v>138</v>
      </c>
      <c r="BK392" s="156">
        <f>ROUND(I392*H392,2)</f>
        <v>0</v>
      </c>
      <c r="BL392" s="17" t="s">
        <v>227</v>
      </c>
      <c r="BM392" s="155" t="s">
        <v>671</v>
      </c>
    </row>
    <row r="393" spans="1:47" s="2" customFormat="1" ht="12">
      <c r="A393" s="32"/>
      <c r="B393" s="33"/>
      <c r="C393" s="32"/>
      <c r="D393" s="157" t="s">
        <v>140</v>
      </c>
      <c r="E393" s="32"/>
      <c r="F393" s="158" t="s">
        <v>672</v>
      </c>
      <c r="G393" s="32"/>
      <c r="H393" s="32"/>
      <c r="I393" s="159"/>
      <c r="J393" s="32"/>
      <c r="K393" s="32"/>
      <c r="L393" s="33"/>
      <c r="M393" s="160"/>
      <c r="N393" s="161"/>
      <c r="O393" s="59"/>
      <c r="P393" s="59"/>
      <c r="Q393" s="59"/>
      <c r="R393" s="59"/>
      <c r="S393" s="59"/>
      <c r="T393" s="60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T393" s="17" t="s">
        <v>140</v>
      </c>
      <c r="AU393" s="17" t="s">
        <v>86</v>
      </c>
    </row>
    <row r="394" spans="2:51" s="13" customFormat="1" ht="12">
      <c r="B394" s="162"/>
      <c r="D394" s="157" t="s">
        <v>142</v>
      </c>
      <c r="E394" s="163" t="s">
        <v>1</v>
      </c>
      <c r="F394" s="164" t="s">
        <v>426</v>
      </c>
      <c r="H394" s="165">
        <v>10.45</v>
      </c>
      <c r="I394" s="166"/>
      <c r="L394" s="162"/>
      <c r="M394" s="167"/>
      <c r="N394" s="168"/>
      <c r="O394" s="168"/>
      <c r="P394" s="168"/>
      <c r="Q394" s="168"/>
      <c r="R394" s="168"/>
      <c r="S394" s="168"/>
      <c r="T394" s="169"/>
      <c r="AT394" s="163" t="s">
        <v>142</v>
      </c>
      <c r="AU394" s="163" t="s">
        <v>86</v>
      </c>
      <c r="AV394" s="13" t="s">
        <v>86</v>
      </c>
      <c r="AW394" s="13" t="s">
        <v>32</v>
      </c>
      <c r="AX394" s="13" t="s">
        <v>76</v>
      </c>
      <c r="AY394" s="163" t="s">
        <v>130</v>
      </c>
    </row>
    <row r="395" spans="2:51" s="14" customFormat="1" ht="12">
      <c r="B395" s="170"/>
      <c r="D395" s="157" t="s">
        <v>142</v>
      </c>
      <c r="E395" s="171" t="s">
        <v>1</v>
      </c>
      <c r="F395" s="172" t="s">
        <v>145</v>
      </c>
      <c r="H395" s="173">
        <v>10.45</v>
      </c>
      <c r="I395" s="174"/>
      <c r="L395" s="170"/>
      <c r="M395" s="175"/>
      <c r="N395" s="176"/>
      <c r="O395" s="176"/>
      <c r="P395" s="176"/>
      <c r="Q395" s="176"/>
      <c r="R395" s="176"/>
      <c r="S395" s="176"/>
      <c r="T395" s="177"/>
      <c r="AT395" s="171" t="s">
        <v>142</v>
      </c>
      <c r="AU395" s="171" t="s">
        <v>86</v>
      </c>
      <c r="AV395" s="14" t="s">
        <v>138</v>
      </c>
      <c r="AW395" s="14" t="s">
        <v>32</v>
      </c>
      <c r="AX395" s="14" t="s">
        <v>84</v>
      </c>
      <c r="AY395" s="171" t="s">
        <v>130</v>
      </c>
    </row>
    <row r="396" spans="1:65" s="2" customFormat="1" ht="13.8" customHeight="1">
      <c r="A396" s="32"/>
      <c r="B396" s="143"/>
      <c r="C396" s="144" t="s">
        <v>673</v>
      </c>
      <c r="D396" s="144" t="s">
        <v>133</v>
      </c>
      <c r="E396" s="145" t="s">
        <v>674</v>
      </c>
      <c r="F396" s="146" t="s">
        <v>675</v>
      </c>
      <c r="G396" s="147" t="s">
        <v>136</v>
      </c>
      <c r="H396" s="148">
        <v>10.45</v>
      </c>
      <c r="I396" s="149"/>
      <c r="J396" s="150">
        <f>ROUND(I396*H396,2)</f>
        <v>0</v>
      </c>
      <c r="K396" s="146" t="s">
        <v>137</v>
      </c>
      <c r="L396" s="33"/>
      <c r="M396" s="151" t="s">
        <v>1</v>
      </c>
      <c r="N396" s="152" t="s">
        <v>43</v>
      </c>
      <c r="O396" s="59"/>
      <c r="P396" s="153">
        <f>O396*H396</f>
        <v>0</v>
      </c>
      <c r="Q396" s="153">
        <v>0.00025</v>
      </c>
      <c r="R396" s="153">
        <f>Q396*H396</f>
        <v>0.0026125</v>
      </c>
      <c r="S396" s="153">
        <v>0</v>
      </c>
      <c r="T396" s="154">
        <f>S396*H396</f>
        <v>0</v>
      </c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R396" s="155" t="s">
        <v>227</v>
      </c>
      <c r="AT396" s="155" t="s">
        <v>133</v>
      </c>
      <c r="AU396" s="155" t="s">
        <v>86</v>
      </c>
      <c r="AY396" s="17" t="s">
        <v>130</v>
      </c>
      <c r="BE396" s="156">
        <f>IF(N396="základní",J396,0)</f>
        <v>0</v>
      </c>
      <c r="BF396" s="156">
        <f>IF(N396="snížená",J396,0)</f>
        <v>0</v>
      </c>
      <c r="BG396" s="156">
        <f>IF(N396="zákl. přenesená",J396,0)</f>
        <v>0</v>
      </c>
      <c r="BH396" s="156">
        <f>IF(N396="sníž. přenesená",J396,0)</f>
        <v>0</v>
      </c>
      <c r="BI396" s="156">
        <f>IF(N396="nulová",J396,0)</f>
        <v>0</v>
      </c>
      <c r="BJ396" s="17" t="s">
        <v>138</v>
      </c>
      <c r="BK396" s="156">
        <f>ROUND(I396*H396,2)</f>
        <v>0</v>
      </c>
      <c r="BL396" s="17" t="s">
        <v>227</v>
      </c>
      <c r="BM396" s="155" t="s">
        <v>676</v>
      </c>
    </row>
    <row r="397" spans="1:47" s="2" customFormat="1" ht="12">
      <c r="A397" s="32"/>
      <c r="B397" s="33"/>
      <c r="C397" s="32"/>
      <c r="D397" s="157" t="s">
        <v>140</v>
      </c>
      <c r="E397" s="32"/>
      <c r="F397" s="158" t="s">
        <v>677</v>
      </c>
      <c r="G397" s="32"/>
      <c r="H397" s="32"/>
      <c r="I397" s="159"/>
      <c r="J397" s="32"/>
      <c r="K397" s="32"/>
      <c r="L397" s="33"/>
      <c r="M397" s="160"/>
      <c r="N397" s="161"/>
      <c r="O397" s="59"/>
      <c r="P397" s="59"/>
      <c r="Q397" s="59"/>
      <c r="R397" s="59"/>
      <c r="S397" s="59"/>
      <c r="T397" s="60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T397" s="17" t="s">
        <v>140</v>
      </c>
      <c r="AU397" s="17" t="s">
        <v>86</v>
      </c>
    </row>
    <row r="398" spans="2:51" s="13" customFormat="1" ht="12">
      <c r="B398" s="162"/>
      <c r="D398" s="157" t="s">
        <v>142</v>
      </c>
      <c r="E398" s="163" t="s">
        <v>1</v>
      </c>
      <c r="F398" s="164" t="s">
        <v>426</v>
      </c>
      <c r="H398" s="165">
        <v>10.45</v>
      </c>
      <c r="I398" s="166"/>
      <c r="L398" s="162"/>
      <c r="M398" s="167"/>
      <c r="N398" s="168"/>
      <c r="O398" s="168"/>
      <c r="P398" s="168"/>
      <c r="Q398" s="168"/>
      <c r="R398" s="168"/>
      <c r="S398" s="168"/>
      <c r="T398" s="169"/>
      <c r="AT398" s="163" t="s">
        <v>142</v>
      </c>
      <c r="AU398" s="163" t="s">
        <v>86</v>
      </c>
      <c r="AV398" s="13" t="s">
        <v>86</v>
      </c>
      <c r="AW398" s="13" t="s">
        <v>32</v>
      </c>
      <c r="AX398" s="13" t="s">
        <v>76</v>
      </c>
      <c r="AY398" s="163" t="s">
        <v>130</v>
      </c>
    </row>
    <row r="399" spans="2:51" s="14" customFormat="1" ht="12">
      <c r="B399" s="170"/>
      <c r="D399" s="157" t="s">
        <v>142</v>
      </c>
      <c r="E399" s="171" t="s">
        <v>1</v>
      </c>
      <c r="F399" s="172" t="s">
        <v>145</v>
      </c>
      <c r="H399" s="173">
        <v>10.45</v>
      </c>
      <c r="I399" s="174"/>
      <c r="L399" s="170"/>
      <c r="M399" s="175"/>
      <c r="N399" s="176"/>
      <c r="O399" s="176"/>
      <c r="P399" s="176"/>
      <c r="Q399" s="176"/>
      <c r="R399" s="176"/>
      <c r="S399" s="176"/>
      <c r="T399" s="177"/>
      <c r="AT399" s="171" t="s">
        <v>142</v>
      </c>
      <c r="AU399" s="171" t="s">
        <v>86</v>
      </c>
      <c r="AV399" s="14" t="s">
        <v>138</v>
      </c>
      <c r="AW399" s="14" t="s">
        <v>32</v>
      </c>
      <c r="AX399" s="14" t="s">
        <v>84</v>
      </c>
      <c r="AY399" s="171" t="s">
        <v>130</v>
      </c>
    </row>
    <row r="400" spans="1:65" s="2" customFormat="1" ht="13.8" customHeight="1">
      <c r="A400" s="32"/>
      <c r="B400" s="143"/>
      <c r="C400" s="144" t="s">
        <v>678</v>
      </c>
      <c r="D400" s="144" t="s">
        <v>133</v>
      </c>
      <c r="E400" s="145" t="s">
        <v>679</v>
      </c>
      <c r="F400" s="146" t="s">
        <v>680</v>
      </c>
      <c r="G400" s="147" t="s">
        <v>136</v>
      </c>
      <c r="H400" s="148">
        <v>217.725</v>
      </c>
      <c r="I400" s="149"/>
      <c r="J400" s="150">
        <f>ROUND(I400*H400,2)</f>
        <v>0</v>
      </c>
      <c r="K400" s="146" t="s">
        <v>137</v>
      </c>
      <c r="L400" s="33"/>
      <c r="M400" s="151" t="s">
        <v>1</v>
      </c>
      <c r="N400" s="152" t="s">
        <v>43</v>
      </c>
      <c r="O400" s="59"/>
      <c r="P400" s="153">
        <f>O400*H400</f>
        <v>0</v>
      </c>
      <c r="Q400" s="153">
        <v>0.00014</v>
      </c>
      <c r="R400" s="153">
        <f>Q400*H400</f>
        <v>0.030481499999999998</v>
      </c>
      <c r="S400" s="153">
        <v>0</v>
      </c>
      <c r="T400" s="154">
        <f>S400*H400</f>
        <v>0</v>
      </c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R400" s="155" t="s">
        <v>227</v>
      </c>
      <c r="AT400" s="155" t="s">
        <v>133</v>
      </c>
      <c r="AU400" s="155" t="s">
        <v>86</v>
      </c>
      <c r="AY400" s="17" t="s">
        <v>130</v>
      </c>
      <c r="BE400" s="156">
        <f>IF(N400="základní",J400,0)</f>
        <v>0</v>
      </c>
      <c r="BF400" s="156">
        <f>IF(N400="snížená",J400,0)</f>
        <v>0</v>
      </c>
      <c r="BG400" s="156">
        <f>IF(N400="zákl. přenesená",J400,0)</f>
        <v>0</v>
      </c>
      <c r="BH400" s="156">
        <f>IF(N400="sníž. přenesená",J400,0)</f>
        <v>0</v>
      </c>
      <c r="BI400" s="156">
        <f>IF(N400="nulová",J400,0)</f>
        <v>0</v>
      </c>
      <c r="BJ400" s="17" t="s">
        <v>138</v>
      </c>
      <c r="BK400" s="156">
        <f>ROUND(I400*H400,2)</f>
        <v>0</v>
      </c>
      <c r="BL400" s="17" t="s">
        <v>227</v>
      </c>
      <c r="BM400" s="155" t="s">
        <v>681</v>
      </c>
    </row>
    <row r="401" spans="1:47" s="2" customFormat="1" ht="12">
      <c r="A401" s="32"/>
      <c r="B401" s="33"/>
      <c r="C401" s="32"/>
      <c r="D401" s="157" t="s">
        <v>140</v>
      </c>
      <c r="E401" s="32"/>
      <c r="F401" s="158" t="s">
        <v>682</v>
      </c>
      <c r="G401" s="32"/>
      <c r="H401" s="32"/>
      <c r="I401" s="159"/>
      <c r="J401" s="32"/>
      <c r="K401" s="32"/>
      <c r="L401" s="33"/>
      <c r="M401" s="160"/>
      <c r="N401" s="161"/>
      <c r="O401" s="59"/>
      <c r="P401" s="59"/>
      <c r="Q401" s="59"/>
      <c r="R401" s="59"/>
      <c r="S401" s="59"/>
      <c r="T401" s="60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T401" s="17" t="s">
        <v>140</v>
      </c>
      <c r="AU401" s="17" t="s">
        <v>86</v>
      </c>
    </row>
    <row r="402" spans="2:51" s="13" customFormat="1" ht="12">
      <c r="B402" s="162"/>
      <c r="D402" s="157" t="s">
        <v>142</v>
      </c>
      <c r="E402" s="163" t="s">
        <v>1</v>
      </c>
      <c r="F402" s="164" t="s">
        <v>410</v>
      </c>
      <c r="H402" s="165">
        <v>11.2</v>
      </c>
      <c r="I402" s="166"/>
      <c r="L402" s="162"/>
      <c r="M402" s="167"/>
      <c r="N402" s="168"/>
      <c r="O402" s="168"/>
      <c r="P402" s="168"/>
      <c r="Q402" s="168"/>
      <c r="R402" s="168"/>
      <c r="S402" s="168"/>
      <c r="T402" s="169"/>
      <c r="AT402" s="163" t="s">
        <v>142</v>
      </c>
      <c r="AU402" s="163" t="s">
        <v>86</v>
      </c>
      <c r="AV402" s="13" t="s">
        <v>86</v>
      </c>
      <c r="AW402" s="13" t="s">
        <v>32</v>
      </c>
      <c r="AX402" s="13" t="s">
        <v>76</v>
      </c>
      <c r="AY402" s="163" t="s">
        <v>130</v>
      </c>
    </row>
    <row r="403" spans="2:51" s="13" customFormat="1" ht="12">
      <c r="B403" s="162"/>
      <c r="D403" s="157" t="s">
        <v>142</v>
      </c>
      <c r="E403" s="163" t="s">
        <v>1</v>
      </c>
      <c r="F403" s="164" t="s">
        <v>411</v>
      </c>
      <c r="H403" s="165">
        <v>100.65</v>
      </c>
      <c r="I403" s="166"/>
      <c r="L403" s="162"/>
      <c r="M403" s="167"/>
      <c r="N403" s="168"/>
      <c r="O403" s="168"/>
      <c r="P403" s="168"/>
      <c r="Q403" s="168"/>
      <c r="R403" s="168"/>
      <c r="S403" s="168"/>
      <c r="T403" s="169"/>
      <c r="AT403" s="163" t="s">
        <v>142</v>
      </c>
      <c r="AU403" s="163" t="s">
        <v>86</v>
      </c>
      <c r="AV403" s="13" t="s">
        <v>86</v>
      </c>
      <c r="AW403" s="13" t="s">
        <v>32</v>
      </c>
      <c r="AX403" s="13" t="s">
        <v>76</v>
      </c>
      <c r="AY403" s="163" t="s">
        <v>130</v>
      </c>
    </row>
    <row r="404" spans="2:51" s="13" customFormat="1" ht="12">
      <c r="B404" s="162"/>
      <c r="D404" s="157" t="s">
        <v>142</v>
      </c>
      <c r="E404" s="163" t="s">
        <v>1</v>
      </c>
      <c r="F404" s="164" t="s">
        <v>411</v>
      </c>
      <c r="H404" s="165">
        <v>100.65</v>
      </c>
      <c r="I404" s="166"/>
      <c r="L404" s="162"/>
      <c r="M404" s="167"/>
      <c r="N404" s="168"/>
      <c r="O404" s="168"/>
      <c r="P404" s="168"/>
      <c r="Q404" s="168"/>
      <c r="R404" s="168"/>
      <c r="S404" s="168"/>
      <c r="T404" s="169"/>
      <c r="AT404" s="163" t="s">
        <v>142</v>
      </c>
      <c r="AU404" s="163" t="s">
        <v>86</v>
      </c>
      <c r="AV404" s="13" t="s">
        <v>86</v>
      </c>
      <c r="AW404" s="13" t="s">
        <v>32</v>
      </c>
      <c r="AX404" s="13" t="s">
        <v>76</v>
      </c>
      <c r="AY404" s="163" t="s">
        <v>130</v>
      </c>
    </row>
    <row r="405" spans="2:51" s="13" customFormat="1" ht="12">
      <c r="B405" s="162"/>
      <c r="D405" s="157" t="s">
        <v>142</v>
      </c>
      <c r="E405" s="163" t="s">
        <v>1</v>
      </c>
      <c r="F405" s="164" t="s">
        <v>412</v>
      </c>
      <c r="H405" s="165">
        <v>5.225</v>
      </c>
      <c r="I405" s="166"/>
      <c r="L405" s="162"/>
      <c r="M405" s="167"/>
      <c r="N405" s="168"/>
      <c r="O405" s="168"/>
      <c r="P405" s="168"/>
      <c r="Q405" s="168"/>
      <c r="R405" s="168"/>
      <c r="S405" s="168"/>
      <c r="T405" s="169"/>
      <c r="AT405" s="163" t="s">
        <v>142</v>
      </c>
      <c r="AU405" s="163" t="s">
        <v>86</v>
      </c>
      <c r="AV405" s="13" t="s">
        <v>86</v>
      </c>
      <c r="AW405" s="13" t="s">
        <v>32</v>
      </c>
      <c r="AX405" s="13" t="s">
        <v>76</v>
      </c>
      <c r="AY405" s="163" t="s">
        <v>130</v>
      </c>
    </row>
    <row r="406" spans="2:51" s="14" customFormat="1" ht="12">
      <c r="B406" s="170"/>
      <c r="D406" s="157" t="s">
        <v>142</v>
      </c>
      <c r="E406" s="171" t="s">
        <v>1</v>
      </c>
      <c r="F406" s="172" t="s">
        <v>145</v>
      </c>
      <c r="H406" s="173">
        <v>217.725</v>
      </c>
      <c r="I406" s="174"/>
      <c r="L406" s="170"/>
      <c r="M406" s="175"/>
      <c r="N406" s="176"/>
      <c r="O406" s="176"/>
      <c r="P406" s="176"/>
      <c r="Q406" s="176"/>
      <c r="R406" s="176"/>
      <c r="S406" s="176"/>
      <c r="T406" s="177"/>
      <c r="AT406" s="171" t="s">
        <v>142</v>
      </c>
      <c r="AU406" s="171" t="s">
        <v>86</v>
      </c>
      <c r="AV406" s="14" t="s">
        <v>138</v>
      </c>
      <c r="AW406" s="14" t="s">
        <v>32</v>
      </c>
      <c r="AX406" s="14" t="s">
        <v>84</v>
      </c>
      <c r="AY406" s="171" t="s">
        <v>130</v>
      </c>
    </row>
    <row r="407" spans="1:65" s="2" customFormat="1" ht="13.8" customHeight="1">
      <c r="A407" s="32"/>
      <c r="B407" s="143"/>
      <c r="C407" s="144" t="s">
        <v>683</v>
      </c>
      <c r="D407" s="144" t="s">
        <v>133</v>
      </c>
      <c r="E407" s="145" t="s">
        <v>684</v>
      </c>
      <c r="F407" s="146" t="s">
        <v>685</v>
      </c>
      <c r="G407" s="147" t="s">
        <v>136</v>
      </c>
      <c r="H407" s="148">
        <v>217.725</v>
      </c>
      <c r="I407" s="149"/>
      <c r="J407" s="150">
        <f>ROUND(I407*H407,2)</f>
        <v>0</v>
      </c>
      <c r="K407" s="146" t="s">
        <v>137</v>
      </c>
      <c r="L407" s="33"/>
      <c r="M407" s="151" t="s">
        <v>1</v>
      </c>
      <c r="N407" s="152" t="s">
        <v>43</v>
      </c>
      <c r="O407" s="59"/>
      <c r="P407" s="153">
        <f>O407*H407</f>
        <v>0</v>
      </c>
      <c r="Q407" s="153">
        <v>0.00012</v>
      </c>
      <c r="R407" s="153">
        <f>Q407*H407</f>
        <v>0.026127</v>
      </c>
      <c r="S407" s="153">
        <v>0</v>
      </c>
      <c r="T407" s="154">
        <f>S407*H407</f>
        <v>0</v>
      </c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R407" s="155" t="s">
        <v>227</v>
      </c>
      <c r="AT407" s="155" t="s">
        <v>133</v>
      </c>
      <c r="AU407" s="155" t="s">
        <v>86</v>
      </c>
      <c r="AY407" s="17" t="s">
        <v>130</v>
      </c>
      <c r="BE407" s="156">
        <f>IF(N407="základní",J407,0)</f>
        <v>0</v>
      </c>
      <c r="BF407" s="156">
        <f>IF(N407="snížená",J407,0)</f>
        <v>0</v>
      </c>
      <c r="BG407" s="156">
        <f>IF(N407="zákl. přenesená",J407,0)</f>
        <v>0</v>
      </c>
      <c r="BH407" s="156">
        <f>IF(N407="sníž. přenesená",J407,0)</f>
        <v>0</v>
      </c>
      <c r="BI407" s="156">
        <f>IF(N407="nulová",J407,0)</f>
        <v>0</v>
      </c>
      <c r="BJ407" s="17" t="s">
        <v>138</v>
      </c>
      <c r="BK407" s="156">
        <f>ROUND(I407*H407,2)</f>
        <v>0</v>
      </c>
      <c r="BL407" s="17" t="s">
        <v>227</v>
      </c>
      <c r="BM407" s="155" t="s">
        <v>686</v>
      </c>
    </row>
    <row r="408" spans="1:47" s="2" customFormat="1" ht="12">
      <c r="A408" s="32"/>
      <c r="B408" s="33"/>
      <c r="C408" s="32"/>
      <c r="D408" s="157" t="s">
        <v>140</v>
      </c>
      <c r="E408" s="32"/>
      <c r="F408" s="158" t="s">
        <v>687</v>
      </c>
      <c r="G408" s="32"/>
      <c r="H408" s="32"/>
      <c r="I408" s="159"/>
      <c r="J408" s="32"/>
      <c r="K408" s="32"/>
      <c r="L408" s="33"/>
      <c r="M408" s="160"/>
      <c r="N408" s="161"/>
      <c r="O408" s="59"/>
      <c r="P408" s="59"/>
      <c r="Q408" s="59"/>
      <c r="R408" s="59"/>
      <c r="S408" s="59"/>
      <c r="T408" s="60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T408" s="17" t="s">
        <v>140</v>
      </c>
      <c r="AU408" s="17" t="s">
        <v>86</v>
      </c>
    </row>
    <row r="409" spans="2:51" s="13" customFormat="1" ht="12">
      <c r="B409" s="162"/>
      <c r="D409" s="157" t="s">
        <v>142</v>
      </c>
      <c r="E409" s="163" t="s">
        <v>1</v>
      </c>
      <c r="F409" s="164" t="s">
        <v>410</v>
      </c>
      <c r="H409" s="165">
        <v>11.2</v>
      </c>
      <c r="I409" s="166"/>
      <c r="L409" s="162"/>
      <c r="M409" s="167"/>
      <c r="N409" s="168"/>
      <c r="O409" s="168"/>
      <c r="P409" s="168"/>
      <c r="Q409" s="168"/>
      <c r="R409" s="168"/>
      <c r="S409" s="168"/>
      <c r="T409" s="169"/>
      <c r="AT409" s="163" t="s">
        <v>142</v>
      </c>
      <c r="AU409" s="163" t="s">
        <v>86</v>
      </c>
      <c r="AV409" s="13" t="s">
        <v>86</v>
      </c>
      <c r="AW409" s="13" t="s">
        <v>32</v>
      </c>
      <c r="AX409" s="13" t="s">
        <v>76</v>
      </c>
      <c r="AY409" s="163" t="s">
        <v>130</v>
      </c>
    </row>
    <row r="410" spans="2:51" s="13" customFormat="1" ht="12">
      <c r="B410" s="162"/>
      <c r="D410" s="157" t="s">
        <v>142</v>
      </c>
      <c r="E410" s="163" t="s">
        <v>1</v>
      </c>
      <c r="F410" s="164" t="s">
        <v>411</v>
      </c>
      <c r="H410" s="165">
        <v>100.65</v>
      </c>
      <c r="I410" s="166"/>
      <c r="L410" s="162"/>
      <c r="M410" s="167"/>
      <c r="N410" s="168"/>
      <c r="O410" s="168"/>
      <c r="P410" s="168"/>
      <c r="Q410" s="168"/>
      <c r="R410" s="168"/>
      <c r="S410" s="168"/>
      <c r="T410" s="169"/>
      <c r="AT410" s="163" t="s">
        <v>142</v>
      </c>
      <c r="AU410" s="163" t="s">
        <v>86</v>
      </c>
      <c r="AV410" s="13" t="s">
        <v>86</v>
      </c>
      <c r="AW410" s="13" t="s">
        <v>32</v>
      </c>
      <c r="AX410" s="13" t="s">
        <v>76</v>
      </c>
      <c r="AY410" s="163" t="s">
        <v>130</v>
      </c>
    </row>
    <row r="411" spans="2:51" s="13" customFormat="1" ht="12">
      <c r="B411" s="162"/>
      <c r="D411" s="157" t="s">
        <v>142</v>
      </c>
      <c r="E411" s="163" t="s">
        <v>1</v>
      </c>
      <c r="F411" s="164" t="s">
        <v>411</v>
      </c>
      <c r="H411" s="165">
        <v>100.65</v>
      </c>
      <c r="I411" s="166"/>
      <c r="L411" s="162"/>
      <c r="M411" s="167"/>
      <c r="N411" s="168"/>
      <c r="O411" s="168"/>
      <c r="P411" s="168"/>
      <c r="Q411" s="168"/>
      <c r="R411" s="168"/>
      <c r="S411" s="168"/>
      <c r="T411" s="169"/>
      <c r="AT411" s="163" t="s">
        <v>142</v>
      </c>
      <c r="AU411" s="163" t="s">
        <v>86</v>
      </c>
      <c r="AV411" s="13" t="s">
        <v>86</v>
      </c>
      <c r="AW411" s="13" t="s">
        <v>32</v>
      </c>
      <c r="AX411" s="13" t="s">
        <v>76</v>
      </c>
      <c r="AY411" s="163" t="s">
        <v>130</v>
      </c>
    </row>
    <row r="412" spans="2:51" s="13" customFormat="1" ht="12">
      <c r="B412" s="162"/>
      <c r="D412" s="157" t="s">
        <v>142</v>
      </c>
      <c r="E412" s="163" t="s">
        <v>1</v>
      </c>
      <c r="F412" s="164" t="s">
        <v>412</v>
      </c>
      <c r="H412" s="165">
        <v>5.225</v>
      </c>
      <c r="I412" s="166"/>
      <c r="L412" s="162"/>
      <c r="M412" s="167"/>
      <c r="N412" s="168"/>
      <c r="O412" s="168"/>
      <c r="P412" s="168"/>
      <c r="Q412" s="168"/>
      <c r="R412" s="168"/>
      <c r="S412" s="168"/>
      <c r="T412" s="169"/>
      <c r="AT412" s="163" t="s">
        <v>142</v>
      </c>
      <c r="AU412" s="163" t="s">
        <v>86</v>
      </c>
      <c r="AV412" s="13" t="s">
        <v>86</v>
      </c>
      <c r="AW412" s="13" t="s">
        <v>32</v>
      </c>
      <c r="AX412" s="13" t="s">
        <v>76</v>
      </c>
      <c r="AY412" s="163" t="s">
        <v>130</v>
      </c>
    </row>
    <row r="413" spans="2:51" s="14" customFormat="1" ht="12">
      <c r="B413" s="170"/>
      <c r="D413" s="157" t="s">
        <v>142</v>
      </c>
      <c r="E413" s="171" t="s">
        <v>1</v>
      </c>
      <c r="F413" s="172" t="s">
        <v>145</v>
      </c>
      <c r="H413" s="173">
        <v>217.725</v>
      </c>
      <c r="I413" s="174"/>
      <c r="L413" s="170"/>
      <c r="M413" s="175"/>
      <c r="N413" s="176"/>
      <c r="O413" s="176"/>
      <c r="P413" s="176"/>
      <c r="Q413" s="176"/>
      <c r="R413" s="176"/>
      <c r="S413" s="176"/>
      <c r="T413" s="177"/>
      <c r="AT413" s="171" t="s">
        <v>142</v>
      </c>
      <c r="AU413" s="171" t="s">
        <v>86</v>
      </c>
      <c r="AV413" s="14" t="s">
        <v>138</v>
      </c>
      <c r="AW413" s="14" t="s">
        <v>32</v>
      </c>
      <c r="AX413" s="14" t="s">
        <v>84</v>
      </c>
      <c r="AY413" s="171" t="s">
        <v>130</v>
      </c>
    </row>
    <row r="414" spans="1:65" s="2" customFormat="1" ht="13.8" customHeight="1">
      <c r="A414" s="32"/>
      <c r="B414" s="143"/>
      <c r="C414" s="144" t="s">
        <v>688</v>
      </c>
      <c r="D414" s="144" t="s">
        <v>133</v>
      </c>
      <c r="E414" s="145" t="s">
        <v>689</v>
      </c>
      <c r="F414" s="146" t="s">
        <v>690</v>
      </c>
      <c r="G414" s="147" t="s">
        <v>136</v>
      </c>
      <c r="H414" s="148">
        <v>217.725</v>
      </c>
      <c r="I414" s="149"/>
      <c r="J414" s="150">
        <f>ROUND(I414*H414,2)</f>
        <v>0</v>
      </c>
      <c r="K414" s="146" t="s">
        <v>137</v>
      </c>
      <c r="L414" s="33"/>
      <c r="M414" s="151" t="s">
        <v>1</v>
      </c>
      <c r="N414" s="152" t="s">
        <v>43</v>
      </c>
      <c r="O414" s="59"/>
      <c r="P414" s="153">
        <f>O414*H414</f>
        <v>0</v>
      </c>
      <c r="Q414" s="153">
        <v>0.00012</v>
      </c>
      <c r="R414" s="153">
        <f>Q414*H414</f>
        <v>0.026127</v>
      </c>
      <c r="S414" s="153">
        <v>0</v>
      </c>
      <c r="T414" s="154">
        <f>S414*H414</f>
        <v>0</v>
      </c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R414" s="155" t="s">
        <v>227</v>
      </c>
      <c r="AT414" s="155" t="s">
        <v>133</v>
      </c>
      <c r="AU414" s="155" t="s">
        <v>86</v>
      </c>
      <c r="AY414" s="17" t="s">
        <v>130</v>
      </c>
      <c r="BE414" s="156">
        <f>IF(N414="základní",J414,0)</f>
        <v>0</v>
      </c>
      <c r="BF414" s="156">
        <f>IF(N414="snížená",J414,0)</f>
        <v>0</v>
      </c>
      <c r="BG414" s="156">
        <f>IF(N414="zákl. přenesená",J414,0)</f>
        <v>0</v>
      </c>
      <c r="BH414" s="156">
        <f>IF(N414="sníž. přenesená",J414,0)</f>
        <v>0</v>
      </c>
      <c r="BI414" s="156">
        <f>IF(N414="nulová",J414,0)</f>
        <v>0</v>
      </c>
      <c r="BJ414" s="17" t="s">
        <v>138</v>
      </c>
      <c r="BK414" s="156">
        <f>ROUND(I414*H414,2)</f>
        <v>0</v>
      </c>
      <c r="BL414" s="17" t="s">
        <v>227</v>
      </c>
      <c r="BM414" s="155" t="s">
        <v>691</v>
      </c>
    </row>
    <row r="415" spans="1:47" s="2" customFormat="1" ht="12">
      <c r="A415" s="32"/>
      <c r="B415" s="33"/>
      <c r="C415" s="32"/>
      <c r="D415" s="157" t="s">
        <v>140</v>
      </c>
      <c r="E415" s="32"/>
      <c r="F415" s="158" t="s">
        <v>692</v>
      </c>
      <c r="G415" s="32"/>
      <c r="H415" s="32"/>
      <c r="I415" s="159"/>
      <c r="J415" s="32"/>
      <c r="K415" s="32"/>
      <c r="L415" s="33"/>
      <c r="M415" s="160"/>
      <c r="N415" s="161"/>
      <c r="O415" s="59"/>
      <c r="P415" s="59"/>
      <c r="Q415" s="59"/>
      <c r="R415" s="59"/>
      <c r="S415" s="59"/>
      <c r="T415" s="60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T415" s="17" t="s">
        <v>140</v>
      </c>
      <c r="AU415" s="17" t="s">
        <v>86</v>
      </c>
    </row>
    <row r="416" spans="2:51" s="13" customFormat="1" ht="12">
      <c r="B416" s="162"/>
      <c r="D416" s="157" t="s">
        <v>142</v>
      </c>
      <c r="E416" s="163" t="s">
        <v>1</v>
      </c>
      <c r="F416" s="164" t="s">
        <v>410</v>
      </c>
      <c r="H416" s="165">
        <v>11.2</v>
      </c>
      <c r="I416" s="166"/>
      <c r="L416" s="162"/>
      <c r="M416" s="167"/>
      <c r="N416" s="168"/>
      <c r="O416" s="168"/>
      <c r="P416" s="168"/>
      <c r="Q416" s="168"/>
      <c r="R416" s="168"/>
      <c r="S416" s="168"/>
      <c r="T416" s="169"/>
      <c r="AT416" s="163" t="s">
        <v>142</v>
      </c>
      <c r="AU416" s="163" t="s">
        <v>86</v>
      </c>
      <c r="AV416" s="13" t="s">
        <v>86</v>
      </c>
      <c r="AW416" s="13" t="s">
        <v>32</v>
      </c>
      <c r="AX416" s="13" t="s">
        <v>76</v>
      </c>
      <c r="AY416" s="163" t="s">
        <v>130</v>
      </c>
    </row>
    <row r="417" spans="2:51" s="13" customFormat="1" ht="12">
      <c r="B417" s="162"/>
      <c r="D417" s="157" t="s">
        <v>142</v>
      </c>
      <c r="E417" s="163" t="s">
        <v>1</v>
      </c>
      <c r="F417" s="164" t="s">
        <v>411</v>
      </c>
      <c r="H417" s="165">
        <v>100.65</v>
      </c>
      <c r="I417" s="166"/>
      <c r="L417" s="162"/>
      <c r="M417" s="167"/>
      <c r="N417" s="168"/>
      <c r="O417" s="168"/>
      <c r="P417" s="168"/>
      <c r="Q417" s="168"/>
      <c r="R417" s="168"/>
      <c r="S417" s="168"/>
      <c r="T417" s="169"/>
      <c r="AT417" s="163" t="s">
        <v>142</v>
      </c>
      <c r="AU417" s="163" t="s">
        <v>86</v>
      </c>
      <c r="AV417" s="13" t="s">
        <v>86</v>
      </c>
      <c r="AW417" s="13" t="s">
        <v>32</v>
      </c>
      <c r="AX417" s="13" t="s">
        <v>76</v>
      </c>
      <c r="AY417" s="163" t="s">
        <v>130</v>
      </c>
    </row>
    <row r="418" spans="2:51" s="13" customFormat="1" ht="12">
      <c r="B418" s="162"/>
      <c r="D418" s="157" t="s">
        <v>142</v>
      </c>
      <c r="E418" s="163" t="s">
        <v>1</v>
      </c>
      <c r="F418" s="164" t="s">
        <v>411</v>
      </c>
      <c r="H418" s="165">
        <v>100.65</v>
      </c>
      <c r="I418" s="166"/>
      <c r="L418" s="162"/>
      <c r="M418" s="167"/>
      <c r="N418" s="168"/>
      <c r="O418" s="168"/>
      <c r="P418" s="168"/>
      <c r="Q418" s="168"/>
      <c r="R418" s="168"/>
      <c r="S418" s="168"/>
      <c r="T418" s="169"/>
      <c r="AT418" s="163" t="s">
        <v>142</v>
      </c>
      <c r="AU418" s="163" t="s">
        <v>86</v>
      </c>
      <c r="AV418" s="13" t="s">
        <v>86</v>
      </c>
      <c r="AW418" s="13" t="s">
        <v>32</v>
      </c>
      <c r="AX418" s="13" t="s">
        <v>76</v>
      </c>
      <c r="AY418" s="163" t="s">
        <v>130</v>
      </c>
    </row>
    <row r="419" spans="2:51" s="13" customFormat="1" ht="12">
      <c r="B419" s="162"/>
      <c r="D419" s="157" t="s">
        <v>142</v>
      </c>
      <c r="E419" s="163" t="s">
        <v>1</v>
      </c>
      <c r="F419" s="164" t="s">
        <v>412</v>
      </c>
      <c r="H419" s="165">
        <v>5.225</v>
      </c>
      <c r="I419" s="166"/>
      <c r="L419" s="162"/>
      <c r="M419" s="167"/>
      <c r="N419" s="168"/>
      <c r="O419" s="168"/>
      <c r="P419" s="168"/>
      <c r="Q419" s="168"/>
      <c r="R419" s="168"/>
      <c r="S419" s="168"/>
      <c r="T419" s="169"/>
      <c r="AT419" s="163" t="s">
        <v>142</v>
      </c>
      <c r="AU419" s="163" t="s">
        <v>86</v>
      </c>
      <c r="AV419" s="13" t="s">
        <v>86</v>
      </c>
      <c r="AW419" s="13" t="s">
        <v>32</v>
      </c>
      <c r="AX419" s="13" t="s">
        <v>76</v>
      </c>
      <c r="AY419" s="163" t="s">
        <v>130</v>
      </c>
    </row>
    <row r="420" spans="2:51" s="14" customFormat="1" ht="12">
      <c r="B420" s="170"/>
      <c r="D420" s="157" t="s">
        <v>142</v>
      </c>
      <c r="E420" s="171" t="s">
        <v>1</v>
      </c>
      <c r="F420" s="172" t="s">
        <v>145</v>
      </c>
      <c r="H420" s="173">
        <v>217.725</v>
      </c>
      <c r="I420" s="174"/>
      <c r="L420" s="170"/>
      <c r="M420" s="175"/>
      <c r="N420" s="176"/>
      <c r="O420" s="176"/>
      <c r="P420" s="176"/>
      <c r="Q420" s="176"/>
      <c r="R420" s="176"/>
      <c r="S420" s="176"/>
      <c r="T420" s="177"/>
      <c r="AT420" s="171" t="s">
        <v>142</v>
      </c>
      <c r="AU420" s="171" t="s">
        <v>86</v>
      </c>
      <c r="AV420" s="14" t="s">
        <v>138</v>
      </c>
      <c r="AW420" s="14" t="s">
        <v>32</v>
      </c>
      <c r="AX420" s="14" t="s">
        <v>84</v>
      </c>
      <c r="AY420" s="171" t="s">
        <v>130</v>
      </c>
    </row>
    <row r="421" spans="2:63" s="12" customFormat="1" ht="22.8" customHeight="1">
      <c r="B421" s="130"/>
      <c r="D421" s="131" t="s">
        <v>75</v>
      </c>
      <c r="E421" s="141" t="s">
        <v>418</v>
      </c>
      <c r="F421" s="141" t="s">
        <v>419</v>
      </c>
      <c r="I421" s="133"/>
      <c r="J421" s="142">
        <f>BK421</f>
        <v>0</v>
      </c>
      <c r="L421" s="130"/>
      <c r="M421" s="135"/>
      <c r="N421" s="136"/>
      <c r="O421" s="136"/>
      <c r="P421" s="137">
        <f>SUM(P422:P441)</f>
        <v>0</v>
      </c>
      <c r="Q421" s="136"/>
      <c r="R421" s="137">
        <f>SUM(R422:R441)</f>
        <v>0.8551224</v>
      </c>
      <c r="S421" s="136"/>
      <c r="T421" s="138">
        <f>SUM(T422:T441)</f>
        <v>0</v>
      </c>
      <c r="AR421" s="131" t="s">
        <v>86</v>
      </c>
      <c r="AT421" s="139" t="s">
        <v>75</v>
      </c>
      <c r="AU421" s="139" t="s">
        <v>84</v>
      </c>
      <c r="AY421" s="131" t="s">
        <v>130</v>
      </c>
      <c r="BK421" s="140">
        <f>SUM(BK422:BK441)</f>
        <v>0</v>
      </c>
    </row>
    <row r="422" spans="1:65" s="2" customFormat="1" ht="13.8" customHeight="1">
      <c r="A422" s="32"/>
      <c r="B422" s="143"/>
      <c r="C422" s="144" t="s">
        <v>693</v>
      </c>
      <c r="D422" s="144" t="s">
        <v>133</v>
      </c>
      <c r="E422" s="145" t="s">
        <v>694</v>
      </c>
      <c r="F422" s="146" t="s">
        <v>695</v>
      </c>
      <c r="G422" s="147" t="s">
        <v>136</v>
      </c>
      <c r="H422" s="148">
        <v>40.26</v>
      </c>
      <c r="I422" s="149"/>
      <c r="J422" s="150">
        <f>ROUND(I422*H422,2)</f>
        <v>0</v>
      </c>
      <c r="K422" s="146" t="s">
        <v>137</v>
      </c>
      <c r="L422" s="33"/>
      <c r="M422" s="151" t="s">
        <v>1</v>
      </c>
      <c r="N422" s="152" t="s">
        <v>43</v>
      </c>
      <c r="O422" s="59"/>
      <c r="P422" s="153">
        <f>O422*H422</f>
        <v>0</v>
      </c>
      <c r="Q422" s="153">
        <v>0.02124</v>
      </c>
      <c r="R422" s="153">
        <f>Q422*H422</f>
        <v>0.8551224</v>
      </c>
      <c r="S422" s="153">
        <v>0</v>
      </c>
      <c r="T422" s="154">
        <f>S422*H422</f>
        <v>0</v>
      </c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R422" s="155" t="s">
        <v>227</v>
      </c>
      <c r="AT422" s="155" t="s">
        <v>133</v>
      </c>
      <c r="AU422" s="155" t="s">
        <v>86</v>
      </c>
      <c r="AY422" s="17" t="s">
        <v>130</v>
      </c>
      <c r="BE422" s="156">
        <f>IF(N422="základní",J422,0)</f>
        <v>0</v>
      </c>
      <c r="BF422" s="156">
        <f>IF(N422="snížená",J422,0)</f>
        <v>0</v>
      </c>
      <c r="BG422" s="156">
        <f>IF(N422="zákl. přenesená",J422,0)</f>
        <v>0</v>
      </c>
      <c r="BH422" s="156">
        <f>IF(N422="sníž. přenesená",J422,0)</f>
        <v>0</v>
      </c>
      <c r="BI422" s="156">
        <f>IF(N422="nulová",J422,0)</f>
        <v>0</v>
      </c>
      <c r="BJ422" s="17" t="s">
        <v>138</v>
      </c>
      <c r="BK422" s="156">
        <f>ROUND(I422*H422,2)</f>
        <v>0</v>
      </c>
      <c r="BL422" s="17" t="s">
        <v>227</v>
      </c>
      <c r="BM422" s="155" t="s">
        <v>696</v>
      </c>
    </row>
    <row r="423" spans="1:47" s="2" customFormat="1" ht="19.2">
      <c r="A423" s="32"/>
      <c r="B423" s="33"/>
      <c r="C423" s="32"/>
      <c r="D423" s="157" t="s">
        <v>140</v>
      </c>
      <c r="E423" s="32"/>
      <c r="F423" s="158" t="s">
        <v>697</v>
      </c>
      <c r="G423" s="32"/>
      <c r="H423" s="32"/>
      <c r="I423" s="159"/>
      <c r="J423" s="32"/>
      <c r="K423" s="32"/>
      <c r="L423" s="33"/>
      <c r="M423" s="160"/>
      <c r="N423" s="161"/>
      <c r="O423" s="59"/>
      <c r="P423" s="59"/>
      <c r="Q423" s="59"/>
      <c r="R423" s="59"/>
      <c r="S423" s="59"/>
      <c r="T423" s="60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T423" s="17" t="s">
        <v>140</v>
      </c>
      <c r="AU423" s="17" t="s">
        <v>86</v>
      </c>
    </row>
    <row r="424" spans="2:51" s="13" customFormat="1" ht="12">
      <c r="B424" s="162"/>
      <c r="D424" s="157" t="s">
        <v>142</v>
      </c>
      <c r="E424" s="163" t="s">
        <v>1</v>
      </c>
      <c r="F424" s="164" t="s">
        <v>698</v>
      </c>
      <c r="H424" s="165">
        <v>20.13</v>
      </c>
      <c r="I424" s="166"/>
      <c r="L424" s="162"/>
      <c r="M424" s="167"/>
      <c r="N424" s="168"/>
      <c r="O424" s="168"/>
      <c r="P424" s="168"/>
      <c r="Q424" s="168"/>
      <c r="R424" s="168"/>
      <c r="S424" s="168"/>
      <c r="T424" s="169"/>
      <c r="AT424" s="163" t="s">
        <v>142</v>
      </c>
      <c r="AU424" s="163" t="s">
        <v>86</v>
      </c>
      <c r="AV424" s="13" t="s">
        <v>86</v>
      </c>
      <c r="AW424" s="13" t="s">
        <v>32</v>
      </c>
      <c r="AX424" s="13" t="s">
        <v>76</v>
      </c>
      <c r="AY424" s="163" t="s">
        <v>130</v>
      </c>
    </row>
    <row r="425" spans="2:51" s="13" customFormat="1" ht="12">
      <c r="B425" s="162"/>
      <c r="D425" s="157" t="s">
        <v>142</v>
      </c>
      <c r="E425" s="163" t="s">
        <v>1</v>
      </c>
      <c r="F425" s="164" t="s">
        <v>698</v>
      </c>
      <c r="H425" s="165">
        <v>20.13</v>
      </c>
      <c r="I425" s="166"/>
      <c r="L425" s="162"/>
      <c r="M425" s="167"/>
      <c r="N425" s="168"/>
      <c r="O425" s="168"/>
      <c r="P425" s="168"/>
      <c r="Q425" s="168"/>
      <c r="R425" s="168"/>
      <c r="S425" s="168"/>
      <c r="T425" s="169"/>
      <c r="AT425" s="163" t="s">
        <v>142</v>
      </c>
      <c r="AU425" s="163" t="s">
        <v>86</v>
      </c>
      <c r="AV425" s="13" t="s">
        <v>86</v>
      </c>
      <c r="AW425" s="13" t="s">
        <v>32</v>
      </c>
      <c r="AX425" s="13" t="s">
        <v>76</v>
      </c>
      <c r="AY425" s="163" t="s">
        <v>130</v>
      </c>
    </row>
    <row r="426" spans="2:51" s="14" customFormat="1" ht="12">
      <c r="B426" s="170"/>
      <c r="D426" s="157" t="s">
        <v>142</v>
      </c>
      <c r="E426" s="171" t="s">
        <v>1</v>
      </c>
      <c r="F426" s="172" t="s">
        <v>145</v>
      </c>
      <c r="H426" s="173">
        <v>40.26</v>
      </c>
      <c r="I426" s="174"/>
      <c r="L426" s="170"/>
      <c r="M426" s="175"/>
      <c r="N426" s="176"/>
      <c r="O426" s="176"/>
      <c r="P426" s="176"/>
      <c r="Q426" s="176"/>
      <c r="R426" s="176"/>
      <c r="S426" s="176"/>
      <c r="T426" s="177"/>
      <c r="AT426" s="171" t="s">
        <v>142</v>
      </c>
      <c r="AU426" s="171" t="s">
        <v>86</v>
      </c>
      <c r="AV426" s="14" t="s">
        <v>138</v>
      </c>
      <c r="AW426" s="14" t="s">
        <v>32</v>
      </c>
      <c r="AX426" s="14" t="s">
        <v>84</v>
      </c>
      <c r="AY426" s="171" t="s">
        <v>130</v>
      </c>
    </row>
    <row r="427" spans="2:51" s="15" customFormat="1" ht="12">
      <c r="B427" s="178"/>
      <c r="D427" s="157" t="s">
        <v>142</v>
      </c>
      <c r="E427" s="179" t="s">
        <v>1</v>
      </c>
      <c r="F427" s="180" t="s">
        <v>699</v>
      </c>
      <c r="H427" s="179" t="s">
        <v>1</v>
      </c>
      <c r="I427" s="181"/>
      <c r="L427" s="178"/>
      <c r="M427" s="182"/>
      <c r="N427" s="183"/>
      <c r="O427" s="183"/>
      <c r="P427" s="183"/>
      <c r="Q427" s="183"/>
      <c r="R427" s="183"/>
      <c r="S427" s="183"/>
      <c r="T427" s="184"/>
      <c r="AT427" s="179" t="s">
        <v>142</v>
      </c>
      <c r="AU427" s="179" t="s">
        <v>86</v>
      </c>
      <c r="AV427" s="15" t="s">
        <v>84</v>
      </c>
      <c r="AW427" s="15" t="s">
        <v>32</v>
      </c>
      <c r="AX427" s="15" t="s">
        <v>76</v>
      </c>
      <c r="AY427" s="179" t="s">
        <v>130</v>
      </c>
    </row>
    <row r="428" spans="1:65" s="2" customFormat="1" ht="13.8" customHeight="1">
      <c r="A428" s="32"/>
      <c r="B428" s="143"/>
      <c r="C428" s="185" t="s">
        <v>700</v>
      </c>
      <c r="D428" s="185" t="s">
        <v>222</v>
      </c>
      <c r="E428" s="186" t="s">
        <v>701</v>
      </c>
      <c r="F428" s="187" t="s">
        <v>702</v>
      </c>
      <c r="G428" s="188" t="s">
        <v>180</v>
      </c>
      <c r="H428" s="189">
        <v>900.6</v>
      </c>
      <c r="I428" s="190"/>
      <c r="J428" s="191">
        <f>ROUND(I428*H428,2)</f>
        <v>0</v>
      </c>
      <c r="K428" s="187" t="s">
        <v>1</v>
      </c>
      <c r="L428" s="192"/>
      <c r="M428" s="193" t="s">
        <v>1</v>
      </c>
      <c r="N428" s="194" t="s">
        <v>43</v>
      </c>
      <c r="O428" s="59"/>
      <c r="P428" s="153">
        <f>O428*H428</f>
        <v>0</v>
      </c>
      <c r="Q428" s="153">
        <v>0</v>
      </c>
      <c r="R428" s="153">
        <f>Q428*H428</f>
        <v>0</v>
      </c>
      <c r="S428" s="153">
        <v>0</v>
      </c>
      <c r="T428" s="154">
        <f>S428*H428</f>
        <v>0</v>
      </c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R428" s="155" t="s">
        <v>329</v>
      </c>
      <c r="AT428" s="155" t="s">
        <v>222</v>
      </c>
      <c r="AU428" s="155" t="s">
        <v>86</v>
      </c>
      <c r="AY428" s="17" t="s">
        <v>130</v>
      </c>
      <c r="BE428" s="156">
        <f>IF(N428="základní",J428,0)</f>
        <v>0</v>
      </c>
      <c r="BF428" s="156">
        <f>IF(N428="snížená",J428,0)</f>
        <v>0</v>
      </c>
      <c r="BG428" s="156">
        <f>IF(N428="zákl. přenesená",J428,0)</f>
        <v>0</v>
      </c>
      <c r="BH428" s="156">
        <f>IF(N428="sníž. přenesená",J428,0)</f>
        <v>0</v>
      </c>
      <c r="BI428" s="156">
        <f>IF(N428="nulová",J428,0)</f>
        <v>0</v>
      </c>
      <c r="BJ428" s="17" t="s">
        <v>138</v>
      </c>
      <c r="BK428" s="156">
        <f>ROUND(I428*H428,2)</f>
        <v>0</v>
      </c>
      <c r="BL428" s="17" t="s">
        <v>227</v>
      </c>
      <c r="BM428" s="155" t="s">
        <v>703</v>
      </c>
    </row>
    <row r="429" spans="1:47" s="2" customFormat="1" ht="12">
      <c r="A429" s="32"/>
      <c r="B429" s="33"/>
      <c r="C429" s="32"/>
      <c r="D429" s="157" t="s">
        <v>140</v>
      </c>
      <c r="E429" s="32"/>
      <c r="F429" s="158" t="s">
        <v>702</v>
      </c>
      <c r="G429" s="32"/>
      <c r="H429" s="32"/>
      <c r="I429" s="159"/>
      <c r="J429" s="32"/>
      <c r="K429" s="32"/>
      <c r="L429" s="33"/>
      <c r="M429" s="160"/>
      <c r="N429" s="161"/>
      <c r="O429" s="59"/>
      <c r="P429" s="59"/>
      <c r="Q429" s="59"/>
      <c r="R429" s="59"/>
      <c r="S429" s="59"/>
      <c r="T429" s="60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T429" s="17" t="s">
        <v>140</v>
      </c>
      <c r="AU429" s="17" t="s">
        <v>86</v>
      </c>
    </row>
    <row r="430" spans="2:51" s="13" customFormat="1" ht="12">
      <c r="B430" s="162"/>
      <c r="D430" s="157" t="s">
        <v>142</v>
      </c>
      <c r="E430" s="163" t="s">
        <v>1</v>
      </c>
      <c r="F430" s="164" t="s">
        <v>704</v>
      </c>
      <c r="H430" s="165">
        <v>366</v>
      </c>
      <c r="I430" s="166"/>
      <c r="L430" s="162"/>
      <c r="M430" s="167"/>
      <c r="N430" s="168"/>
      <c r="O430" s="168"/>
      <c r="P430" s="168"/>
      <c r="Q430" s="168"/>
      <c r="R430" s="168"/>
      <c r="S430" s="168"/>
      <c r="T430" s="169"/>
      <c r="AT430" s="163" t="s">
        <v>142</v>
      </c>
      <c r="AU430" s="163" t="s">
        <v>86</v>
      </c>
      <c r="AV430" s="13" t="s">
        <v>86</v>
      </c>
      <c r="AW430" s="13" t="s">
        <v>32</v>
      </c>
      <c r="AX430" s="13" t="s">
        <v>76</v>
      </c>
      <c r="AY430" s="163" t="s">
        <v>130</v>
      </c>
    </row>
    <row r="431" spans="2:51" s="13" customFormat="1" ht="12">
      <c r="B431" s="162"/>
      <c r="D431" s="157" t="s">
        <v>142</v>
      </c>
      <c r="E431" s="163" t="s">
        <v>1</v>
      </c>
      <c r="F431" s="164" t="s">
        <v>705</v>
      </c>
      <c r="H431" s="165">
        <v>267.3</v>
      </c>
      <c r="I431" s="166"/>
      <c r="L431" s="162"/>
      <c r="M431" s="167"/>
      <c r="N431" s="168"/>
      <c r="O431" s="168"/>
      <c r="P431" s="168"/>
      <c r="Q431" s="168"/>
      <c r="R431" s="168"/>
      <c r="S431" s="168"/>
      <c r="T431" s="169"/>
      <c r="AT431" s="163" t="s">
        <v>142</v>
      </c>
      <c r="AU431" s="163" t="s">
        <v>86</v>
      </c>
      <c r="AV431" s="13" t="s">
        <v>86</v>
      </c>
      <c r="AW431" s="13" t="s">
        <v>32</v>
      </c>
      <c r="AX431" s="13" t="s">
        <v>76</v>
      </c>
      <c r="AY431" s="163" t="s">
        <v>130</v>
      </c>
    </row>
    <row r="432" spans="2:51" s="13" customFormat="1" ht="12">
      <c r="B432" s="162"/>
      <c r="D432" s="157" t="s">
        <v>142</v>
      </c>
      <c r="E432" s="163" t="s">
        <v>1</v>
      </c>
      <c r="F432" s="164" t="s">
        <v>705</v>
      </c>
      <c r="H432" s="165">
        <v>267.3</v>
      </c>
      <c r="I432" s="166"/>
      <c r="L432" s="162"/>
      <c r="M432" s="167"/>
      <c r="N432" s="168"/>
      <c r="O432" s="168"/>
      <c r="P432" s="168"/>
      <c r="Q432" s="168"/>
      <c r="R432" s="168"/>
      <c r="S432" s="168"/>
      <c r="T432" s="169"/>
      <c r="AT432" s="163" t="s">
        <v>142</v>
      </c>
      <c r="AU432" s="163" t="s">
        <v>86</v>
      </c>
      <c r="AV432" s="13" t="s">
        <v>86</v>
      </c>
      <c r="AW432" s="13" t="s">
        <v>32</v>
      </c>
      <c r="AX432" s="13" t="s">
        <v>76</v>
      </c>
      <c r="AY432" s="163" t="s">
        <v>130</v>
      </c>
    </row>
    <row r="433" spans="2:51" s="14" customFormat="1" ht="12">
      <c r="B433" s="170"/>
      <c r="D433" s="157" t="s">
        <v>142</v>
      </c>
      <c r="E433" s="171" t="s">
        <v>1</v>
      </c>
      <c r="F433" s="172" t="s">
        <v>145</v>
      </c>
      <c r="H433" s="173">
        <v>900.6</v>
      </c>
      <c r="I433" s="174"/>
      <c r="L433" s="170"/>
      <c r="M433" s="175"/>
      <c r="N433" s="176"/>
      <c r="O433" s="176"/>
      <c r="P433" s="176"/>
      <c r="Q433" s="176"/>
      <c r="R433" s="176"/>
      <c r="S433" s="176"/>
      <c r="T433" s="177"/>
      <c r="AT433" s="171" t="s">
        <v>142</v>
      </c>
      <c r="AU433" s="171" t="s">
        <v>86</v>
      </c>
      <c r="AV433" s="14" t="s">
        <v>138</v>
      </c>
      <c r="AW433" s="14" t="s">
        <v>32</v>
      </c>
      <c r="AX433" s="14" t="s">
        <v>84</v>
      </c>
      <c r="AY433" s="171" t="s">
        <v>130</v>
      </c>
    </row>
    <row r="434" spans="1:65" s="2" customFormat="1" ht="13.8" customHeight="1">
      <c r="A434" s="32"/>
      <c r="B434" s="143"/>
      <c r="C434" s="185" t="s">
        <v>368</v>
      </c>
      <c r="D434" s="185" t="s">
        <v>222</v>
      </c>
      <c r="E434" s="186" t="s">
        <v>706</v>
      </c>
      <c r="F434" s="187" t="s">
        <v>707</v>
      </c>
      <c r="G434" s="188" t="s">
        <v>136</v>
      </c>
      <c r="H434" s="189">
        <v>362.34</v>
      </c>
      <c r="I434" s="190"/>
      <c r="J434" s="191">
        <f>ROUND(I434*H434,2)</f>
        <v>0</v>
      </c>
      <c r="K434" s="187" t="s">
        <v>1</v>
      </c>
      <c r="L434" s="192"/>
      <c r="M434" s="193" t="s">
        <v>1</v>
      </c>
      <c r="N434" s="194" t="s">
        <v>43</v>
      </c>
      <c r="O434" s="59"/>
      <c r="P434" s="153">
        <f>O434*H434</f>
        <v>0</v>
      </c>
      <c r="Q434" s="153">
        <v>0</v>
      </c>
      <c r="R434" s="153">
        <f>Q434*H434</f>
        <v>0</v>
      </c>
      <c r="S434" s="153">
        <v>0</v>
      </c>
      <c r="T434" s="154">
        <f>S434*H434</f>
        <v>0</v>
      </c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R434" s="155" t="s">
        <v>329</v>
      </c>
      <c r="AT434" s="155" t="s">
        <v>222</v>
      </c>
      <c r="AU434" s="155" t="s">
        <v>86</v>
      </c>
      <c r="AY434" s="17" t="s">
        <v>130</v>
      </c>
      <c r="BE434" s="156">
        <f>IF(N434="základní",J434,0)</f>
        <v>0</v>
      </c>
      <c r="BF434" s="156">
        <f>IF(N434="snížená",J434,0)</f>
        <v>0</v>
      </c>
      <c r="BG434" s="156">
        <f>IF(N434="zákl. přenesená",J434,0)</f>
        <v>0</v>
      </c>
      <c r="BH434" s="156">
        <f>IF(N434="sníž. přenesená",J434,0)</f>
        <v>0</v>
      </c>
      <c r="BI434" s="156">
        <f>IF(N434="nulová",J434,0)</f>
        <v>0</v>
      </c>
      <c r="BJ434" s="17" t="s">
        <v>138</v>
      </c>
      <c r="BK434" s="156">
        <f>ROUND(I434*H434,2)</f>
        <v>0</v>
      </c>
      <c r="BL434" s="17" t="s">
        <v>227</v>
      </c>
      <c r="BM434" s="155" t="s">
        <v>708</v>
      </c>
    </row>
    <row r="435" spans="1:47" s="2" customFormat="1" ht="12">
      <c r="A435" s="32"/>
      <c r="B435" s="33"/>
      <c r="C435" s="32"/>
      <c r="D435" s="157" t="s">
        <v>140</v>
      </c>
      <c r="E435" s="32"/>
      <c r="F435" s="158" t="s">
        <v>707</v>
      </c>
      <c r="G435" s="32"/>
      <c r="H435" s="32"/>
      <c r="I435" s="159"/>
      <c r="J435" s="32"/>
      <c r="K435" s="32"/>
      <c r="L435" s="33"/>
      <c r="M435" s="160"/>
      <c r="N435" s="161"/>
      <c r="O435" s="59"/>
      <c r="P435" s="59"/>
      <c r="Q435" s="59"/>
      <c r="R435" s="59"/>
      <c r="S435" s="59"/>
      <c r="T435" s="60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T435" s="17" t="s">
        <v>140</v>
      </c>
      <c r="AU435" s="17" t="s">
        <v>86</v>
      </c>
    </row>
    <row r="436" spans="2:51" s="13" customFormat="1" ht="12">
      <c r="B436" s="162"/>
      <c r="D436" s="157" t="s">
        <v>142</v>
      </c>
      <c r="E436" s="163" t="s">
        <v>1</v>
      </c>
      <c r="F436" s="164" t="s">
        <v>709</v>
      </c>
      <c r="H436" s="165">
        <v>181.17</v>
      </c>
      <c r="I436" s="166"/>
      <c r="L436" s="162"/>
      <c r="M436" s="167"/>
      <c r="N436" s="168"/>
      <c r="O436" s="168"/>
      <c r="P436" s="168"/>
      <c r="Q436" s="168"/>
      <c r="R436" s="168"/>
      <c r="S436" s="168"/>
      <c r="T436" s="169"/>
      <c r="AT436" s="163" t="s">
        <v>142</v>
      </c>
      <c r="AU436" s="163" t="s">
        <v>86</v>
      </c>
      <c r="AV436" s="13" t="s">
        <v>86</v>
      </c>
      <c r="AW436" s="13" t="s">
        <v>32</v>
      </c>
      <c r="AX436" s="13" t="s">
        <v>76</v>
      </c>
      <c r="AY436" s="163" t="s">
        <v>130</v>
      </c>
    </row>
    <row r="437" spans="2:51" s="13" customFormat="1" ht="12">
      <c r="B437" s="162"/>
      <c r="D437" s="157" t="s">
        <v>142</v>
      </c>
      <c r="E437" s="163" t="s">
        <v>1</v>
      </c>
      <c r="F437" s="164" t="s">
        <v>709</v>
      </c>
      <c r="H437" s="165">
        <v>181.17</v>
      </c>
      <c r="I437" s="166"/>
      <c r="L437" s="162"/>
      <c r="M437" s="167"/>
      <c r="N437" s="168"/>
      <c r="O437" s="168"/>
      <c r="P437" s="168"/>
      <c r="Q437" s="168"/>
      <c r="R437" s="168"/>
      <c r="S437" s="168"/>
      <c r="T437" s="169"/>
      <c r="AT437" s="163" t="s">
        <v>142</v>
      </c>
      <c r="AU437" s="163" t="s">
        <v>86</v>
      </c>
      <c r="AV437" s="13" t="s">
        <v>86</v>
      </c>
      <c r="AW437" s="13" t="s">
        <v>32</v>
      </c>
      <c r="AX437" s="13" t="s">
        <v>76</v>
      </c>
      <c r="AY437" s="163" t="s">
        <v>130</v>
      </c>
    </row>
    <row r="438" spans="2:51" s="14" customFormat="1" ht="12">
      <c r="B438" s="170"/>
      <c r="D438" s="157" t="s">
        <v>142</v>
      </c>
      <c r="E438" s="171" t="s">
        <v>1</v>
      </c>
      <c r="F438" s="172" t="s">
        <v>145</v>
      </c>
      <c r="H438" s="173">
        <v>362.34</v>
      </c>
      <c r="I438" s="174"/>
      <c r="L438" s="170"/>
      <c r="M438" s="175"/>
      <c r="N438" s="176"/>
      <c r="O438" s="176"/>
      <c r="P438" s="176"/>
      <c r="Q438" s="176"/>
      <c r="R438" s="176"/>
      <c r="S438" s="176"/>
      <c r="T438" s="177"/>
      <c r="AT438" s="171" t="s">
        <v>142</v>
      </c>
      <c r="AU438" s="171" t="s">
        <v>86</v>
      </c>
      <c r="AV438" s="14" t="s">
        <v>138</v>
      </c>
      <c r="AW438" s="14" t="s">
        <v>32</v>
      </c>
      <c r="AX438" s="14" t="s">
        <v>84</v>
      </c>
      <c r="AY438" s="171" t="s">
        <v>130</v>
      </c>
    </row>
    <row r="439" spans="2:51" s="15" customFormat="1" ht="12">
      <c r="B439" s="178"/>
      <c r="D439" s="157" t="s">
        <v>142</v>
      </c>
      <c r="E439" s="179" t="s">
        <v>1</v>
      </c>
      <c r="F439" s="180" t="s">
        <v>710</v>
      </c>
      <c r="H439" s="179" t="s">
        <v>1</v>
      </c>
      <c r="I439" s="181"/>
      <c r="L439" s="178"/>
      <c r="M439" s="182"/>
      <c r="N439" s="183"/>
      <c r="O439" s="183"/>
      <c r="P439" s="183"/>
      <c r="Q439" s="183"/>
      <c r="R439" s="183"/>
      <c r="S439" s="183"/>
      <c r="T439" s="184"/>
      <c r="AT439" s="179" t="s">
        <v>142</v>
      </c>
      <c r="AU439" s="179" t="s">
        <v>86</v>
      </c>
      <c r="AV439" s="15" t="s">
        <v>84</v>
      </c>
      <c r="AW439" s="15" t="s">
        <v>32</v>
      </c>
      <c r="AX439" s="15" t="s">
        <v>76</v>
      </c>
      <c r="AY439" s="179" t="s">
        <v>130</v>
      </c>
    </row>
    <row r="440" spans="1:65" s="2" customFormat="1" ht="13.8" customHeight="1">
      <c r="A440" s="32"/>
      <c r="B440" s="143"/>
      <c r="C440" s="144" t="s">
        <v>711</v>
      </c>
      <c r="D440" s="144" t="s">
        <v>133</v>
      </c>
      <c r="E440" s="145" t="s">
        <v>712</v>
      </c>
      <c r="F440" s="146" t="s">
        <v>713</v>
      </c>
      <c r="G440" s="147" t="s">
        <v>577</v>
      </c>
      <c r="H440" s="199"/>
      <c r="I440" s="149"/>
      <c r="J440" s="150">
        <f>ROUND(I440*H440,2)</f>
        <v>0</v>
      </c>
      <c r="K440" s="146" t="s">
        <v>137</v>
      </c>
      <c r="L440" s="33"/>
      <c r="M440" s="151" t="s">
        <v>1</v>
      </c>
      <c r="N440" s="152" t="s">
        <v>43</v>
      </c>
      <c r="O440" s="59"/>
      <c r="P440" s="153">
        <f>O440*H440</f>
        <v>0</v>
      </c>
      <c r="Q440" s="153">
        <v>0</v>
      </c>
      <c r="R440" s="153">
        <f>Q440*H440</f>
        <v>0</v>
      </c>
      <c r="S440" s="153">
        <v>0</v>
      </c>
      <c r="T440" s="154">
        <f>S440*H440</f>
        <v>0</v>
      </c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R440" s="155" t="s">
        <v>227</v>
      </c>
      <c r="AT440" s="155" t="s">
        <v>133</v>
      </c>
      <c r="AU440" s="155" t="s">
        <v>86</v>
      </c>
      <c r="AY440" s="17" t="s">
        <v>130</v>
      </c>
      <c r="BE440" s="156">
        <f>IF(N440="základní",J440,0)</f>
        <v>0</v>
      </c>
      <c r="BF440" s="156">
        <f>IF(N440="snížená",J440,0)</f>
        <v>0</v>
      </c>
      <c r="BG440" s="156">
        <f>IF(N440="zákl. přenesená",J440,0)</f>
        <v>0</v>
      </c>
      <c r="BH440" s="156">
        <f>IF(N440="sníž. přenesená",J440,0)</f>
        <v>0</v>
      </c>
      <c r="BI440" s="156">
        <f>IF(N440="nulová",J440,0)</f>
        <v>0</v>
      </c>
      <c r="BJ440" s="17" t="s">
        <v>138</v>
      </c>
      <c r="BK440" s="156">
        <f>ROUND(I440*H440,2)</f>
        <v>0</v>
      </c>
      <c r="BL440" s="17" t="s">
        <v>227</v>
      </c>
      <c r="BM440" s="155" t="s">
        <v>714</v>
      </c>
    </row>
    <row r="441" spans="1:47" s="2" customFormat="1" ht="19.2">
      <c r="A441" s="32"/>
      <c r="B441" s="33"/>
      <c r="C441" s="32"/>
      <c r="D441" s="157" t="s">
        <v>140</v>
      </c>
      <c r="E441" s="32"/>
      <c r="F441" s="158" t="s">
        <v>715</v>
      </c>
      <c r="G441" s="32"/>
      <c r="H441" s="32"/>
      <c r="I441" s="159"/>
      <c r="J441" s="32"/>
      <c r="K441" s="32"/>
      <c r="L441" s="33"/>
      <c r="M441" s="160"/>
      <c r="N441" s="161"/>
      <c r="O441" s="59"/>
      <c r="P441" s="59"/>
      <c r="Q441" s="59"/>
      <c r="R441" s="59"/>
      <c r="S441" s="59"/>
      <c r="T441" s="60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T441" s="17" t="s">
        <v>140</v>
      </c>
      <c r="AU441" s="17" t="s">
        <v>86</v>
      </c>
    </row>
    <row r="442" spans="2:63" s="12" customFormat="1" ht="22.8" customHeight="1">
      <c r="B442" s="130"/>
      <c r="D442" s="131" t="s">
        <v>75</v>
      </c>
      <c r="E442" s="141" t="s">
        <v>432</v>
      </c>
      <c r="F442" s="141" t="s">
        <v>433</v>
      </c>
      <c r="I442" s="133"/>
      <c r="J442" s="142">
        <f>BK442</f>
        <v>0</v>
      </c>
      <c r="L442" s="130"/>
      <c r="M442" s="135"/>
      <c r="N442" s="136"/>
      <c r="O442" s="136"/>
      <c r="P442" s="137">
        <f>SUM(P443:P457)</f>
        <v>0</v>
      </c>
      <c r="Q442" s="136"/>
      <c r="R442" s="137">
        <f>SUM(R443:R457)</f>
        <v>0.1077504</v>
      </c>
      <c r="S442" s="136"/>
      <c r="T442" s="138">
        <f>SUM(T443:T457)</f>
        <v>0</v>
      </c>
      <c r="AR442" s="131" t="s">
        <v>86</v>
      </c>
      <c r="AT442" s="139" t="s">
        <v>75</v>
      </c>
      <c r="AU442" s="139" t="s">
        <v>84</v>
      </c>
      <c r="AY442" s="131" t="s">
        <v>130</v>
      </c>
      <c r="BK442" s="140">
        <f>SUM(BK443:BK457)</f>
        <v>0</v>
      </c>
    </row>
    <row r="443" spans="1:65" s="2" customFormat="1" ht="13.8" customHeight="1">
      <c r="A443" s="32"/>
      <c r="B443" s="143"/>
      <c r="C443" s="144" t="s">
        <v>716</v>
      </c>
      <c r="D443" s="144" t="s">
        <v>133</v>
      </c>
      <c r="E443" s="145" t="s">
        <v>717</v>
      </c>
      <c r="F443" s="146" t="s">
        <v>718</v>
      </c>
      <c r="G443" s="147" t="s">
        <v>136</v>
      </c>
      <c r="H443" s="148">
        <v>58.88</v>
      </c>
      <c r="I443" s="149"/>
      <c r="J443" s="150">
        <f>ROUND(I443*H443,2)</f>
        <v>0</v>
      </c>
      <c r="K443" s="146" t="s">
        <v>137</v>
      </c>
      <c r="L443" s="33"/>
      <c r="M443" s="151" t="s">
        <v>1</v>
      </c>
      <c r="N443" s="152" t="s">
        <v>43</v>
      </c>
      <c r="O443" s="59"/>
      <c r="P443" s="153">
        <f>O443*H443</f>
        <v>0</v>
      </c>
      <c r="Q443" s="153">
        <v>0.00093</v>
      </c>
      <c r="R443" s="153">
        <f>Q443*H443</f>
        <v>0.054758400000000006</v>
      </c>
      <c r="S443" s="153">
        <v>0</v>
      </c>
      <c r="T443" s="154">
        <f>S443*H443</f>
        <v>0</v>
      </c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R443" s="155" t="s">
        <v>227</v>
      </c>
      <c r="AT443" s="155" t="s">
        <v>133</v>
      </c>
      <c r="AU443" s="155" t="s">
        <v>86</v>
      </c>
      <c r="AY443" s="17" t="s">
        <v>130</v>
      </c>
      <c r="BE443" s="156">
        <f>IF(N443="základní",J443,0)</f>
        <v>0</v>
      </c>
      <c r="BF443" s="156">
        <f>IF(N443="snížená",J443,0)</f>
        <v>0</v>
      </c>
      <c r="BG443" s="156">
        <f>IF(N443="zákl. přenesená",J443,0)</f>
        <v>0</v>
      </c>
      <c r="BH443" s="156">
        <f>IF(N443="sníž. přenesená",J443,0)</f>
        <v>0</v>
      </c>
      <c r="BI443" s="156">
        <f>IF(N443="nulová",J443,0)</f>
        <v>0</v>
      </c>
      <c r="BJ443" s="17" t="s">
        <v>138</v>
      </c>
      <c r="BK443" s="156">
        <f>ROUND(I443*H443,2)</f>
        <v>0</v>
      </c>
      <c r="BL443" s="17" t="s">
        <v>227</v>
      </c>
      <c r="BM443" s="155" t="s">
        <v>719</v>
      </c>
    </row>
    <row r="444" spans="1:47" s="2" customFormat="1" ht="12">
      <c r="A444" s="32"/>
      <c r="B444" s="33"/>
      <c r="C444" s="32"/>
      <c r="D444" s="157" t="s">
        <v>140</v>
      </c>
      <c r="E444" s="32"/>
      <c r="F444" s="158" t="s">
        <v>720</v>
      </c>
      <c r="G444" s="32"/>
      <c r="H444" s="32"/>
      <c r="I444" s="159"/>
      <c r="J444" s="32"/>
      <c r="K444" s="32"/>
      <c r="L444" s="33"/>
      <c r="M444" s="160"/>
      <c r="N444" s="161"/>
      <c r="O444" s="59"/>
      <c r="P444" s="59"/>
      <c r="Q444" s="59"/>
      <c r="R444" s="59"/>
      <c r="S444" s="59"/>
      <c r="T444" s="60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T444" s="17" t="s">
        <v>140</v>
      </c>
      <c r="AU444" s="17" t="s">
        <v>86</v>
      </c>
    </row>
    <row r="445" spans="2:51" s="13" customFormat="1" ht="12">
      <c r="B445" s="162"/>
      <c r="D445" s="157" t="s">
        <v>142</v>
      </c>
      <c r="E445" s="163" t="s">
        <v>1</v>
      </c>
      <c r="F445" s="164" t="s">
        <v>439</v>
      </c>
      <c r="H445" s="165">
        <v>29.44</v>
      </c>
      <c r="I445" s="166"/>
      <c r="L445" s="162"/>
      <c r="M445" s="167"/>
      <c r="N445" s="168"/>
      <c r="O445" s="168"/>
      <c r="P445" s="168"/>
      <c r="Q445" s="168"/>
      <c r="R445" s="168"/>
      <c r="S445" s="168"/>
      <c r="T445" s="169"/>
      <c r="AT445" s="163" t="s">
        <v>142</v>
      </c>
      <c r="AU445" s="163" t="s">
        <v>86</v>
      </c>
      <c r="AV445" s="13" t="s">
        <v>86</v>
      </c>
      <c r="AW445" s="13" t="s">
        <v>32</v>
      </c>
      <c r="AX445" s="13" t="s">
        <v>76</v>
      </c>
      <c r="AY445" s="163" t="s">
        <v>130</v>
      </c>
    </row>
    <row r="446" spans="2:51" s="13" customFormat="1" ht="12">
      <c r="B446" s="162"/>
      <c r="D446" s="157" t="s">
        <v>142</v>
      </c>
      <c r="E446" s="163" t="s">
        <v>1</v>
      </c>
      <c r="F446" s="164" t="s">
        <v>439</v>
      </c>
      <c r="H446" s="165">
        <v>29.44</v>
      </c>
      <c r="I446" s="166"/>
      <c r="L446" s="162"/>
      <c r="M446" s="167"/>
      <c r="N446" s="168"/>
      <c r="O446" s="168"/>
      <c r="P446" s="168"/>
      <c r="Q446" s="168"/>
      <c r="R446" s="168"/>
      <c r="S446" s="168"/>
      <c r="T446" s="169"/>
      <c r="AT446" s="163" t="s">
        <v>142</v>
      </c>
      <c r="AU446" s="163" t="s">
        <v>86</v>
      </c>
      <c r="AV446" s="13" t="s">
        <v>86</v>
      </c>
      <c r="AW446" s="13" t="s">
        <v>32</v>
      </c>
      <c r="AX446" s="13" t="s">
        <v>76</v>
      </c>
      <c r="AY446" s="163" t="s">
        <v>130</v>
      </c>
    </row>
    <row r="447" spans="2:51" s="14" customFormat="1" ht="12">
      <c r="B447" s="170"/>
      <c r="D447" s="157" t="s">
        <v>142</v>
      </c>
      <c r="E447" s="171" t="s">
        <v>1</v>
      </c>
      <c r="F447" s="172" t="s">
        <v>145</v>
      </c>
      <c r="H447" s="173">
        <v>58.88</v>
      </c>
      <c r="I447" s="174"/>
      <c r="L447" s="170"/>
      <c r="M447" s="175"/>
      <c r="N447" s="176"/>
      <c r="O447" s="176"/>
      <c r="P447" s="176"/>
      <c r="Q447" s="176"/>
      <c r="R447" s="176"/>
      <c r="S447" s="176"/>
      <c r="T447" s="177"/>
      <c r="AT447" s="171" t="s">
        <v>142</v>
      </c>
      <c r="AU447" s="171" t="s">
        <v>86</v>
      </c>
      <c r="AV447" s="14" t="s">
        <v>138</v>
      </c>
      <c r="AW447" s="14" t="s">
        <v>32</v>
      </c>
      <c r="AX447" s="14" t="s">
        <v>84</v>
      </c>
      <c r="AY447" s="171" t="s">
        <v>130</v>
      </c>
    </row>
    <row r="448" spans="1:65" s="2" customFormat="1" ht="13.8" customHeight="1">
      <c r="A448" s="32"/>
      <c r="B448" s="143"/>
      <c r="C448" s="144" t="s">
        <v>721</v>
      </c>
      <c r="D448" s="144" t="s">
        <v>133</v>
      </c>
      <c r="E448" s="145" t="s">
        <v>722</v>
      </c>
      <c r="F448" s="146" t="s">
        <v>723</v>
      </c>
      <c r="G448" s="147" t="s">
        <v>136</v>
      </c>
      <c r="H448" s="148">
        <v>58.88</v>
      </c>
      <c r="I448" s="149"/>
      <c r="J448" s="150">
        <f>ROUND(I448*H448,2)</f>
        <v>0</v>
      </c>
      <c r="K448" s="146" t="s">
        <v>137</v>
      </c>
      <c r="L448" s="33"/>
      <c r="M448" s="151" t="s">
        <v>1</v>
      </c>
      <c r="N448" s="152" t="s">
        <v>43</v>
      </c>
      <c r="O448" s="59"/>
      <c r="P448" s="153">
        <f>O448*H448</f>
        <v>0</v>
      </c>
      <c r="Q448" s="153">
        <v>0.00045</v>
      </c>
      <c r="R448" s="153">
        <f>Q448*H448</f>
        <v>0.026496</v>
      </c>
      <c r="S448" s="153">
        <v>0</v>
      </c>
      <c r="T448" s="154">
        <f>S448*H448</f>
        <v>0</v>
      </c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R448" s="155" t="s">
        <v>227</v>
      </c>
      <c r="AT448" s="155" t="s">
        <v>133</v>
      </c>
      <c r="AU448" s="155" t="s">
        <v>86</v>
      </c>
      <c r="AY448" s="17" t="s">
        <v>130</v>
      </c>
      <c r="BE448" s="156">
        <f>IF(N448="základní",J448,0)</f>
        <v>0</v>
      </c>
      <c r="BF448" s="156">
        <f>IF(N448="snížená",J448,0)</f>
        <v>0</v>
      </c>
      <c r="BG448" s="156">
        <f>IF(N448="zákl. přenesená",J448,0)</f>
        <v>0</v>
      </c>
      <c r="BH448" s="156">
        <f>IF(N448="sníž. přenesená",J448,0)</f>
        <v>0</v>
      </c>
      <c r="BI448" s="156">
        <f>IF(N448="nulová",J448,0)</f>
        <v>0</v>
      </c>
      <c r="BJ448" s="17" t="s">
        <v>138</v>
      </c>
      <c r="BK448" s="156">
        <f>ROUND(I448*H448,2)</f>
        <v>0</v>
      </c>
      <c r="BL448" s="17" t="s">
        <v>227</v>
      </c>
      <c r="BM448" s="155" t="s">
        <v>724</v>
      </c>
    </row>
    <row r="449" spans="1:47" s="2" customFormat="1" ht="12">
      <c r="A449" s="32"/>
      <c r="B449" s="33"/>
      <c r="C449" s="32"/>
      <c r="D449" s="157" t="s">
        <v>140</v>
      </c>
      <c r="E449" s="32"/>
      <c r="F449" s="158" t="s">
        <v>725</v>
      </c>
      <c r="G449" s="32"/>
      <c r="H449" s="32"/>
      <c r="I449" s="159"/>
      <c r="J449" s="32"/>
      <c r="K449" s="32"/>
      <c r="L449" s="33"/>
      <c r="M449" s="160"/>
      <c r="N449" s="161"/>
      <c r="O449" s="59"/>
      <c r="P449" s="59"/>
      <c r="Q449" s="59"/>
      <c r="R449" s="59"/>
      <c r="S449" s="59"/>
      <c r="T449" s="60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T449" s="17" t="s">
        <v>140</v>
      </c>
      <c r="AU449" s="17" t="s">
        <v>86</v>
      </c>
    </row>
    <row r="450" spans="2:51" s="13" customFormat="1" ht="12">
      <c r="B450" s="162"/>
      <c r="D450" s="157" t="s">
        <v>142</v>
      </c>
      <c r="E450" s="163" t="s">
        <v>1</v>
      </c>
      <c r="F450" s="164" t="s">
        <v>439</v>
      </c>
      <c r="H450" s="165">
        <v>29.44</v>
      </c>
      <c r="I450" s="166"/>
      <c r="L450" s="162"/>
      <c r="M450" s="167"/>
      <c r="N450" s="168"/>
      <c r="O450" s="168"/>
      <c r="P450" s="168"/>
      <c r="Q450" s="168"/>
      <c r="R450" s="168"/>
      <c r="S450" s="168"/>
      <c r="T450" s="169"/>
      <c r="AT450" s="163" t="s">
        <v>142</v>
      </c>
      <c r="AU450" s="163" t="s">
        <v>86</v>
      </c>
      <c r="AV450" s="13" t="s">
        <v>86</v>
      </c>
      <c r="AW450" s="13" t="s">
        <v>32</v>
      </c>
      <c r="AX450" s="13" t="s">
        <v>76</v>
      </c>
      <c r="AY450" s="163" t="s">
        <v>130</v>
      </c>
    </row>
    <row r="451" spans="2:51" s="13" customFormat="1" ht="12">
      <c r="B451" s="162"/>
      <c r="D451" s="157" t="s">
        <v>142</v>
      </c>
      <c r="E451" s="163" t="s">
        <v>1</v>
      </c>
      <c r="F451" s="164" t="s">
        <v>439</v>
      </c>
      <c r="H451" s="165">
        <v>29.44</v>
      </c>
      <c r="I451" s="166"/>
      <c r="L451" s="162"/>
      <c r="M451" s="167"/>
      <c r="N451" s="168"/>
      <c r="O451" s="168"/>
      <c r="P451" s="168"/>
      <c r="Q451" s="168"/>
      <c r="R451" s="168"/>
      <c r="S451" s="168"/>
      <c r="T451" s="169"/>
      <c r="AT451" s="163" t="s">
        <v>142</v>
      </c>
      <c r="AU451" s="163" t="s">
        <v>86</v>
      </c>
      <c r="AV451" s="13" t="s">
        <v>86</v>
      </c>
      <c r="AW451" s="13" t="s">
        <v>32</v>
      </c>
      <c r="AX451" s="13" t="s">
        <v>76</v>
      </c>
      <c r="AY451" s="163" t="s">
        <v>130</v>
      </c>
    </row>
    <row r="452" spans="2:51" s="14" customFormat="1" ht="12">
      <c r="B452" s="170"/>
      <c r="D452" s="157" t="s">
        <v>142</v>
      </c>
      <c r="E452" s="171" t="s">
        <v>1</v>
      </c>
      <c r="F452" s="172" t="s">
        <v>145</v>
      </c>
      <c r="H452" s="173">
        <v>58.88</v>
      </c>
      <c r="I452" s="174"/>
      <c r="L452" s="170"/>
      <c r="M452" s="175"/>
      <c r="N452" s="176"/>
      <c r="O452" s="176"/>
      <c r="P452" s="176"/>
      <c r="Q452" s="176"/>
      <c r="R452" s="176"/>
      <c r="S452" s="176"/>
      <c r="T452" s="177"/>
      <c r="AT452" s="171" t="s">
        <v>142</v>
      </c>
      <c r="AU452" s="171" t="s">
        <v>86</v>
      </c>
      <c r="AV452" s="14" t="s">
        <v>138</v>
      </c>
      <c r="AW452" s="14" t="s">
        <v>32</v>
      </c>
      <c r="AX452" s="14" t="s">
        <v>84</v>
      </c>
      <c r="AY452" s="171" t="s">
        <v>130</v>
      </c>
    </row>
    <row r="453" spans="1:65" s="2" customFormat="1" ht="13.8" customHeight="1">
      <c r="A453" s="32"/>
      <c r="B453" s="143"/>
      <c r="C453" s="144" t="s">
        <v>726</v>
      </c>
      <c r="D453" s="144" t="s">
        <v>133</v>
      </c>
      <c r="E453" s="145" t="s">
        <v>727</v>
      </c>
      <c r="F453" s="146" t="s">
        <v>728</v>
      </c>
      <c r="G453" s="147" t="s">
        <v>136</v>
      </c>
      <c r="H453" s="148">
        <v>58.88</v>
      </c>
      <c r="I453" s="149"/>
      <c r="J453" s="150">
        <f>ROUND(I453*H453,2)</f>
        <v>0</v>
      </c>
      <c r="K453" s="146" t="s">
        <v>137</v>
      </c>
      <c r="L453" s="33"/>
      <c r="M453" s="151" t="s">
        <v>1</v>
      </c>
      <c r="N453" s="152" t="s">
        <v>43</v>
      </c>
      <c r="O453" s="59"/>
      <c r="P453" s="153">
        <f>O453*H453</f>
        <v>0</v>
      </c>
      <c r="Q453" s="153">
        <v>0.00045</v>
      </c>
      <c r="R453" s="153">
        <f>Q453*H453</f>
        <v>0.026496</v>
      </c>
      <c r="S453" s="153">
        <v>0</v>
      </c>
      <c r="T453" s="154">
        <f>S453*H453</f>
        <v>0</v>
      </c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R453" s="155" t="s">
        <v>227</v>
      </c>
      <c r="AT453" s="155" t="s">
        <v>133</v>
      </c>
      <c r="AU453" s="155" t="s">
        <v>86</v>
      </c>
      <c r="AY453" s="17" t="s">
        <v>130</v>
      </c>
      <c r="BE453" s="156">
        <f>IF(N453="základní",J453,0)</f>
        <v>0</v>
      </c>
      <c r="BF453" s="156">
        <f>IF(N453="snížená",J453,0)</f>
        <v>0</v>
      </c>
      <c r="BG453" s="156">
        <f>IF(N453="zákl. přenesená",J453,0)</f>
        <v>0</v>
      </c>
      <c r="BH453" s="156">
        <f>IF(N453="sníž. přenesená",J453,0)</f>
        <v>0</v>
      </c>
      <c r="BI453" s="156">
        <f>IF(N453="nulová",J453,0)</f>
        <v>0</v>
      </c>
      <c r="BJ453" s="17" t="s">
        <v>138</v>
      </c>
      <c r="BK453" s="156">
        <f>ROUND(I453*H453,2)</f>
        <v>0</v>
      </c>
      <c r="BL453" s="17" t="s">
        <v>227</v>
      </c>
      <c r="BM453" s="155" t="s">
        <v>729</v>
      </c>
    </row>
    <row r="454" spans="1:47" s="2" customFormat="1" ht="12">
      <c r="A454" s="32"/>
      <c r="B454" s="33"/>
      <c r="C454" s="32"/>
      <c r="D454" s="157" t="s">
        <v>140</v>
      </c>
      <c r="E454" s="32"/>
      <c r="F454" s="158" t="s">
        <v>730</v>
      </c>
      <c r="G454" s="32"/>
      <c r="H454" s="32"/>
      <c r="I454" s="159"/>
      <c r="J454" s="32"/>
      <c r="K454" s="32"/>
      <c r="L454" s="33"/>
      <c r="M454" s="160"/>
      <c r="N454" s="161"/>
      <c r="O454" s="59"/>
      <c r="P454" s="59"/>
      <c r="Q454" s="59"/>
      <c r="R454" s="59"/>
      <c r="S454" s="59"/>
      <c r="T454" s="60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T454" s="17" t="s">
        <v>140</v>
      </c>
      <c r="AU454" s="17" t="s">
        <v>86</v>
      </c>
    </row>
    <row r="455" spans="2:51" s="13" customFormat="1" ht="12">
      <c r="B455" s="162"/>
      <c r="D455" s="157" t="s">
        <v>142</v>
      </c>
      <c r="E455" s="163" t="s">
        <v>1</v>
      </c>
      <c r="F455" s="164" t="s">
        <v>439</v>
      </c>
      <c r="H455" s="165">
        <v>29.44</v>
      </c>
      <c r="I455" s="166"/>
      <c r="L455" s="162"/>
      <c r="M455" s="167"/>
      <c r="N455" s="168"/>
      <c r="O455" s="168"/>
      <c r="P455" s="168"/>
      <c r="Q455" s="168"/>
      <c r="R455" s="168"/>
      <c r="S455" s="168"/>
      <c r="T455" s="169"/>
      <c r="AT455" s="163" t="s">
        <v>142</v>
      </c>
      <c r="AU455" s="163" t="s">
        <v>86</v>
      </c>
      <c r="AV455" s="13" t="s">
        <v>86</v>
      </c>
      <c r="AW455" s="13" t="s">
        <v>32</v>
      </c>
      <c r="AX455" s="13" t="s">
        <v>76</v>
      </c>
      <c r="AY455" s="163" t="s">
        <v>130</v>
      </c>
    </row>
    <row r="456" spans="2:51" s="13" customFormat="1" ht="12">
      <c r="B456" s="162"/>
      <c r="D456" s="157" t="s">
        <v>142</v>
      </c>
      <c r="E456" s="163" t="s">
        <v>1</v>
      </c>
      <c r="F456" s="164" t="s">
        <v>439</v>
      </c>
      <c r="H456" s="165">
        <v>29.44</v>
      </c>
      <c r="I456" s="166"/>
      <c r="L456" s="162"/>
      <c r="M456" s="167"/>
      <c r="N456" s="168"/>
      <c r="O456" s="168"/>
      <c r="P456" s="168"/>
      <c r="Q456" s="168"/>
      <c r="R456" s="168"/>
      <c r="S456" s="168"/>
      <c r="T456" s="169"/>
      <c r="AT456" s="163" t="s">
        <v>142</v>
      </c>
      <c r="AU456" s="163" t="s">
        <v>86</v>
      </c>
      <c r="AV456" s="13" t="s">
        <v>86</v>
      </c>
      <c r="AW456" s="13" t="s">
        <v>32</v>
      </c>
      <c r="AX456" s="13" t="s">
        <v>76</v>
      </c>
      <c r="AY456" s="163" t="s">
        <v>130</v>
      </c>
    </row>
    <row r="457" spans="2:51" s="14" customFormat="1" ht="12">
      <c r="B457" s="170"/>
      <c r="D457" s="157" t="s">
        <v>142</v>
      </c>
      <c r="E457" s="171" t="s">
        <v>1</v>
      </c>
      <c r="F457" s="172" t="s">
        <v>145</v>
      </c>
      <c r="H457" s="173">
        <v>58.88</v>
      </c>
      <c r="I457" s="174"/>
      <c r="L457" s="170"/>
      <c r="M457" s="195"/>
      <c r="N457" s="196"/>
      <c r="O457" s="196"/>
      <c r="P457" s="196"/>
      <c r="Q457" s="196"/>
      <c r="R457" s="196"/>
      <c r="S457" s="196"/>
      <c r="T457" s="197"/>
      <c r="AT457" s="171" t="s">
        <v>142</v>
      </c>
      <c r="AU457" s="171" t="s">
        <v>86</v>
      </c>
      <c r="AV457" s="14" t="s">
        <v>138</v>
      </c>
      <c r="AW457" s="14" t="s">
        <v>32</v>
      </c>
      <c r="AX457" s="14" t="s">
        <v>84</v>
      </c>
      <c r="AY457" s="171" t="s">
        <v>130</v>
      </c>
    </row>
    <row r="458" spans="1:31" s="2" customFormat="1" ht="6.9" customHeight="1">
      <c r="A458" s="32"/>
      <c r="B458" s="48"/>
      <c r="C458" s="49"/>
      <c r="D458" s="49"/>
      <c r="E458" s="49"/>
      <c r="F458" s="49"/>
      <c r="G458" s="49"/>
      <c r="H458" s="49"/>
      <c r="I458" s="49"/>
      <c r="J458" s="49"/>
      <c r="K458" s="49"/>
      <c r="L458" s="33"/>
      <c r="M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</row>
  </sheetData>
  <autoFilter ref="C129:K457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rintOptions horizontalCentered="1"/>
  <pageMargins left="0.3937007874015748" right="0.3937007874015748" top="0.3937007874015748" bottom="0.3937007874015748" header="0" footer="0"/>
  <pageSetup blackAndWhite="1" fitToHeight="100" fitToWidth="1" horizontalDpi="600" verticalDpi="600" orientation="landscape" paperSize="9" scale="80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9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2.28125" style="1" customWidth="1"/>
    <col min="9" max="11" width="21.5742187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" customHeight="1">
      <c r="L2" s="207" t="s">
        <v>5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17" t="s">
        <v>92</v>
      </c>
    </row>
    <row r="3" spans="2:46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86</v>
      </c>
    </row>
    <row r="4" spans="2:46" s="1" customFormat="1" ht="24.9" customHeight="1">
      <c r="B4" s="20"/>
      <c r="D4" s="21" t="s">
        <v>96</v>
      </c>
      <c r="L4" s="20"/>
      <c r="M4" s="94" t="s">
        <v>10</v>
      </c>
      <c r="AT4" s="17" t="s">
        <v>32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4.4" customHeight="1">
      <c r="B7" s="20"/>
      <c r="E7" s="247" t="str">
        <f>'Rekapitulace stavby'!K6</f>
        <v>PKÚ Chlumec, SO 236 Buldozerová hala - OPRAVA STŘECHY</v>
      </c>
      <c r="F7" s="248"/>
      <c r="G7" s="248"/>
      <c r="H7" s="248"/>
      <c r="L7" s="20"/>
    </row>
    <row r="8" spans="1:31" s="2" customFormat="1" ht="12" customHeight="1">
      <c r="A8" s="32"/>
      <c r="B8" s="33"/>
      <c r="C8" s="32"/>
      <c r="D8" s="27" t="s">
        <v>97</v>
      </c>
      <c r="E8" s="32"/>
      <c r="F8" s="32"/>
      <c r="G8" s="32"/>
      <c r="H8" s="32"/>
      <c r="I8" s="32"/>
      <c r="J8" s="32"/>
      <c r="K8" s="32"/>
      <c r="L8" s="43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4.4" customHeight="1">
      <c r="A9" s="32"/>
      <c r="B9" s="33"/>
      <c r="C9" s="32"/>
      <c r="D9" s="32"/>
      <c r="E9" s="237" t="s">
        <v>731</v>
      </c>
      <c r="F9" s="246"/>
      <c r="G9" s="246"/>
      <c r="H9" s="246"/>
      <c r="I9" s="32"/>
      <c r="J9" s="32"/>
      <c r="K9" s="32"/>
      <c r="L9" s="43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3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3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6" t="str">
        <f>'Rekapitulace stavby'!AN8</f>
        <v>2. 8. 2020</v>
      </c>
      <c r="K12" s="32"/>
      <c r="L12" s="43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3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">
        <v>1</v>
      </c>
      <c r="K14" s="32"/>
      <c r="L14" s="43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26</v>
      </c>
      <c r="F15" s="32"/>
      <c r="G15" s="32"/>
      <c r="H15" s="32"/>
      <c r="I15" s="27" t="s">
        <v>27</v>
      </c>
      <c r="J15" s="25" t="s">
        <v>1</v>
      </c>
      <c r="K15" s="32"/>
      <c r="L15" s="43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3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3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9" t="str">
        <f>'Rekapitulace stavby'!E14</f>
        <v>Vyplň údaj</v>
      </c>
      <c r="F18" s="219"/>
      <c r="G18" s="219"/>
      <c r="H18" s="219"/>
      <c r="I18" s="27" t="s">
        <v>27</v>
      </c>
      <c r="J18" s="28" t="str">
        <f>'Rekapitulace stavby'!AN14</f>
        <v>Vyplň údaj</v>
      </c>
      <c r="K18" s="32"/>
      <c r="L18" s="43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3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27" t="s">
        <v>25</v>
      </c>
      <c r="J20" s="25" t="s">
        <v>1</v>
      </c>
      <c r="K20" s="32"/>
      <c r="L20" s="43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27" t="s">
        <v>27</v>
      </c>
      <c r="J21" s="25" t="s">
        <v>1</v>
      </c>
      <c r="K21" s="32"/>
      <c r="L21" s="43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3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33</v>
      </c>
      <c r="E23" s="32"/>
      <c r="F23" s="32"/>
      <c r="G23" s="32"/>
      <c r="H23" s="32"/>
      <c r="I23" s="27" t="s">
        <v>25</v>
      </c>
      <c r="J23" s="25" t="str">
        <f>IF('Rekapitulace stavby'!AN19="","",'Rekapitulace stavby'!AN19)</f>
        <v/>
      </c>
      <c r="K23" s="32"/>
      <c r="L23" s="43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27" t="s">
        <v>27</v>
      </c>
      <c r="J24" s="25" t="str">
        <f>IF('Rekapitulace stavby'!AN20="","",'Rekapitulace stavby'!AN20)</f>
        <v/>
      </c>
      <c r="K24" s="32"/>
      <c r="L24" s="43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3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32"/>
      <c r="J26" s="32"/>
      <c r="K26" s="32"/>
      <c r="L26" s="43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4.4" customHeight="1">
      <c r="A27" s="95"/>
      <c r="B27" s="96"/>
      <c r="C27" s="95"/>
      <c r="D27" s="95"/>
      <c r="E27" s="223" t="s">
        <v>1</v>
      </c>
      <c r="F27" s="223"/>
      <c r="G27" s="223"/>
      <c r="H27" s="223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3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>
      <c r="A29" s="32"/>
      <c r="B29" s="33"/>
      <c r="C29" s="32"/>
      <c r="D29" s="67"/>
      <c r="E29" s="67"/>
      <c r="F29" s="67"/>
      <c r="G29" s="67"/>
      <c r="H29" s="67"/>
      <c r="I29" s="67"/>
      <c r="J29" s="67"/>
      <c r="K29" s="67"/>
      <c r="L29" s="43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8" t="s">
        <v>36</v>
      </c>
      <c r="E30" s="32"/>
      <c r="F30" s="32"/>
      <c r="G30" s="32"/>
      <c r="H30" s="32"/>
      <c r="I30" s="32"/>
      <c r="J30" s="72">
        <f>ROUND(J118,2)</f>
        <v>0</v>
      </c>
      <c r="K30" s="32"/>
      <c r="L30" s="43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>
      <c r="A31" s="32"/>
      <c r="B31" s="33"/>
      <c r="C31" s="32"/>
      <c r="D31" s="67"/>
      <c r="E31" s="67"/>
      <c r="F31" s="67"/>
      <c r="G31" s="67"/>
      <c r="H31" s="67"/>
      <c r="I31" s="67"/>
      <c r="J31" s="67"/>
      <c r="K31" s="67"/>
      <c r="L31" s="43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36" t="s">
        <v>37</v>
      </c>
      <c r="J32" s="36" t="s">
        <v>39</v>
      </c>
      <c r="K32" s="32"/>
      <c r="L32" s="43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 hidden="1">
      <c r="A33" s="32"/>
      <c r="B33" s="33"/>
      <c r="C33" s="32"/>
      <c r="D33" s="38" t="s">
        <v>40</v>
      </c>
      <c r="E33" s="27" t="s">
        <v>41</v>
      </c>
      <c r="F33" s="99">
        <f>ROUND((SUM(BE118:BE208)),2)</f>
        <v>0</v>
      </c>
      <c r="G33" s="32"/>
      <c r="H33" s="32"/>
      <c r="I33" s="100">
        <v>0.21</v>
      </c>
      <c r="J33" s="99">
        <f>ROUND(((SUM(BE118:BE208))*I33),2)</f>
        <v>0</v>
      </c>
      <c r="K33" s="32"/>
      <c r="L33" s="43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 hidden="1">
      <c r="A34" s="32"/>
      <c r="B34" s="33"/>
      <c r="C34" s="32"/>
      <c r="D34" s="32"/>
      <c r="E34" s="27" t="s">
        <v>42</v>
      </c>
      <c r="F34" s="99">
        <f>ROUND((SUM(BF118:BF208)),2)</f>
        <v>0</v>
      </c>
      <c r="G34" s="32"/>
      <c r="H34" s="32"/>
      <c r="I34" s="100">
        <v>0.15</v>
      </c>
      <c r="J34" s="99">
        <f>ROUND(((SUM(BF118:BF208))*I34),2)</f>
        <v>0</v>
      </c>
      <c r="K34" s="32"/>
      <c r="L34" s="43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>
      <c r="A35" s="32"/>
      <c r="B35" s="33"/>
      <c r="C35" s="32"/>
      <c r="D35" s="27" t="s">
        <v>40</v>
      </c>
      <c r="E35" s="27" t="s">
        <v>43</v>
      </c>
      <c r="F35" s="99">
        <f>ROUND((SUM(BG118:BG208)),2)</f>
        <v>0</v>
      </c>
      <c r="G35" s="32"/>
      <c r="H35" s="32"/>
      <c r="I35" s="100">
        <v>0.21</v>
      </c>
      <c r="J35" s="99">
        <f>0</f>
        <v>0</v>
      </c>
      <c r="K35" s="32"/>
      <c r="L35" s="43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>
      <c r="A36" s="32"/>
      <c r="B36" s="33"/>
      <c r="C36" s="32"/>
      <c r="D36" s="32"/>
      <c r="E36" s="27" t="s">
        <v>44</v>
      </c>
      <c r="F36" s="99">
        <f>ROUND((SUM(BH118:BH208)),2)</f>
        <v>0</v>
      </c>
      <c r="G36" s="32"/>
      <c r="H36" s="32"/>
      <c r="I36" s="100">
        <v>0.15</v>
      </c>
      <c r="J36" s="99">
        <f>0</f>
        <v>0</v>
      </c>
      <c r="K36" s="32"/>
      <c r="L36" s="43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45</v>
      </c>
      <c r="F37" s="99">
        <f>ROUND((SUM(BI118:BI208)),2)</f>
        <v>0</v>
      </c>
      <c r="G37" s="32"/>
      <c r="H37" s="32"/>
      <c r="I37" s="100">
        <v>0</v>
      </c>
      <c r="J37" s="99">
        <f>0</f>
        <v>0</v>
      </c>
      <c r="K37" s="32"/>
      <c r="L37" s="43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3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46</v>
      </c>
      <c r="E39" s="61"/>
      <c r="F39" s="61"/>
      <c r="G39" s="103" t="s">
        <v>47</v>
      </c>
      <c r="H39" s="104" t="s">
        <v>48</v>
      </c>
      <c r="I39" s="61"/>
      <c r="J39" s="105">
        <f>SUM(J30:J37)</f>
        <v>0</v>
      </c>
      <c r="K39" s="106"/>
      <c r="L39" s="43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3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3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3.2">
      <c r="A61" s="32"/>
      <c r="B61" s="33"/>
      <c r="C61" s="32"/>
      <c r="D61" s="46" t="s">
        <v>51</v>
      </c>
      <c r="E61" s="35"/>
      <c r="F61" s="107" t="s">
        <v>52</v>
      </c>
      <c r="G61" s="46" t="s">
        <v>51</v>
      </c>
      <c r="H61" s="35"/>
      <c r="I61" s="35"/>
      <c r="J61" s="108" t="s">
        <v>52</v>
      </c>
      <c r="K61" s="35"/>
      <c r="L61" s="43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3.2">
      <c r="A65" s="32"/>
      <c r="B65" s="33"/>
      <c r="C65" s="32"/>
      <c r="D65" s="44" t="s">
        <v>53</v>
      </c>
      <c r="E65" s="47"/>
      <c r="F65" s="47"/>
      <c r="G65" s="44" t="s">
        <v>54</v>
      </c>
      <c r="H65" s="47"/>
      <c r="I65" s="47"/>
      <c r="J65" s="47"/>
      <c r="K65" s="47"/>
      <c r="L65" s="43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3.2">
      <c r="A76" s="32"/>
      <c r="B76" s="33"/>
      <c r="C76" s="32"/>
      <c r="D76" s="46" t="s">
        <v>51</v>
      </c>
      <c r="E76" s="35"/>
      <c r="F76" s="107" t="s">
        <v>52</v>
      </c>
      <c r="G76" s="46" t="s">
        <v>51</v>
      </c>
      <c r="H76" s="35"/>
      <c r="I76" s="35"/>
      <c r="J76" s="108" t="s">
        <v>52</v>
      </c>
      <c r="K76" s="35"/>
      <c r="L76" s="43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" customHeight="1">
      <c r="A81" s="32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" customHeight="1">
      <c r="A82" s="32"/>
      <c r="B82" s="33"/>
      <c r="C82" s="21" t="s">
        <v>99</v>
      </c>
      <c r="D82" s="32"/>
      <c r="E82" s="32"/>
      <c r="F82" s="32"/>
      <c r="G82" s="32"/>
      <c r="H82" s="32"/>
      <c r="I82" s="32"/>
      <c r="J82" s="32"/>
      <c r="K82" s="32"/>
      <c r="L82" s="43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3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3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4.4" customHeight="1">
      <c r="A85" s="32"/>
      <c r="B85" s="33"/>
      <c r="C85" s="32"/>
      <c r="D85" s="32"/>
      <c r="E85" s="247" t="str">
        <f>E7</f>
        <v>PKÚ Chlumec, SO 236 Buldozerová hala - OPRAVA STŘECHY</v>
      </c>
      <c r="F85" s="248"/>
      <c r="G85" s="248"/>
      <c r="H85" s="248"/>
      <c r="I85" s="32"/>
      <c r="J85" s="32"/>
      <c r="K85" s="32"/>
      <c r="L85" s="43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97</v>
      </c>
      <c r="D86" s="32"/>
      <c r="E86" s="32"/>
      <c r="F86" s="32"/>
      <c r="G86" s="32"/>
      <c r="H86" s="32"/>
      <c r="I86" s="32"/>
      <c r="J86" s="32"/>
      <c r="K86" s="32"/>
      <c r="L86" s="43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4.4" customHeight="1">
      <c r="A87" s="32"/>
      <c r="B87" s="33"/>
      <c r="C87" s="32"/>
      <c r="D87" s="32"/>
      <c r="E87" s="237" t="str">
        <f>E9</f>
        <v>SO 236/03 - Hromosvod</v>
      </c>
      <c r="F87" s="246"/>
      <c r="G87" s="246"/>
      <c r="H87" s="246"/>
      <c r="I87" s="32"/>
      <c r="J87" s="32"/>
      <c r="K87" s="32"/>
      <c r="L87" s="43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3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>Chlumec</v>
      </c>
      <c r="G89" s="32"/>
      <c r="H89" s="32"/>
      <c r="I89" s="27" t="s">
        <v>22</v>
      </c>
      <c r="J89" s="56" t="str">
        <f>IF(J12="","",J12)</f>
        <v>2. 8. 2020</v>
      </c>
      <c r="K89" s="32"/>
      <c r="L89" s="43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3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6.4" customHeight="1">
      <c r="A91" s="32"/>
      <c r="B91" s="33"/>
      <c r="C91" s="27" t="s">
        <v>24</v>
      </c>
      <c r="D91" s="32"/>
      <c r="E91" s="32"/>
      <c r="F91" s="25" t="str">
        <f>E15</f>
        <v>PKÚ Chlumec</v>
      </c>
      <c r="G91" s="32"/>
      <c r="H91" s="32"/>
      <c r="I91" s="27" t="s">
        <v>30</v>
      </c>
      <c r="J91" s="30" t="str">
        <f>E21</f>
        <v xml:space="preserve">Ing. arch. Bc. Ota Zápotocký </v>
      </c>
      <c r="K91" s="32"/>
      <c r="L91" s="43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6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27" t="s">
        <v>33</v>
      </c>
      <c r="J92" s="30" t="str">
        <f>E24</f>
        <v xml:space="preserve"> </v>
      </c>
      <c r="K92" s="32"/>
      <c r="L92" s="43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3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100</v>
      </c>
      <c r="D94" s="101"/>
      <c r="E94" s="101"/>
      <c r="F94" s="101"/>
      <c r="G94" s="101"/>
      <c r="H94" s="101"/>
      <c r="I94" s="101"/>
      <c r="J94" s="110" t="s">
        <v>101</v>
      </c>
      <c r="K94" s="101"/>
      <c r="L94" s="43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3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11" t="s">
        <v>102</v>
      </c>
      <c r="D96" s="32"/>
      <c r="E96" s="32"/>
      <c r="F96" s="32"/>
      <c r="G96" s="32"/>
      <c r="H96" s="32"/>
      <c r="I96" s="32"/>
      <c r="J96" s="72">
        <f>J118</f>
        <v>0</v>
      </c>
      <c r="K96" s="32"/>
      <c r="L96" s="43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103</v>
      </c>
    </row>
    <row r="97" spans="2:12" s="9" customFormat="1" ht="24.9" customHeight="1">
      <c r="B97" s="112"/>
      <c r="D97" s="113" t="s">
        <v>108</v>
      </c>
      <c r="E97" s="114"/>
      <c r="F97" s="114"/>
      <c r="G97" s="114"/>
      <c r="H97" s="114"/>
      <c r="I97" s="114"/>
      <c r="J97" s="115">
        <f>J119</f>
        <v>0</v>
      </c>
      <c r="L97" s="112"/>
    </row>
    <row r="98" spans="2:12" s="10" customFormat="1" ht="19.95" customHeight="1">
      <c r="B98" s="116"/>
      <c r="D98" s="117" t="s">
        <v>732</v>
      </c>
      <c r="E98" s="118"/>
      <c r="F98" s="118"/>
      <c r="G98" s="118"/>
      <c r="H98" s="118"/>
      <c r="I98" s="118"/>
      <c r="J98" s="119">
        <f>J120</f>
        <v>0</v>
      </c>
      <c r="L98" s="116"/>
    </row>
    <row r="99" spans="1:31" s="2" customFormat="1" ht="21.75" customHeight="1">
      <c r="A99" s="32"/>
      <c r="B99" s="33"/>
      <c r="C99" s="32"/>
      <c r="D99" s="32"/>
      <c r="E99" s="32"/>
      <c r="F99" s="32"/>
      <c r="G99" s="32"/>
      <c r="H99" s="32"/>
      <c r="I99" s="32"/>
      <c r="J99" s="32"/>
      <c r="K99" s="32"/>
      <c r="L99" s="43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31" s="2" customFormat="1" ht="6.9" customHeight="1">
      <c r="A100" s="32"/>
      <c r="B100" s="48"/>
      <c r="C100" s="49"/>
      <c r="D100" s="49"/>
      <c r="E100" s="49"/>
      <c r="F100" s="49"/>
      <c r="G100" s="49"/>
      <c r="H100" s="49"/>
      <c r="I100" s="49"/>
      <c r="J100" s="49"/>
      <c r="K100" s="49"/>
      <c r="L100" s="43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4" spans="1:31" s="2" customFormat="1" ht="6.9" customHeight="1">
      <c r="A104" s="32"/>
      <c r="B104" s="50"/>
      <c r="C104" s="51"/>
      <c r="D104" s="51"/>
      <c r="E104" s="51"/>
      <c r="F104" s="51"/>
      <c r="G104" s="51"/>
      <c r="H104" s="51"/>
      <c r="I104" s="51"/>
      <c r="J104" s="51"/>
      <c r="K104" s="51"/>
      <c r="L104" s="43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24.9" customHeight="1">
      <c r="A105" s="32"/>
      <c r="B105" s="33"/>
      <c r="C105" s="21" t="s">
        <v>115</v>
      </c>
      <c r="D105" s="32"/>
      <c r="E105" s="32"/>
      <c r="F105" s="32"/>
      <c r="G105" s="32"/>
      <c r="H105" s="32"/>
      <c r="I105" s="32"/>
      <c r="J105" s="32"/>
      <c r="K105" s="32"/>
      <c r="L105" s="43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6.9" customHeight="1">
      <c r="A106" s="32"/>
      <c r="B106" s="33"/>
      <c r="C106" s="32"/>
      <c r="D106" s="32"/>
      <c r="E106" s="32"/>
      <c r="F106" s="32"/>
      <c r="G106" s="32"/>
      <c r="H106" s="32"/>
      <c r="I106" s="32"/>
      <c r="J106" s="32"/>
      <c r="K106" s="32"/>
      <c r="L106" s="43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2" customHeight="1">
      <c r="A107" s="32"/>
      <c r="B107" s="33"/>
      <c r="C107" s="27" t="s">
        <v>16</v>
      </c>
      <c r="D107" s="32"/>
      <c r="E107" s="32"/>
      <c r="F107" s="32"/>
      <c r="G107" s="32"/>
      <c r="H107" s="32"/>
      <c r="I107" s="32"/>
      <c r="J107" s="32"/>
      <c r="K107" s="32"/>
      <c r="L107" s="43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4.4" customHeight="1">
      <c r="A108" s="32"/>
      <c r="B108" s="33"/>
      <c r="C108" s="32"/>
      <c r="D108" s="32"/>
      <c r="E108" s="247" t="str">
        <f>E7</f>
        <v>PKÚ Chlumec, SO 236 Buldozerová hala - OPRAVA STŘECHY</v>
      </c>
      <c r="F108" s="248"/>
      <c r="G108" s="248"/>
      <c r="H108" s="248"/>
      <c r="I108" s="32"/>
      <c r="J108" s="32"/>
      <c r="K108" s="32"/>
      <c r="L108" s="43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2" customHeight="1">
      <c r="A109" s="32"/>
      <c r="B109" s="33"/>
      <c r="C109" s="27" t="s">
        <v>97</v>
      </c>
      <c r="D109" s="32"/>
      <c r="E109" s="32"/>
      <c r="F109" s="32"/>
      <c r="G109" s="32"/>
      <c r="H109" s="32"/>
      <c r="I109" s="32"/>
      <c r="J109" s="32"/>
      <c r="K109" s="32"/>
      <c r="L109" s="43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4.4" customHeight="1">
      <c r="A110" s="32"/>
      <c r="B110" s="33"/>
      <c r="C110" s="32"/>
      <c r="D110" s="32"/>
      <c r="E110" s="237" t="str">
        <f>E9</f>
        <v>SO 236/03 - Hromosvod</v>
      </c>
      <c r="F110" s="246"/>
      <c r="G110" s="246"/>
      <c r="H110" s="246"/>
      <c r="I110" s="32"/>
      <c r="J110" s="32"/>
      <c r="K110" s="32"/>
      <c r="L110" s="43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3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20</v>
      </c>
      <c r="D112" s="32"/>
      <c r="E112" s="32"/>
      <c r="F112" s="25" t="str">
        <f>F12</f>
        <v>Chlumec</v>
      </c>
      <c r="G112" s="32"/>
      <c r="H112" s="32"/>
      <c r="I112" s="27" t="s">
        <v>22</v>
      </c>
      <c r="J112" s="56" t="str">
        <f>IF(J12="","",J12)</f>
        <v>2. 8. 2020</v>
      </c>
      <c r="K112" s="32"/>
      <c r="L112" s="43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" customHeight="1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43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26.4" customHeight="1">
      <c r="A114" s="32"/>
      <c r="B114" s="33"/>
      <c r="C114" s="27" t="s">
        <v>24</v>
      </c>
      <c r="D114" s="32"/>
      <c r="E114" s="32"/>
      <c r="F114" s="25" t="str">
        <f>E15</f>
        <v>PKÚ Chlumec</v>
      </c>
      <c r="G114" s="32"/>
      <c r="H114" s="32"/>
      <c r="I114" s="27" t="s">
        <v>30</v>
      </c>
      <c r="J114" s="30" t="str">
        <f>E21</f>
        <v xml:space="preserve">Ing. arch. Bc. Ota Zápotocký </v>
      </c>
      <c r="K114" s="32"/>
      <c r="L114" s="43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5.6" customHeight="1">
      <c r="A115" s="32"/>
      <c r="B115" s="33"/>
      <c r="C115" s="27" t="s">
        <v>28</v>
      </c>
      <c r="D115" s="32"/>
      <c r="E115" s="32"/>
      <c r="F115" s="25" t="str">
        <f>IF(E18="","",E18)</f>
        <v>Vyplň údaj</v>
      </c>
      <c r="G115" s="32"/>
      <c r="H115" s="32"/>
      <c r="I115" s="27" t="s">
        <v>33</v>
      </c>
      <c r="J115" s="30" t="str">
        <f>E24</f>
        <v xml:space="preserve"> </v>
      </c>
      <c r="K115" s="32"/>
      <c r="L115" s="43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0.35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3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11" customFormat="1" ht="29.25" customHeight="1">
      <c r="A117" s="120"/>
      <c r="B117" s="121"/>
      <c r="C117" s="122" t="s">
        <v>116</v>
      </c>
      <c r="D117" s="123" t="s">
        <v>61</v>
      </c>
      <c r="E117" s="123" t="s">
        <v>57</v>
      </c>
      <c r="F117" s="123" t="s">
        <v>58</v>
      </c>
      <c r="G117" s="123" t="s">
        <v>117</v>
      </c>
      <c r="H117" s="123" t="s">
        <v>118</v>
      </c>
      <c r="I117" s="123" t="s">
        <v>119</v>
      </c>
      <c r="J117" s="123" t="s">
        <v>101</v>
      </c>
      <c r="K117" s="124" t="s">
        <v>120</v>
      </c>
      <c r="L117" s="125"/>
      <c r="M117" s="63" t="s">
        <v>1</v>
      </c>
      <c r="N117" s="64" t="s">
        <v>40</v>
      </c>
      <c r="O117" s="64" t="s">
        <v>121</v>
      </c>
      <c r="P117" s="64" t="s">
        <v>122</v>
      </c>
      <c r="Q117" s="64" t="s">
        <v>123</v>
      </c>
      <c r="R117" s="64" t="s">
        <v>124</v>
      </c>
      <c r="S117" s="64" t="s">
        <v>125</v>
      </c>
      <c r="T117" s="65" t="s">
        <v>126</v>
      </c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</row>
    <row r="118" spans="1:63" s="2" customFormat="1" ht="22.8" customHeight="1">
      <c r="A118" s="32"/>
      <c r="B118" s="33"/>
      <c r="C118" s="70" t="s">
        <v>127</v>
      </c>
      <c r="D118" s="32"/>
      <c r="E118" s="32"/>
      <c r="F118" s="32"/>
      <c r="G118" s="32"/>
      <c r="H118" s="32"/>
      <c r="I118" s="32"/>
      <c r="J118" s="126">
        <f>BK118</f>
        <v>0</v>
      </c>
      <c r="K118" s="32"/>
      <c r="L118" s="33"/>
      <c r="M118" s="66"/>
      <c r="N118" s="57"/>
      <c r="O118" s="67"/>
      <c r="P118" s="127">
        <f>P119</f>
        <v>0</v>
      </c>
      <c r="Q118" s="67"/>
      <c r="R118" s="127">
        <f>R119</f>
        <v>0.28784000000000004</v>
      </c>
      <c r="S118" s="67"/>
      <c r="T118" s="128">
        <f>T119</f>
        <v>0.36317</v>
      </c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T118" s="17" t="s">
        <v>75</v>
      </c>
      <c r="AU118" s="17" t="s">
        <v>103</v>
      </c>
      <c r="BK118" s="129">
        <f>BK119</f>
        <v>0</v>
      </c>
    </row>
    <row r="119" spans="2:63" s="12" customFormat="1" ht="25.95" customHeight="1">
      <c r="B119" s="130"/>
      <c r="D119" s="131" t="s">
        <v>75</v>
      </c>
      <c r="E119" s="132" t="s">
        <v>335</v>
      </c>
      <c r="F119" s="132" t="s">
        <v>336</v>
      </c>
      <c r="I119" s="133"/>
      <c r="J119" s="134">
        <f>BK119</f>
        <v>0</v>
      </c>
      <c r="L119" s="130"/>
      <c r="M119" s="135"/>
      <c r="N119" s="136"/>
      <c r="O119" s="136"/>
      <c r="P119" s="137">
        <f>P120</f>
        <v>0</v>
      </c>
      <c r="Q119" s="136"/>
      <c r="R119" s="137">
        <f>R120</f>
        <v>0.28784000000000004</v>
      </c>
      <c r="S119" s="136"/>
      <c r="T119" s="138">
        <f>T120</f>
        <v>0.36317</v>
      </c>
      <c r="AR119" s="131" t="s">
        <v>86</v>
      </c>
      <c r="AT119" s="139" t="s">
        <v>75</v>
      </c>
      <c r="AU119" s="139" t="s">
        <v>76</v>
      </c>
      <c r="AY119" s="131" t="s">
        <v>130</v>
      </c>
      <c r="BK119" s="140">
        <f>BK120</f>
        <v>0</v>
      </c>
    </row>
    <row r="120" spans="2:63" s="12" customFormat="1" ht="22.8" customHeight="1">
      <c r="B120" s="130"/>
      <c r="D120" s="131" t="s">
        <v>75</v>
      </c>
      <c r="E120" s="141" t="s">
        <v>733</v>
      </c>
      <c r="F120" s="141" t="s">
        <v>734</v>
      </c>
      <c r="I120" s="133"/>
      <c r="J120" s="142">
        <f>BK120</f>
        <v>0</v>
      </c>
      <c r="L120" s="130"/>
      <c r="M120" s="135"/>
      <c r="N120" s="136"/>
      <c r="O120" s="136"/>
      <c r="P120" s="137">
        <f>SUM(P121:P208)</f>
        <v>0</v>
      </c>
      <c r="Q120" s="136"/>
      <c r="R120" s="137">
        <f>SUM(R121:R208)</f>
        <v>0.28784000000000004</v>
      </c>
      <c r="S120" s="136"/>
      <c r="T120" s="138">
        <f>SUM(T121:T208)</f>
        <v>0.36317</v>
      </c>
      <c r="AR120" s="131" t="s">
        <v>86</v>
      </c>
      <c r="AT120" s="139" t="s">
        <v>75</v>
      </c>
      <c r="AU120" s="139" t="s">
        <v>84</v>
      </c>
      <c r="AY120" s="131" t="s">
        <v>130</v>
      </c>
      <c r="BK120" s="140">
        <f>SUM(BK121:BK208)</f>
        <v>0</v>
      </c>
    </row>
    <row r="121" spans="1:65" s="2" customFormat="1" ht="13.8" customHeight="1">
      <c r="A121" s="32"/>
      <c r="B121" s="143"/>
      <c r="C121" s="144" t="s">
        <v>84</v>
      </c>
      <c r="D121" s="144" t="s">
        <v>133</v>
      </c>
      <c r="E121" s="145" t="s">
        <v>735</v>
      </c>
      <c r="F121" s="146" t="s">
        <v>736</v>
      </c>
      <c r="G121" s="147" t="s">
        <v>180</v>
      </c>
      <c r="H121" s="148">
        <v>327.8</v>
      </c>
      <c r="I121" s="149"/>
      <c r="J121" s="150">
        <f>ROUND(I121*H121,2)</f>
        <v>0</v>
      </c>
      <c r="K121" s="146" t="s">
        <v>137</v>
      </c>
      <c r="L121" s="33"/>
      <c r="M121" s="151" t="s">
        <v>1</v>
      </c>
      <c r="N121" s="152" t="s">
        <v>43</v>
      </c>
      <c r="O121" s="59"/>
      <c r="P121" s="153">
        <f>O121*H121</f>
        <v>0</v>
      </c>
      <c r="Q121" s="153">
        <v>0</v>
      </c>
      <c r="R121" s="153">
        <f>Q121*H121</f>
        <v>0</v>
      </c>
      <c r="S121" s="153">
        <v>0</v>
      </c>
      <c r="T121" s="154">
        <f>S121*H121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55" t="s">
        <v>227</v>
      </c>
      <c r="AT121" s="155" t="s">
        <v>133</v>
      </c>
      <c r="AU121" s="155" t="s">
        <v>86</v>
      </c>
      <c r="AY121" s="17" t="s">
        <v>130</v>
      </c>
      <c r="BE121" s="156">
        <f>IF(N121="základní",J121,0)</f>
        <v>0</v>
      </c>
      <c r="BF121" s="156">
        <f>IF(N121="snížená",J121,0)</f>
        <v>0</v>
      </c>
      <c r="BG121" s="156">
        <f>IF(N121="zákl. přenesená",J121,0)</f>
        <v>0</v>
      </c>
      <c r="BH121" s="156">
        <f>IF(N121="sníž. přenesená",J121,0)</f>
        <v>0</v>
      </c>
      <c r="BI121" s="156">
        <f>IF(N121="nulová",J121,0)</f>
        <v>0</v>
      </c>
      <c r="BJ121" s="17" t="s">
        <v>138</v>
      </c>
      <c r="BK121" s="156">
        <f>ROUND(I121*H121,2)</f>
        <v>0</v>
      </c>
      <c r="BL121" s="17" t="s">
        <v>227</v>
      </c>
      <c r="BM121" s="155" t="s">
        <v>737</v>
      </c>
    </row>
    <row r="122" spans="1:47" s="2" customFormat="1" ht="12">
      <c r="A122" s="32"/>
      <c r="B122" s="33"/>
      <c r="C122" s="32"/>
      <c r="D122" s="157" t="s">
        <v>140</v>
      </c>
      <c r="E122" s="32"/>
      <c r="F122" s="158" t="s">
        <v>738</v>
      </c>
      <c r="G122" s="32"/>
      <c r="H122" s="32"/>
      <c r="I122" s="159"/>
      <c r="J122" s="32"/>
      <c r="K122" s="32"/>
      <c r="L122" s="33"/>
      <c r="M122" s="160"/>
      <c r="N122" s="161"/>
      <c r="O122" s="59"/>
      <c r="P122" s="59"/>
      <c r="Q122" s="59"/>
      <c r="R122" s="59"/>
      <c r="S122" s="59"/>
      <c r="T122" s="60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140</v>
      </c>
      <c r="AU122" s="17" t="s">
        <v>86</v>
      </c>
    </row>
    <row r="123" spans="2:51" s="13" customFormat="1" ht="12">
      <c r="B123" s="162"/>
      <c r="D123" s="157" t="s">
        <v>142</v>
      </c>
      <c r="E123" s="163" t="s">
        <v>1</v>
      </c>
      <c r="F123" s="164" t="s">
        <v>374</v>
      </c>
      <c r="H123" s="165">
        <v>73.6</v>
      </c>
      <c r="I123" s="166"/>
      <c r="L123" s="162"/>
      <c r="M123" s="167"/>
      <c r="N123" s="168"/>
      <c r="O123" s="168"/>
      <c r="P123" s="168"/>
      <c r="Q123" s="168"/>
      <c r="R123" s="168"/>
      <c r="S123" s="168"/>
      <c r="T123" s="169"/>
      <c r="AT123" s="163" t="s">
        <v>142</v>
      </c>
      <c r="AU123" s="163" t="s">
        <v>86</v>
      </c>
      <c r="AV123" s="13" t="s">
        <v>86</v>
      </c>
      <c r="AW123" s="13" t="s">
        <v>32</v>
      </c>
      <c r="AX123" s="13" t="s">
        <v>76</v>
      </c>
      <c r="AY123" s="163" t="s">
        <v>130</v>
      </c>
    </row>
    <row r="124" spans="2:51" s="13" customFormat="1" ht="12">
      <c r="B124" s="162"/>
      <c r="D124" s="157" t="s">
        <v>142</v>
      </c>
      <c r="E124" s="163" t="s">
        <v>1</v>
      </c>
      <c r="F124" s="164" t="s">
        <v>374</v>
      </c>
      <c r="H124" s="165">
        <v>73.6</v>
      </c>
      <c r="I124" s="166"/>
      <c r="L124" s="162"/>
      <c r="M124" s="167"/>
      <c r="N124" s="168"/>
      <c r="O124" s="168"/>
      <c r="P124" s="168"/>
      <c r="Q124" s="168"/>
      <c r="R124" s="168"/>
      <c r="S124" s="168"/>
      <c r="T124" s="169"/>
      <c r="AT124" s="163" t="s">
        <v>142</v>
      </c>
      <c r="AU124" s="163" t="s">
        <v>86</v>
      </c>
      <c r="AV124" s="13" t="s">
        <v>86</v>
      </c>
      <c r="AW124" s="13" t="s">
        <v>32</v>
      </c>
      <c r="AX124" s="13" t="s">
        <v>76</v>
      </c>
      <c r="AY124" s="163" t="s">
        <v>130</v>
      </c>
    </row>
    <row r="125" spans="2:51" s="13" customFormat="1" ht="12">
      <c r="B125" s="162"/>
      <c r="D125" s="157" t="s">
        <v>142</v>
      </c>
      <c r="E125" s="163" t="s">
        <v>1</v>
      </c>
      <c r="F125" s="164" t="s">
        <v>374</v>
      </c>
      <c r="H125" s="165">
        <v>73.6</v>
      </c>
      <c r="I125" s="166"/>
      <c r="L125" s="162"/>
      <c r="M125" s="167"/>
      <c r="N125" s="168"/>
      <c r="O125" s="168"/>
      <c r="P125" s="168"/>
      <c r="Q125" s="168"/>
      <c r="R125" s="168"/>
      <c r="S125" s="168"/>
      <c r="T125" s="169"/>
      <c r="AT125" s="163" t="s">
        <v>142</v>
      </c>
      <c r="AU125" s="163" t="s">
        <v>86</v>
      </c>
      <c r="AV125" s="13" t="s">
        <v>86</v>
      </c>
      <c r="AW125" s="13" t="s">
        <v>32</v>
      </c>
      <c r="AX125" s="13" t="s">
        <v>76</v>
      </c>
      <c r="AY125" s="163" t="s">
        <v>130</v>
      </c>
    </row>
    <row r="126" spans="2:51" s="13" customFormat="1" ht="12">
      <c r="B126" s="162"/>
      <c r="D126" s="157" t="s">
        <v>142</v>
      </c>
      <c r="E126" s="163" t="s">
        <v>1</v>
      </c>
      <c r="F126" s="164" t="s">
        <v>380</v>
      </c>
      <c r="H126" s="165">
        <v>19.905</v>
      </c>
      <c r="I126" s="166"/>
      <c r="L126" s="162"/>
      <c r="M126" s="167"/>
      <c r="N126" s="168"/>
      <c r="O126" s="168"/>
      <c r="P126" s="168"/>
      <c r="Q126" s="168"/>
      <c r="R126" s="168"/>
      <c r="S126" s="168"/>
      <c r="T126" s="169"/>
      <c r="AT126" s="163" t="s">
        <v>142</v>
      </c>
      <c r="AU126" s="163" t="s">
        <v>86</v>
      </c>
      <c r="AV126" s="13" t="s">
        <v>86</v>
      </c>
      <c r="AW126" s="13" t="s">
        <v>32</v>
      </c>
      <c r="AX126" s="13" t="s">
        <v>76</v>
      </c>
      <c r="AY126" s="163" t="s">
        <v>130</v>
      </c>
    </row>
    <row r="127" spans="2:51" s="13" customFormat="1" ht="12">
      <c r="B127" s="162"/>
      <c r="D127" s="157" t="s">
        <v>142</v>
      </c>
      <c r="E127" s="163" t="s">
        <v>1</v>
      </c>
      <c r="F127" s="164" t="s">
        <v>380</v>
      </c>
      <c r="H127" s="165">
        <v>19.905</v>
      </c>
      <c r="I127" s="166"/>
      <c r="L127" s="162"/>
      <c r="M127" s="167"/>
      <c r="N127" s="168"/>
      <c r="O127" s="168"/>
      <c r="P127" s="168"/>
      <c r="Q127" s="168"/>
      <c r="R127" s="168"/>
      <c r="S127" s="168"/>
      <c r="T127" s="169"/>
      <c r="AT127" s="163" t="s">
        <v>142</v>
      </c>
      <c r="AU127" s="163" t="s">
        <v>86</v>
      </c>
      <c r="AV127" s="13" t="s">
        <v>86</v>
      </c>
      <c r="AW127" s="13" t="s">
        <v>32</v>
      </c>
      <c r="AX127" s="13" t="s">
        <v>76</v>
      </c>
      <c r="AY127" s="163" t="s">
        <v>130</v>
      </c>
    </row>
    <row r="128" spans="2:51" s="13" customFormat="1" ht="12">
      <c r="B128" s="162"/>
      <c r="D128" s="157" t="s">
        <v>142</v>
      </c>
      <c r="E128" s="163" t="s">
        <v>1</v>
      </c>
      <c r="F128" s="164" t="s">
        <v>380</v>
      </c>
      <c r="H128" s="165">
        <v>19.905</v>
      </c>
      <c r="I128" s="166"/>
      <c r="L128" s="162"/>
      <c r="M128" s="167"/>
      <c r="N128" s="168"/>
      <c r="O128" s="168"/>
      <c r="P128" s="168"/>
      <c r="Q128" s="168"/>
      <c r="R128" s="168"/>
      <c r="S128" s="168"/>
      <c r="T128" s="169"/>
      <c r="AT128" s="163" t="s">
        <v>142</v>
      </c>
      <c r="AU128" s="163" t="s">
        <v>86</v>
      </c>
      <c r="AV128" s="13" t="s">
        <v>86</v>
      </c>
      <c r="AW128" s="13" t="s">
        <v>32</v>
      </c>
      <c r="AX128" s="13" t="s">
        <v>76</v>
      </c>
      <c r="AY128" s="163" t="s">
        <v>130</v>
      </c>
    </row>
    <row r="129" spans="2:51" s="13" customFormat="1" ht="12">
      <c r="B129" s="162"/>
      <c r="D129" s="157" t="s">
        <v>142</v>
      </c>
      <c r="E129" s="163" t="s">
        <v>1</v>
      </c>
      <c r="F129" s="164" t="s">
        <v>380</v>
      </c>
      <c r="H129" s="165">
        <v>19.905</v>
      </c>
      <c r="I129" s="166"/>
      <c r="L129" s="162"/>
      <c r="M129" s="167"/>
      <c r="N129" s="168"/>
      <c r="O129" s="168"/>
      <c r="P129" s="168"/>
      <c r="Q129" s="168"/>
      <c r="R129" s="168"/>
      <c r="S129" s="168"/>
      <c r="T129" s="169"/>
      <c r="AT129" s="163" t="s">
        <v>142</v>
      </c>
      <c r="AU129" s="163" t="s">
        <v>86</v>
      </c>
      <c r="AV129" s="13" t="s">
        <v>86</v>
      </c>
      <c r="AW129" s="13" t="s">
        <v>32</v>
      </c>
      <c r="AX129" s="13" t="s">
        <v>76</v>
      </c>
      <c r="AY129" s="163" t="s">
        <v>130</v>
      </c>
    </row>
    <row r="130" spans="2:51" s="13" customFormat="1" ht="12">
      <c r="B130" s="162"/>
      <c r="D130" s="157" t="s">
        <v>142</v>
      </c>
      <c r="E130" s="163" t="s">
        <v>1</v>
      </c>
      <c r="F130" s="164" t="s">
        <v>739</v>
      </c>
      <c r="H130" s="165">
        <v>27.38</v>
      </c>
      <c r="I130" s="166"/>
      <c r="L130" s="162"/>
      <c r="M130" s="167"/>
      <c r="N130" s="168"/>
      <c r="O130" s="168"/>
      <c r="P130" s="168"/>
      <c r="Q130" s="168"/>
      <c r="R130" s="168"/>
      <c r="S130" s="168"/>
      <c r="T130" s="169"/>
      <c r="AT130" s="163" t="s">
        <v>142</v>
      </c>
      <c r="AU130" s="163" t="s">
        <v>86</v>
      </c>
      <c r="AV130" s="13" t="s">
        <v>86</v>
      </c>
      <c r="AW130" s="13" t="s">
        <v>32</v>
      </c>
      <c r="AX130" s="13" t="s">
        <v>76</v>
      </c>
      <c r="AY130" s="163" t="s">
        <v>130</v>
      </c>
    </row>
    <row r="131" spans="2:51" s="14" customFormat="1" ht="12">
      <c r="B131" s="170"/>
      <c r="D131" s="157" t="s">
        <v>142</v>
      </c>
      <c r="E131" s="171" t="s">
        <v>1</v>
      </c>
      <c r="F131" s="172" t="s">
        <v>145</v>
      </c>
      <c r="H131" s="173">
        <v>327.8</v>
      </c>
      <c r="I131" s="174"/>
      <c r="L131" s="170"/>
      <c r="M131" s="175"/>
      <c r="N131" s="176"/>
      <c r="O131" s="176"/>
      <c r="P131" s="176"/>
      <c r="Q131" s="176"/>
      <c r="R131" s="176"/>
      <c r="S131" s="176"/>
      <c r="T131" s="177"/>
      <c r="AT131" s="171" t="s">
        <v>142</v>
      </c>
      <c r="AU131" s="171" t="s">
        <v>86</v>
      </c>
      <c r="AV131" s="14" t="s">
        <v>138</v>
      </c>
      <c r="AW131" s="14" t="s">
        <v>32</v>
      </c>
      <c r="AX131" s="14" t="s">
        <v>84</v>
      </c>
      <c r="AY131" s="171" t="s">
        <v>130</v>
      </c>
    </row>
    <row r="132" spans="1:65" s="2" customFormat="1" ht="13.8" customHeight="1">
      <c r="A132" s="32"/>
      <c r="B132" s="143"/>
      <c r="C132" s="185" t="s">
        <v>86</v>
      </c>
      <c r="D132" s="185" t="s">
        <v>222</v>
      </c>
      <c r="E132" s="186" t="s">
        <v>740</v>
      </c>
      <c r="F132" s="187" t="s">
        <v>741</v>
      </c>
      <c r="G132" s="188" t="s">
        <v>742</v>
      </c>
      <c r="H132" s="189">
        <v>163.9</v>
      </c>
      <c r="I132" s="190"/>
      <c r="J132" s="191">
        <f>ROUND(I132*H132,2)</f>
        <v>0</v>
      </c>
      <c r="K132" s="187" t="s">
        <v>137</v>
      </c>
      <c r="L132" s="192"/>
      <c r="M132" s="193" t="s">
        <v>1</v>
      </c>
      <c r="N132" s="194" t="s">
        <v>43</v>
      </c>
      <c r="O132" s="59"/>
      <c r="P132" s="153">
        <f>O132*H132</f>
        <v>0</v>
      </c>
      <c r="Q132" s="153">
        <v>0.001</v>
      </c>
      <c r="R132" s="153">
        <f>Q132*H132</f>
        <v>0.16390000000000002</v>
      </c>
      <c r="S132" s="153">
        <v>0</v>
      </c>
      <c r="T132" s="154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55" t="s">
        <v>329</v>
      </c>
      <c r="AT132" s="155" t="s">
        <v>222</v>
      </c>
      <c r="AU132" s="155" t="s">
        <v>86</v>
      </c>
      <c r="AY132" s="17" t="s">
        <v>130</v>
      </c>
      <c r="BE132" s="156">
        <f>IF(N132="základní",J132,0)</f>
        <v>0</v>
      </c>
      <c r="BF132" s="156">
        <f>IF(N132="snížená",J132,0)</f>
        <v>0</v>
      </c>
      <c r="BG132" s="156">
        <f>IF(N132="zákl. přenesená",J132,0)</f>
        <v>0</v>
      </c>
      <c r="BH132" s="156">
        <f>IF(N132="sníž. přenesená",J132,0)</f>
        <v>0</v>
      </c>
      <c r="BI132" s="156">
        <f>IF(N132="nulová",J132,0)</f>
        <v>0</v>
      </c>
      <c r="BJ132" s="17" t="s">
        <v>138</v>
      </c>
      <c r="BK132" s="156">
        <f>ROUND(I132*H132,2)</f>
        <v>0</v>
      </c>
      <c r="BL132" s="17" t="s">
        <v>227</v>
      </c>
      <c r="BM132" s="155" t="s">
        <v>743</v>
      </c>
    </row>
    <row r="133" spans="1:47" s="2" customFormat="1" ht="12">
      <c r="A133" s="32"/>
      <c r="B133" s="33"/>
      <c r="C133" s="32"/>
      <c r="D133" s="157" t="s">
        <v>140</v>
      </c>
      <c r="E133" s="32"/>
      <c r="F133" s="158" t="s">
        <v>741</v>
      </c>
      <c r="G133" s="32"/>
      <c r="H133" s="32"/>
      <c r="I133" s="159"/>
      <c r="J133" s="32"/>
      <c r="K133" s="32"/>
      <c r="L133" s="33"/>
      <c r="M133" s="160"/>
      <c r="N133" s="161"/>
      <c r="O133" s="59"/>
      <c r="P133" s="59"/>
      <c r="Q133" s="59"/>
      <c r="R133" s="59"/>
      <c r="S133" s="59"/>
      <c r="T133" s="60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7" t="s">
        <v>140</v>
      </c>
      <c r="AU133" s="17" t="s">
        <v>86</v>
      </c>
    </row>
    <row r="134" spans="2:51" s="13" customFormat="1" ht="12">
      <c r="B134" s="162"/>
      <c r="D134" s="157" t="s">
        <v>142</v>
      </c>
      <c r="F134" s="164" t="s">
        <v>744</v>
      </c>
      <c r="H134" s="165">
        <v>163.9</v>
      </c>
      <c r="I134" s="166"/>
      <c r="L134" s="162"/>
      <c r="M134" s="167"/>
      <c r="N134" s="168"/>
      <c r="O134" s="168"/>
      <c r="P134" s="168"/>
      <c r="Q134" s="168"/>
      <c r="R134" s="168"/>
      <c r="S134" s="168"/>
      <c r="T134" s="169"/>
      <c r="AT134" s="163" t="s">
        <v>142</v>
      </c>
      <c r="AU134" s="163" t="s">
        <v>86</v>
      </c>
      <c r="AV134" s="13" t="s">
        <v>86</v>
      </c>
      <c r="AW134" s="13" t="s">
        <v>3</v>
      </c>
      <c r="AX134" s="13" t="s">
        <v>84</v>
      </c>
      <c r="AY134" s="163" t="s">
        <v>130</v>
      </c>
    </row>
    <row r="135" spans="1:65" s="2" customFormat="1" ht="13.8" customHeight="1">
      <c r="A135" s="32"/>
      <c r="B135" s="143"/>
      <c r="C135" s="185" t="s">
        <v>153</v>
      </c>
      <c r="D135" s="185" t="s">
        <v>222</v>
      </c>
      <c r="E135" s="186" t="s">
        <v>745</v>
      </c>
      <c r="F135" s="187" t="s">
        <v>746</v>
      </c>
      <c r="G135" s="188" t="s">
        <v>347</v>
      </c>
      <c r="H135" s="189">
        <v>327.8</v>
      </c>
      <c r="I135" s="190"/>
      <c r="J135" s="191">
        <f>ROUND(I135*H135,2)</f>
        <v>0</v>
      </c>
      <c r="K135" s="187" t="s">
        <v>137</v>
      </c>
      <c r="L135" s="192"/>
      <c r="M135" s="193" t="s">
        <v>1</v>
      </c>
      <c r="N135" s="194" t="s">
        <v>43</v>
      </c>
      <c r="O135" s="59"/>
      <c r="P135" s="153">
        <f>O135*H135</f>
        <v>0</v>
      </c>
      <c r="Q135" s="153">
        <v>0.0003</v>
      </c>
      <c r="R135" s="153">
        <f>Q135*H135</f>
        <v>0.09834</v>
      </c>
      <c r="S135" s="153">
        <v>0</v>
      </c>
      <c r="T135" s="154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5" t="s">
        <v>329</v>
      </c>
      <c r="AT135" s="155" t="s">
        <v>222</v>
      </c>
      <c r="AU135" s="155" t="s">
        <v>86</v>
      </c>
      <c r="AY135" s="17" t="s">
        <v>130</v>
      </c>
      <c r="BE135" s="156">
        <f>IF(N135="základní",J135,0)</f>
        <v>0</v>
      </c>
      <c r="BF135" s="156">
        <f>IF(N135="snížená",J135,0)</f>
        <v>0</v>
      </c>
      <c r="BG135" s="156">
        <f>IF(N135="zákl. přenesená",J135,0)</f>
        <v>0</v>
      </c>
      <c r="BH135" s="156">
        <f>IF(N135="sníž. přenesená",J135,0)</f>
        <v>0</v>
      </c>
      <c r="BI135" s="156">
        <f>IF(N135="nulová",J135,0)</f>
        <v>0</v>
      </c>
      <c r="BJ135" s="17" t="s">
        <v>138</v>
      </c>
      <c r="BK135" s="156">
        <f>ROUND(I135*H135,2)</f>
        <v>0</v>
      </c>
      <c r="BL135" s="17" t="s">
        <v>227</v>
      </c>
      <c r="BM135" s="155" t="s">
        <v>747</v>
      </c>
    </row>
    <row r="136" spans="1:47" s="2" customFormat="1" ht="12">
      <c r="A136" s="32"/>
      <c r="B136" s="33"/>
      <c r="C136" s="32"/>
      <c r="D136" s="157" t="s">
        <v>140</v>
      </c>
      <c r="E136" s="32"/>
      <c r="F136" s="158" t="s">
        <v>746</v>
      </c>
      <c r="G136" s="32"/>
      <c r="H136" s="32"/>
      <c r="I136" s="159"/>
      <c r="J136" s="32"/>
      <c r="K136" s="32"/>
      <c r="L136" s="33"/>
      <c r="M136" s="160"/>
      <c r="N136" s="161"/>
      <c r="O136" s="59"/>
      <c r="P136" s="59"/>
      <c r="Q136" s="59"/>
      <c r="R136" s="59"/>
      <c r="S136" s="59"/>
      <c r="T136" s="60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7" t="s">
        <v>140</v>
      </c>
      <c r="AU136" s="17" t="s">
        <v>86</v>
      </c>
    </row>
    <row r="137" spans="1:65" s="2" customFormat="1" ht="13.8" customHeight="1">
      <c r="A137" s="32"/>
      <c r="B137" s="143"/>
      <c r="C137" s="144" t="s">
        <v>138</v>
      </c>
      <c r="D137" s="144" t="s">
        <v>133</v>
      </c>
      <c r="E137" s="145" t="s">
        <v>748</v>
      </c>
      <c r="F137" s="146" t="s">
        <v>749</v>
      </c>
      <c r="G137" s="147" t="s">
        <v>347</v>
      </c>
      <c r="H137" s="148">
        <v>50</v>
      </c>
      <c r="I137" s="149"/>
      <c r="J137" s="150">
        <f>ROUND(I137*H137,2)</f>
        <v>0</v>
      </c>
      <c r="K137" s="146" t="s">
        <v>137</v>
      </c>
      <c r="L137" s="33"/>
      <c r="M137" s="151" t="s">
        <v>1</v>
      </c>
      <c r="N137" s="152" t="s">
        <v>43</v>
      </c>
      <c r="O137" s="59"/>
      <c r="P137" s="153">
        <f>O137*H137</f>
        <v>0</v>
      </c>
      <c r="Q137" s="153">
        <v>0</v>
      </c>
      <c r="R137" s="153">
        <f>Q137*H137</f>
        <v>0</v>
      </c>
      <c r="S137" s="153">
        <v>0</v>
      </c>
      <c r="T137" s="154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55" t="s">
        <v>227</v>
      </c>
      <c r="AT137" s="155" t="s">
        <v>133</v>
      </c>
      <c r="AU137" s="155" t="s">
        <v>86</v>
      </c>
      <c r="AY137" s="17" t="s">
        <v>130</v>
      </c>
      <c r="BE137" s="156">
        <f>IF(N137="základní",J137,0)</f>
        <v>0</v>
      </c>
      <c r="BF137" s="156">
        <f>IF(N137="snížená",J137,0)</f>
        <v>0</v>
      </c>
      <c r="BG137" s="156">
        <f>IF(N137="zákl. přenesená",J137,0)</f>
        <v>0</v>
      </c>
      <c r="BH137" s="156">
        <f>IF(N137="sníž. přenesená",J137,0)</f>
        <v>0</v>
      </c>
      <c r="BI137" s="156">
        <f>IF(N137="nulová",J137,0)</f>
        <v>0</v>
      </c>
      <c r="BJ137" s="17" t="s">
        <v>138</v>
      </c>
      <c r="BK137" s="156">
        <f>ROUND(I137*H137,2)</f>
        <v>0</v>
      </c>
      <c r="BL137" s="17" t="s">
        <v>227</v>
      </c>
      <c r="BM137" s="155" t="s">
        <v>750</v>
      </c>
    </row>
    <row r="138" spans="1:47" s="2" customFormat="1" ht="12">
      <c r="A138" s="32"/>
      <c r="B138" s="33"/>
      <c r="C138" s="32"/>
      <c r="D138" s="157" t="s">
        <v>140</v>
      </c>
      <c r="E138" s="32"/>
      <c r="F138" s="158" t="s">
        <v>751</v>
      </c>
      <c r="G138" s="32"/>
      <c r="H138" s="32"/>
      <c r="I138" s="159"/>
      <c r="J138" s="32"/>
      <c r="K138" s="32"/>
      <c r="L138" s="33"/>
      <c r="M138" s="160"/>
      <c r="N138" s="161"/>
      <c r="O138" s="59"/>
      <c r="P138" s="59"/>
      <c r="Q138" s="59"/>
      <c r="R138" s="59"/>
      <c r="S138" s="59"/>
      <c r="T138" s="60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T138" s="17" t="s">
        <v>140</v>
      </c>
      <c r="AU138" s="17" t="s">
        <v>86</v>
      </c>
    </row>
    <row r="139" spans="2:51" s="13" customFormat="1" ht="12">
      <c r="B139" s="162"/>
      <c r="D139" s="157" t="s">
        <v>142</v>
      </c>
      <c r="E139" s="163" t="s">
        <v>1</v>
      </c>
      <c r="F139" s="164" t="s">
        <v>268</v>
      </c>
      <c r="H139" s="165">
        <v>50</v>
      </c>
      <c r="I139" s="166"/>
      <c r="L139" s="162"/>
      <c r="M139" s="167"/>
      <c r="N139" s="168"/>
      <c r="O139" s="168"/>
      <c r="P139" s="168"/>
      <c r="Q139" s="168"/>
      <c r="R139" s="168"/>
      <c r="S139" s="168"/>
      <c r="T139" s="169"/>
      <c r="AT139" s="163" t="s">
        <v>142</v>
      </c>
      <c r="AU139" s="163" t="s">
        <v>86</v>
      </c>
      <c r="AV139" s="13" t="s">
        <v>86</v>
      </c>
      <c r="AW139" s="13" t="s">
        <v>32</v>
      </c>
      <c r="AX139" s="13" t="s">
        <v>76</v>
      </c>
      <c r="AY139" s="163" t="s">
        <v>130</v>
      </c>
    </row>
    <row r="140" spans="2:51" s="14" customFormat="1" ht="12">
      <c r="B140" s="170"/>
      <c r="D140" s="157" t="s">
        <v>142</v>
      </c>
      <c r="E140" s="171" t="s">
        <v>1</v>
      </c>
      <c r="F140" s="172" t="s">
        <v>145</v>
      </c>
      <c r="H140" s="173">
        <v>50</v>
      </c>
      <c r="I140" s="174"/>
      <c r="L140" s="170"/>
      <c r="M140" s="175"/>
      <c r="N140" s="176"/>
      <c r="O140" s="176"/>
      <c r="P140" s="176"/>
      <c r="Q140" s="176"/>
      <c r="R140" s="176"/>
      <c r="S140" s="176"/>
      <c r="T140" s="177"/>
      <c r="AT140" s="171" t="s">
        <v>142</v>
      </c>
      <c r="AU140" s="171" t="s">
        <v>86</v>
      </c>
      <c r="AV140" s="14" t="s">
        <v>138</v>
      </c>
      <c r="AW140" s="14" t="s">
        <v>32</v>
      </c>
      <c r="AX140" s="14" t="s">
        <v>84</v>
      </c>
      <c r="AY140" s="171" t="s">
        <v>130</v>
      </c>
    </row>
    <row r="141" spans="1:65" s="2" customFormat="1" ht="13.8" customHeight="1">
      <c r="A141" s="32"/>
      <c r="B141" s="143"/>
      <c r="C141" s="185" t="s">
        <v>163</v>
      </c>
      <c r="D141" s="185" t="s">
        <v>222</v>
      </c>
      <c r="E141" s="186" t="s">
        <v>752</v>
      </c>
      <c r="F141" s="187" t="s">
        <v>753</v>
      </c>
      <c r="G141" s="188" t="s">
        <v>347</v>
      </c>
      <c r="H141" s="189">
        <v>50</v>
      </c>
      <c r="I141" s="190"/>
      <c r="J141" s="191">
        <f>ROUND(I141*H141,2)</f>
        <v>0</v>
      </c>
      <c r="K141" s="187" t="s">
        <v>137</v>
      </c>
      <c r="L141" s="192"/>
      <c r="M141" s="193" t="s">
        <v>1</v>
      </c>
      <c r="N141" s="194" t="s">
        <v>43</v>
      </c>
      <c r="O141" s="59"/>
      <c r="P141" s="153">
        <f>O141*H141</f>
        <v>0</v>
      </c>
      <c r="Q141" s="153">
        <v>0.00023</v>
      </c>
      <c r="R141" s="153">
        <f>Q141*H141</f>
        <v>0.0115</v>
      </c>
      <c r="S141" s="153">
        <v>0</v>
      </c>
      <c r="T141" s="154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5" t="s">
        <v>329</v>
      </c>
      <c r="AT141" s="155" t="s">
        <v>222</v>
      </c>
      <c r="AU141" s="155" t="s">
        <v>86</v>
      </c>
      <c r="AY141" s="17" t="s">
        <v>130</v>
      </c>
      <c r="BE141" s="156">
        <f>IF(N141="základní",J141,0)</f>
        <v>0</v>
      </c>
      <c r="BF141" s="156">
        <f>IF(N141="snížená",J141,0)</f>
        <v>0</v>
      </c>
      <c r="BG141" s="156">
        <f>IF(N141="zákl. přenesená",J141,0)</f>
        <v>0</v>
      </c>
      <c r="BH141" s="156">
        <f>IF(N141="sníž. přenesená",J141,0)</f>
        <v>0</v>
      </c>
      <c r="BI141" s="156">
        <f>IF(N141="nulová",J141,0)</f>
        <v>0</v>
      </c>
      <c r="BJ141" s="17" t="s">
        <v>138</v>
      </c>
      <c r="BK141" s="156">
        <f>ROUND(I141*H141,2)</f>
        <v>0</v>
      </c>
      <c r="BL141" s="17" t="s">
        <v>227</v>
      </c>
      <c r="BM141" s="155" t="s">
        <v>754</v>
      </c>
    </row>
    <row r="142" spans="1:47" s="2" customFormat="1" ht="12">
      <c r="A142" s="32"/>
      <c r="B142" s="33"/>
      <c r="C142" s="32"/>
      <c r="D142" s="157" t="s">
        <v>140</v>
      </c>
      <c r="E142" s="32"/>
      <c r="F142" s="158" t="s">
        <v>753</v>
      </c>
      <c r="G142" s="32"/>
      <c r="H142" s="32"/>
      <c r="I142" s="159"/>
      <c r="J142" s="32"/>
      <c r="K142" s="32"/>
      <c r="L142" s="33"/>
      <c r="M142" s="160"/>
      <c r="N142" s="161"/>
      <c r="O142" s="59"/>
      <c r="P142" s="59"/>
      <c r="Q142" s="59"/>
      <c r="R142" s="59"/>
      <c r="S142" s="59"/>
      <c r="T142" s="60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140</v>
      </c>
      <c r="AU142" s="17" t="s">
        <v>86</v>
      </c>
    </row>
    <row r="143" spans="2:51" s="13" customFormat="1" ht="12">
      <c r="B143" s="162"/>
      <c r="D143" s="157" t="s">
        <v>142</v>
      </c>
      <c r="E143" s="163" t="s">
        <v>1</v>
      </c>
      <c r="F143" s="164" t="s">
        <v>268</v>
      </c>
      <c r="H143" s="165">
        <v>50</v>
      </c>
      <c r="I143" s="166"/>
      <c r="L143" s="162"/>
      <c r="M143" s="167"/>
      <c r="N143" s="168"/>
      <c r="O143" s="168"/>
      <c r="P143" s="168"/>
      <c r="Q143" s="168"/>
      <c r="R143" s="168"/>
      <c r="S143" s="168"/>
      <c r="T143" s="169"/>
      <c r="AT143" s="163" t="s">
        <v>142</v>
      </c>
      <c r="AU143" s="163" t="s">
        <v>86</v>
      </c>
      <c r="AV143" s="13" t="s">
        <v>86</v>
      </c>
      <c r="AW143" s="13" t="s">
        <v>32</v>
      </c>
      <c r="AX143" s="13" t="s">
        <v>76</v>
      </c>
      <c r="AY143" s="163" t="s">
        <v>130</v>
      </c>
    </row>
    <row r="144" spans="2:51" s="14" customFormat="1" ht="12">
      <c r="B144" s="170"/>
      <c r="D144" s="157" t="s">
        <v>142</v>
      </c>
      <c r="E144" s="171" t="s">
        <v>1</v>
      </c>
      <c r="F144" s="172" t="s">
        <v>145</v>
      </c>
      <c r="H144" s="173">
        <v>50</v>
      </c>
      <c r="I144" s="174"/>
      <c r="L144" s="170"/>
      <c r="M144" s="175"/>
      <c r="N144" s="176"/>
      <c r="O144" s="176"/>
      <c r="P144" s="176"/>
      <c r="Q144" s="176"/>
      <c r="R144" s="176"/>
      <c r="S144" s="176"/>
      <c r="T144" s="177"/>
      <c r="AT144" s="171" t="s">
        <v>142</v>
      </c>
      <c r="AU144" s="171" t="s">
        <v>86</v>
      </c>
      <c r="AV144" s="14" t="s">
        <v>138</v>
      </c>
      <c r="AW144" s="14" t="s">
        <v>32</v>
      </c>
      <c r="AX144" s="14" t="s">
        <v>84</v>
      </c>
      <c r="AY144" s="171" t="s">
        <v>130</v>
      </c>
    </row>
    <row r="145" spans="1:65" s="2" customFormat="1" ht="13.8" customHeight="1">
      <c r="A145" s="32"/>
      <c r="B145" s="143"/>
      <c r="C145" s="144" t="s">
        <v>131</v>
      </c>
      <c r="D145" s="144" t="s">
        <v>133</v>
      </c>
      <c r="E145" s="145" t="s">
        <v>755</v>
      </c>
      <c r="F145" s="146" t="s">
        <v>756</v>
      </c>
      <c r="G145" s="147" t="s">
        <v>347</v>
      </c>
      <c r="H145" s="148">
        <v>25</v>
      </c>
      <c r="I145" s="149"/>
      <c r="J145" s="150">
        <f>ROUND(I145*H145,2)</f>
        <v>0</v>
      </c>
      <c r="K145" s="146" t="s">
        <v>137</v>
      </c>
      <c r="L145" s="33"/>
      <c r="M145" s="151" t="s">
        <v>1</v>
      </c>
      <c r="N145" s="152" t="s">
        <v>43</v>
      </c>
      <c r="O145" s="59"/>
      <c r="P145" s="153">
        <f>O145*H145</f>
        <v>0</v>
      </c>
      <c r="Q145" s="153">
        <v>0</v>
      </c>
      <c r="R145" s="153">
        <f>Q145*H145</f>
        <v>0</v>
      </c>
      <c r="S145" s="153">
        <v>0</v>
      </c>
      <c r="T145" s="154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5" t="s">
        <v>227</v>
      </c>
      <c r="AT145" s="155" t="s">
        <v>133</v>
      </c>
      <c r="AU145" s="155" t="s">
        <v>86</v>
      </c>
      <c r="AY145" s="17" t="s">
        <v>130</v>
      </c>
      <c r="BE145" s="156">
        <f>IF(N145="základní",J145,0)</f>
        <v>0</v>
      </c>
      <c r="BF145" s="156">
        <f>IF(N145="snížená",J145,0)</f>
        <v>0</v>
      </c>
      <c r="BG145" s="156">
        <f>IF(N145="zákl. přenesená",J145,0)</f>
        <v>0</v>
      </c>
      <c r="BH145" s="156">
        <f>IF(N145="sníž. přenesená",J145,0)</f>
        <v>0</v>
      </c>
      <c r="BI145" s="156">
        <f>IF(N145="nulová",J145,0)</f>
        <v>0</v>
      </c>
      <c r="BJ145" s="17" t="s">
        <v>138</v>
      </c>
      <c r="BK145" s="156">
        <f>ROUND(I145*H145,2)</f>
        <v>0</v>
      </c>
      <c r="BL145" s="17" t="s">
        <v>227</v>
      </c>
      <c r="BM145" s="155" t="s">
        <v>757</v>
      </c>
    </row>
    <row r="146" spans="1:47" s="2" customFormat="1" ht="12">
      <c r="A146" s="32"/>
      <c r="B146" s="33"/>
      <c r="C146" s="32"/>
      <c r="D146" s="157" t="s">
        <v>140</v>
      </c>
      <c r="E146" s="32"/>
      <c r="F146" s="158" t="s">
        <v>758</v>
      </c>
      <c r="G146" s="32"/>
      <c r="H146" s="32"/>
      <c r="I146" s="159"/>
      <c r="J146" s="32"/>
      <c r="K146" s="32"/>
      <c r="L146" s="33"/>
      <c r="M146" s="160"/>
      <c r="N146" s="161"/>
      <c r="O146" s="59"/>
      <c r="P146" s="59"/>
      <c r="Q146" s="59"/>
      <c r="R146" s="59"/>
      <c r="S146" s="59"/>
      <c r="T146" s="60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17" t="s">
        <v>140</v>
      </c>
      <c r="AU146" s="17" t="s">
        <v>86</v>
      </c>
    </row>
    <row r="147" spans="2:51" s="13" customFormat="1" ht="12">
      <c r="B147" s="162"/>
      <c r="D147" s="157" t="s">
        <v>142</v>
      </c>
      <c r="E147" s="163" t="s">
        <v>1</v>
      </c>
      <c r="F147" s="164" t="s">
        <v>283</v>
      </c>
      <c r="H147" s="165">
        <v>25</v>
      </c>
      <c r="I147" s="166"/>
      <c r="L147" s="162"/>
      <c r="M147" s="167"/>
      <c r="N147" s="168"/>
      <c r="O147" s="168"/>
      <c r="P147" s="168"/>
      <c r="Q147" s="168"/>
      <c r="R147" s="168"/>
      <c r="S147" s="168"/>
      <c r="T147" s="169"/>
      <c r="AT147" s="163" t="s">
        <v>142</v>
      </c>
      <c r="AU147" s="163" t="s">
        <v>86</v>
      </c>
      <c r="AV147" s="13" t="s">
        <v>86</v>
      </c>
      <c r="AW147" s="13" t="s">
        <v>32</v>
      </c>
      <c r="AX147" s="13" t="s">
        <v>76</v>
      </c>
      <c r="AY147" s="163" t="s">
        <v>130</v>
      </c>
    </row>
    <row r="148" spans="2:51" s="14" customFormat="1" ht="12">
      <c r="B148" s="170"/>
      <c r="D148" s="157" t="s">
        <v>142</v>
      </c>
      <c r="E148" s="171" t="s">
        <v>1</v>
      </c>
      <c r="F148" s="172" t="s">
        <v>145</v>
      </c>
      <c r="H148" s="173">
        <v>25</v>
      </c>
      <c r="I148" s="174"/>
      <c r="L148" s="170"/>
      <c r="M148" s="175"/>
      <c r="N148" s="176"/>
      <c r="O148" s="176"/>
      <c r="P148" s="176"/>
      <c r="Q148" s="176"/>
      <c r="R148" s="176"/>
      <c r="S148" s="176"/>
      <c r="T148" s="177"/>
      <c r="AT148" s="171" t="s">
        <v>142</v>
      </c>
      <c r="AU148" s="171" t="s">
        <v>86</v>
      </c>
      <c r="AV148" s="14" t="s">
        <v>138</v>
      </c>
      <c r="AW148" s="14" t="s">
        <v>32</v>
      </c>
      <c r="AX148" s="14" t="s">
        <v>84</v>
      </c>
      <c r="AY148" s="171" t="s">
        <v>130</v>
      </c>
    </row>
    <row r="149" spans="1:65" s="2" customFormat="1" ht="13.8" customHeight="1">
      <c r="A149" s="32"/>
      <c r="B149" s="143"/>
      <c r="C149" s="185" t="s">
        <v>172</v>
      </c>
      <c r="D149" s="185" t="s">
        <v>222</v>
      </c>
      <c r="E149" s="186" t="s">
        <v>759</v>
      </c>
      <c r="F149" s="187" t="s">
        <v>760</v>
      </c>
      <c r="G149" s="188" t="s">
        <v>225</v>
      </c>
      <c r="H149" s="189">
        <v>25</v>
      </c>
      <c r="I149" s="190"/>
      <c r="J149" s="191">
        <f>ROUND(I149*H149,2)</f>
        <v>0</v>
      </c>
      <c r="K149" s="187" t="s">
        <v>1</v>
      </c>
      <c r="L149" s="192"/>
      <c r="M149" s="193" t="s">
        <v>1</v>
      </c>
      <c r="N149" s="194" t="s">
        <v>43</v>
      </c>
      <c r="O149" s="59"/>
      <c r="P149" s="153">
        <f>O149*H149</f>
        <v>0</v>
      </c>
      <c r="Q149" s="153">
        <v>0</v>
      </c>
      <c r="R149" s="153">
        <f>Q149*H149</f>
        <v>0</v>
      </c>
      <c r="S149" s="153">
        <v>0</v>
      </c>
      <c r="T149" s="154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5" t="s">
        <v>329</v>
      </c>
      <c r="AT149" s="155" t="s">
        <v>222</v>
      </c>
      <c r="AU149" s="155" t="s">
        <v>86</v>
      </c>
      <c r="AY149" s="17" t="s">
        <v>130</v>
      </c>
      <c r="BE149" s="156">
        <f>IF(N149="základní",J149,0)</f>
        <v>0</v>
      </c>
      <c r="BF149" s="156">
        <f>IF(N149="snížená",J149,0)</f>
        <v>0</v>
      </c>
      <c r="BG149" s="156">
        <f>IF(N149="zákl. přenesená",J149,0)</f>
        <v>0</v>
      </c>
      <c r="BH149" s="156">
        <f>IF(N149="sníž. přenesená",J149,0)</f>
        <v>0</v>
      </c>
      <c r="BI149" s="156">
        <f>IF(N149="nulová",J149,0)</f>
        <v>0</v>
      </c>
      <c r="BJ149" s="17" t="s">
        <v>138</v>
      </c>
      <c r="BK149" s="156">
        <f>ROUND(I149*H149,2)</f>
        <v>0</v>
      </c>
      <c r="BL149" s="17" t="s">
        <v>227</v>
      </c>
      <c r="BM149" s="155" t="s">
        <v>761</v>
      </c>
    </row>
    <row r="150" spans="1:47" s="2" customFormat="1" ht="12">
      <c r="A150" s="32"/>
      <c r="B150" s="33"/>
      <c r="C150" s="32"/>
      <c r="D150" s="157" t="s">
        <v>140</v>
      </c>
      <c r="E150" s="32"/>
      <c r="F150" s="158" t="s">
        <v>760</v>
      </c>
      <c r="G150" s="32"/>
      <c r="H150" s="32"/>
      <c r="I150" s="159"/>
      <c r="J150" s="32"/>
      <c r="K150" s="32"/>
      <c r="L150" s="33"/>
      <c r="M150" s="160"/>
      <c r="N150" s="161"/>
      <c r="O150" s="59"/>
      <c r="P150" s="59"/>
      <c r="Q150" s="59"/>
      <c r="R150" s="59"/>
      <c r="S150" s="59"/>
      <c r="T150" s="60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T150" s="17" t="s">
        <v>140</v>
      </c>
      <c r="AU150" s="17" t="s">
        <v>86</v>
      </c>
    </row>
    <row r="151" spans="1:65" s="2" customFormat="1" ht="13.8" customHeight="1">
      <c r="A151" s="32"/>
      <c r="B151" s="143"/>
      <c r="C151" s="144" t="s">
        <v>177</v>
      </c>
      <c r="D151" s="144" t="s">
        <v>133</v>
      </c>
      <c r="E151" s="145" t="s">
        <v>762</v>
      </c>
      <c r="F151" s="146" t="s">
        <v>763</v>
      </c>
      <c r="G151" s="147" t="s">
        <v>347</v>
      </c>
      <c r="H151" s="148">
        <v>10</v>
      </c>
      <c r="I151" s="149"/>
      <c r="J151" s="150">
        <f>ROUND(I151*H151,2)</f>
        <v>0</v>
      </c>
      <c r="K151" s="146" t="s">
        <v>137</v>
      </c>
      <c r="L151" s="33"/>
      <c r="M151" s="151" t="s">
        <v>1</v>
      </c>
      <c r="N151" s="152" t="s">
        <v>43</v>
      </c>
      <c r="O151" s="59"/>
      <c r="P151" s="153">
        <f>O151*H151</f>
        <v>0</v>
      </c>
      <c r="Q151" s="153">
        <v>0</v>
      </c>
      <c r="R151" s="153">
        <f>Q151*H151</f>
        <v>0</v>
      </c>
      <c r="S151" s="153">
        <v>0</v>
      </c>
      <c r="T151" s="154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55" t="s">
        <v>227</v>
      </c>
      <c r="AT151" s="155" t="s">
        <v>133</v>
      </c>
      <c r="AU151" s="155" t="s">
        <v>86</v>
      </c>
      <c r="AY151" s="17" t="s">
        <v>130</v>
      </c>
      <c r="BE151" s="156">
        <f>IF(N151="základní",J151,0)</f>
        <v>0</v>
      </c>
      <c r="BF151" s="156">
        <f>IF(N151="snížená",J151,0)</f>
        <v>0</v>
      </c>
      <c r="BG151" s="156">
        <f>IF(N151="zákl. přenesená",J151,0)</f>
        <v>0</v>
      </c>
      <c r="BH151" s="156">
        <f>IF(N151="sníž. přenesená",J151,0)</f>
        <v>0</v>
      </c>
      <c r="BI151" s="156">
        <f>IF(N151="nulová",J151,0)</f>
        <v>0</v>
      </c>
      <c r="BJ151" s="17" t="s">
        <v>138</v>
      </c>
      <c r="BK151" s="156">
        <f>ROUND(I151*H151,2)</f>
        <v>0</v>
      </c>
      <c r="BL151" s="17" t="s">
        <v>227</v>
      </c>
      <c r="BM151" s="155" t="s">
        <v>764</v>
      </c>
    </row>
    <row r="152" spans="1:47" s="2" customFormat="1" ht="12">
      <c r="A152" s="32"/>
      <c r="B152" s="33"/>
      <c r="C152" s="32"/>
      <c r="D152" s="157" t="s">
        <v>140</v>
      </c>
      <c r="E152" s="32"/>
      <c r="F152" s="158" t="s">
        <v>765</v>
      </c>
      <c r="G152" s="32"/>
      <c r="H152" s="32"/>
      <c r="I152" s="159"/>
      <c r="J152" s="32"/>
      <c r="K152" s="32"/>
      <c r="L152" s="33"/>
      <c r="M152" s="160"/>
      <c r="N152" s="161"/>
      <c r="O152" s="59"/>
      <c r="P152" s="59"/>
      <c r="Q152" s="59"/>
      <c r="R152" s="59"/>
      <c r="S152" s="59"/>
      <c r="T152" s="60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T152" s="17" t="s">
        <v>140</v>
      </c>
      <c r="AU152" s="17" t="s">
        <v>86</v>
      </c>
    </row>
    <row r="153" spans="2:51" s="13" customFormat="1" ht="12">
      <c r="B153" s="162"/>
      <c r="D153" s="157" t="s">
        <v>142</v>
      </c>
      <c r="E153" s="163" t="s">
        <v>1</v>
      </c>
      <c r="F153" s="164" t="s">
        <v>189</v>
      </c>
      <c r="H153" s="165">
        <v>10</v>
      </c>
      <c r="I153" s="166"/>
      <c r="L153" s="162"/>
      <c r="M153" s="167"/>
      <c r="N153" s="168"/>
      <c r="O153" s="168"/>
      <c r="P153" s="168"/>
      <c r="Q153" s="168"/>
      <c r="R153" s="168"/>
      <c r="S153" s="168"/>
      <c r="T153" s="169"/>
      <c r="AT153" s="163" t="s">
        <v>142</v>
      </c>
      <c r="AU153" s="163" t="s">
        <v>86</v>
      </c>
      <c r="AV153" s="13" t="s">
        <v>86</v>
      </c>
      <c r="AW153" s="13" t="s">
        <v>32</v>
      </c>
      <c r="AX153" s="13" t="s">
        <v>76</v>
      </c>
      <c r="AY153" s="163" t="s">
        <v>130</v>
      </c>
    </row>
    <row r="154" spans="2:51" s="14" customFormat="1" ht="12">
      <c r="B154" s="170"/>
      <c r="D154" s="157" t="s">
        <v>142</v>
      </c>
      <c r="E154" s="171" t="s">
        <v>1</v>
      </c>
      <c r="F154" s="172" t="s">
        <v>145</v>
      </c>
      <c r="H154" s="173">
        <v>10</v>
      </c>
      <c r="I154" s="174"/>
      <c r="L154" s="170"/>
      <c r="M154" s="175"/>
      <c r="N154" s="176"/>
      <c r="O154" s="176"/>
      <c r="P154" s="176"/>
      <c r="Q154" s="176"/>
      <c r="R154" s="176"/>
      <c r="S154" s="176"/>
      <c r="T154" s="177"/>
      <c r="AT154" s="171" t="s">
        <v>142</v>
      </c>
      <c r="AU154" s="171" t="s">
        <v>86</v>
      </c>
      <c r="AV154" s="14" t="s">
        <v>138</v>
      </c>
      <c r="AW154" s="14" t="s">
        <v>32</v>
      </c>
      <c r="AX154" s="14" t="s">
        <v>84</v>
      </c>
      <c r="AY154" s="171" t="s">
        <v>130</v>
      </c>
    </row>
    <row r="155" spans="1:65" s="2" customFormat="1" ht="13.8" customHeight="1">
      <c r="A155" s="32"/>
      <c r="B155" s="143"/>
      <c r="C155" s="185" t="s">
        <v>146</v>
      </c>
      <c r="D155" s="185" t="s">
        <v>222</v>
      </c>
      <c r="E155" s="186" t="s">
        <v>766</v>
      </c>
      <c r="F155" s="187" t="s">
        <v>767</v>
      </c>
      <c r="G155" s="188" t="s">
        <v>225</v>
      </c>
      <c r="H155" s="189">
        <v>10</v>
      </c>
      <c r="I155" s="190"/>
      <c r="J155" s="191">
        <f>ROUND(I155*H155,2)</f>
        <v>0</v>
      </c>
      <c r="K155" s="187" t="s">
        <v>1</v>
      </c>
      <c r="L155" s="192"/>
      <c r="M155" s="193" t="s">
        <v>1</v>
      </c>
      <c r="N155" s="194" t="s">
        <v>43</v>
      </c>
      <c r="O155" s="59"/>
      <c r="P155" s="153">
        <f>O155*H155</f>
        <v>0</v>
      </c>
      <c r="Q155" s="153">
        <v>0</v>
      </c>
      <c r="R155" s="153">
        <f>Q155*H155</f>
        <v>0</v>
      </c>
      <c r="S155" s="153">
        <v>0</v>
      </c>
      <c r="T155" s="154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55" t="s">
        <v>329</v>
      </c>
      <c r="AT155" s="155" t="s">
        <v>222</v>
      </c>
      <c r="AU155" s="155" t="s">
        <v>86</v>
      </c>
      <c r="AY155" s="17" t="s">
        <v>130</v>
      </c>
      <c r="BE155" s="156">
        <f>IF(N155="základní",J155,0)</f>
        <v>0</v>
      </c>
      <c r="BF155" s="156">
        <f>IF(N155="snížená",J155,0)</f>
        <v>0</v>
      </c>
      <c r="BG155" s="156">
        <f>IF(N155="zákl. přenesená",J155,0)</f>
        <v>0</v>
      </c>
      <c r="BH155" s="156">
        <f>IF(N155="sníž. přenesená",J155,0)</f>
        <v>0</v>
      </c>
      <c r="BI155" s="156">
        <f>IF(N155="nulová",J155,0)</f>
        <v>0</v>
      </c>
      <c r="BJ155" s="17" t="s">
        <v>138</v>
      </c>
      <c r="BK155" s="156">
        <f>ROUND(I155*H155,2)</f>
        <v>0</v>
      </c>
      <c r="BL155" s="17" t="s">
        <v>227</v>
      </c>
      <c r="BM155" s="155" t="s">
        <v>768</v>
      </c>
    </row>
    <row r="156" spans="1:47" s="2" customFormat="1" ht="12">
      <c r="A156" s="32"/>
      <c r="B156" s="33"/>
      <c r="C156" s="32"/>
      <c r="D156" s="157" t="s">
        <v>140</v>
      </c>
      <c r="E156" s="32"/>
      <c r="F156" s="158" t="s">
        <v>767</v>
      </c>
      <c r="G156" s="32"/>
      <c r="H156" s="32"/>
      <c r="I156" s="159"/>
      <c r="J156" s="32"/>
      <c r="K156" s="32"/>
      <c r="L156" s="33"/>
      <c r="M156" s="160"/>
      <c r="N156" s="161"/>
      <c r="O156" s="59"/>
      <c r="P156" s="59"/>
      <c r="Q156" s="59"/>
      <c r="R156" s="59"/>
      <c r="S156" s="59"/>
      <c r="T156" s="60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T156" s="17" t="s">
        <v>140</v>
      </c>
      <c r="AU156" s="17" t="s">
        <v>86</v>
      </c>
    </row>
    <row r="157" spans="1:65" s="2" customFormat="1" ht="13.8" customHeight="1">
      <c r="A157" s="32"/>
      <c r="B157" s="143"/>
      <c r="C157" s="144" t="s">
        <v>189</v>
      </c>
      <c r="D157" s="144" t="s">
        <v>133</v>
      </c>
      <c r="E157" s="145" t="s">
        <v>769</v>
      </c>
      <c r="F157" s="146" t="s">
        <v>770</v>
      </c>
      <c r="G157" s="147" t="s">
        <v>347</v>
      </c>
      <c r="H157" s="148">
        <v>5</v>
      </c>
      <c r="I157" s="149"/>
      <c r="J157" s="150">
        <f>ROUND(I157*H157,2)</f>
        <v>0</v>
      </c>
      <c r="K157" s="146" t="s">
        <v>137</v>
      </c>
      <c r="L157" s="33"/>
      <c r="M157" s="151" t="s">
        <v>1</v>
      </c>
      <c r="N157" s="152" t="s">
        <v>43</v>
      </c>
      <c r="O157" s="59"/>
      <c r="P157" s="153">
        <f>O157*H157</f>
        <v>0</v>
      </c>
      <c r="Q157" s="153">
        <v>0</v>
      </c>
      <c r="R157" s="153">
        <f>Q157*H157</f>
        <v>0</v>
      </c>
      <c r="S157" s="153">
        <v>0</v>
      </c>
      <c r="T157" s="154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55" t="s">
        <v>227</v>
      </c>
      <c r="AT157" s="155" t="s">
        <v>133</v>
      </c>
      <c r="AU157" s="155" t="s">
        <v>86</v>
      </c>
      <c r="AY157" s="17" t="s">
        <v>130</v>
      </c>
      <c r="BE157" s="156">
        <f>IF(N157="základní",J157,0)</f>
        <v>0</v>
      </c>
      <c r="BF157" s="156">
        <f>IF(N157="snížená",J157,0)</f>
        <v>0</v>
      </c>
      <c r="BG157" s="156">
        <f>IF(N157="zákl. přenesená",J157,0)</f>
        <v>0</v>
      </c>
      <c r="BH157" s="156">
        <f>IF(N157="sníž. přenesená",J157,0)</f>
        <v>0</v>
      </c>
      <c r="BI157" s="156">
        <f>IF(N157="nulová",J157,0)</f>
        <v>0</v>
      </c>
      <c r="BJ157" s="17" t="s">
        <v>138</v>
      </c>
      <c r="BK157" s="156">
        <f>ROUND(I157*H157,2)</f>
        <v>0</v>
      </c>
      <c r="BL157" s="17" t="s">
        <v>227</v>
      </c>
      <c r="BM157" s="155" t="s">
        <v>771</v>
      </c>
    </row>
    <row r="158" spans="1:47" s="2" customFormat="1" ht="12">
      <c r="A158" s="32"/>
      <c r="B158" s="33"/>
      <c r="C158" s="32"/>
      <c r="D158" s="157" t="s">
        <v>140</v>
      </c>
      <c r="E158" s="32"/>
      <c r="F158" s="158" t="s">
        <v>772</v>
      </c>
      <c r="G158" s="32"/>
      <c r="H158" s="32"/>
      <c r="I158" s="159"/>
      <c r="J158" s="32"/>
      <c r="K158" s="32"/>
      <c r="L158" s="33"/>
      <c r="M158" s="160"/>
      <c r="N158" s="161"/>
      <c r="O158" s="59"/>
      <c r="P158" s="59"/>
      <c r="Q158" s="59"/>
      <c r="R158" s="59"/>
      <c r="S158" s="59"/>
      <c r="T158" s="60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T158" s="17" t="s">
        <v>140</v>
      </c>
      <c r="AU158" s="17" t="s">
        <v>86</v>
      </c>
    </row>
    <row r="159" spans="2:51" s="13" customFormat="1" ht="12">
      <c r="B159" s="162"/>
      <c r="D159" s="157" t="s">
        <v>142</v>
      </c>
      <c r="E159" s="163" t="s">
        <v>1</v>
      </c>
      <c r="F159" s="164" t="s">
        <v>163</v>
      </c>
      <c r="H159" s="165">
        <v>5</v>
      </c>
      <c r="I159" s="166"/>
      <c r="L159" s="162"/>
      <c r="M159" s="167"/>
      <c r="N159" s="168"/>
      <c r="O159" s="168"/>
      <c r="P159" s="168"/>
      <c r="Q159" s="168"/>
      <c r="R159" s="168"/>
      <c r="S159" s="168"/>
      <c r="T159" s="169"/>
      <c r="AT159" s="163" t="s">
        <v>142</v>
      </c>
      <c r="AU159" s="163" t="s">
        <v>86</v>
      </c>
      <c r="AV159" s="13" t="s">
        <v>86</v>
      </c>
      <c r="AW159" s="13" t="s">
        <v>32</v>
      </c>
      <c r="AX159" s="13" t="s">
        <v>76</v>
      </c>
      <c r="AY159" s="163" t="s">
        <v>130</v>
      </c>
    </row>
    <row r="160" spans="2:51" s="14" customFormat="1" ht="12">
      <c r="B160" s="170"/>
      <c r="D160" s="157" t="s">
        <v>142</v>
      </c>
      <c r="E160" s="171" t="s">
        <v>1</v>
      </c>
      <c r="F160" s="172" t="s">
        <v>145</v>
      </c>
      <c r="H160" s="173">
        <v>5</v>
      </c>
      <c r="I160" s="174"/>
      <c r="L160" s="170"/>
      <c r="M160" s="175"/>
      <c r="N160" s="176"/>
      <c r="O160" s="176"/>
      <c r="P160" s="176"/>
      <c r="Q160" s="176"/>
      <c r="R160" s="176"/>
      <c r="S160" s="176"/>
      <c r="T160" s="177"/>
      <c r="AT160" s="171" t="s">
        <v>142</v>
      </c>
      <c r="AU160" s="171" t="s">
        <v>86</v>
      </c>
      <c r="AV160" s="14" t="s">
        <v>138</v>
      </c>
      <c r="AW160" s="14" t="s">
        <v>32</v>
      </c>
      <c r="AX160" s="14" t="s">
        <v>84</v>
      </c>
      <c r="AY160" s="171" t="s">
        <v>130</v>
      </c>
    </row>
    <row r="161" spans="1:65" s="2" customFormat="1" ht="13.8" customHeight="1">
      <c r="A161" s="32"/>
      <c r="B161" s="143"/>
      <c r="C161" s="185" t="s">
        <v>194</v>
      </c>
      <c r="D161" s="185" t="s">
        <v>222</v>
      </c>
      <c r="E161" s="186" t="s">
        <v>773</v>
      </c>
      <c r="F161" s="187" t="s">
        <v>774</v>
      </c>
      <c r="G161" s="188" t="s">
        <v>225</v>
      </c>
      <c r="H161" s="189">
        <v>5</v>
      </c>
      <c r="I161" s="190"/>
      <c r="J161" s="191">
        <f>ROUND(I161*H161,2)</f>
        <v>0</v>
      </c>
      <c r="K161" s="187" t="s">
        <v>1</v>
      </c>
      <c r="L161" s="192"/>
      <c r="M161" s="193" t="s">
        <v>1</v>
      </c>
      <c r="N161" s="194" t="s">
        <v>43</v>
      </c>
      <c r="O161" s="59"/>
      <c r="P161" s="153">
        <f>O161*H161</f>
        <v>0</v>
      </c>
      <c r="Q161" s="153">
        <v>0</v>
      </c>
      <c r="R161" s="153">
        <f>Q161*H161</f>
        <v>0</v>
      </c>
      <c r="S161" s="153">
        <v>0</v>
      </c>
      <c r="T161" s="154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55" t="s">
        <v>329</v>
      </c>
      <c r="AT161" s="155" t="s">
        <v>222</v>
      </c>
      <c r="AU161" s="155" t="s">
        <v>86</v>
      </c>
      <c r="AY161" s="17" t="s">
        <v>130</v>
      </c>
      <c r="BE161" s="156">
        <f>IF(N161="základní",J161,0)</f>
        <v>0</v>
      </c>
      <c r="BF161" s="156">
        <f>IF(N161="snížená",J161,0)</f>
        <v>0</v>
      </c>
      <c r="BG161" s="156">
        <f>IF(N161="zákl. přenesená",J161,0)</f>
        <v>0</v>
      </c>
      <c r="BH161" s="156">
        <f>IF(N161="sníž. přenesená",J161,0)</f>
        <v>0</v>
      </c>
      <c r="BI161" s="156">
        <f>IF(N161="nulová",J161,0)</f>
        <v>0</v>
      </c>
      <c r="BJ161" s="17" t="s">
        <v>138</v>
      </c>
      <c r="BK161" s="156">
        <f>ROUND(I161*H161,2)</f>
        <v>0</v>
      </c>
      <c r="BL161" s="17" t="s">
        <v>227</v>
      </c>
      <c r="BM161" s="155" t="s">
        <v>775</v>
      </c>
    </row>
    <row r="162" spans="1:47" s="2" customFormat="1" ht="12">
      <c r="A162" s="32"/>
      <c r="B162" s="33"/>
      <c r="C162" s="32"/>
      <c r="D162" s="157" t="s">
        <v>140</v>
      </c>
      <c r="E162" s="32"/>
      <c r="F162" s="158" t="s">
        <v>774</v>
      </c>
      <c r="G162" s="32"/>
      <c r="H162" s="32"/>
      <c r="I162" s="159"/>
      <c r="J162" s="32"/>
      <c r="K162" s="32"/>
      <c r="L162" s="33"/>
      <c r="M162" s="160"/>
      <c r="N162" s="161"/>
      <c r="O162" s="59"/>
      <c r="P162" s="59"/>
      <c r="Q162" s="59"/>
      <c r="R162" s="59"/>
      <c r="S162" s="59"/>
      <c r="T162" s="60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T162" s="17" t="s">
        <v>140</v>
      </c>
      <c r="AU162" s="17" t="s">
        <v>86</v>
      </c>
    </row>
    <row r="163" spans="1:65" s="2" customFormat="1" ht="13.8" customHeight="1">
      <c r="A163" s="32"/>
      <c r="B163" s="143"/>
      <c r="C163" s="144" t="s">
        <v>200</v>
      </c>
      <c r="D163" s="144" t="s">
        <v>133</v>
      </c>
      <c r="E163" s="145" t="s">
        <v>776</v>
      </c>
      <c r="F163" s="146" t="s">
        <v>777</v>
      </c>
      <c r="G163" s="147" t="s">
        <v>180</v>
      </c>
      <c r="H163" s="148">
        <v>327.8</v>
      </c>
      <c r="I163" s="149"/>
      <c r="J163" s="150">
        <f>ROUND(I163*H163,2)</f>
        <v>0</v>
      </c>
      <c r="K163" s="146" t="s">
        <v>137</v>
      </c>
      <c r="L163" s="33"/>
      <c r="M163" s="151" t="s">
        <v>1</v>
      </c>
      <c r="N163" s="152" t="s">
        <v>43</v>
      </c>
      <c r="O163" s="59"/>
      <c r="P163" s="153">
        <f>O163*H163</f>
        <v>0</v>
      </c>
      <c r="Q163" s="153">
        <v>0</v>
      </c>
      <c r="R163" s="153">
        <f>Q163*H163</f>
        <v>0</v>
      </c>
      <c r="S163" s="153">
        <v>0.00062</v>
      </c>
      <c r="T163" s="154">
        <f>S163*H163</f>
        <v>0.203236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55" t="s">
        <v>227</v>
      </c>
      <c r="AT163" s="155" t="s">
        <v>133</v>
      </c>
      <c r="AU163" s="155" t="s">
        <v>86</v>
      </c>
      <c r="AY163" s="17" t="s">
        <v>130</v>
      </c>
      <c r="BE163" s="156">
        <f>IF(N163="základní",J163,0)</f>
        <v>0</v>
      </c>
      <c r="BF163" s="156">
        <f>IF(N163="snížená",J163,0)</f>
        <v>0</v>
      </c>
      <c r="BG163" s="156">
        <f>IF(N163="zákl. přenesená",J163,0)</f>
        <v>0</v>
      </c>
      <c r="BH163" s="156">
        <f>IF(N163="sníž. přenesená",J163,0)</f>
        <v>0</v>
      </c>
      <c r="BI163" s="156">
        <f>IF(N163="nulová",J163,0)</f>
        <v>0</v>
      </c>
      <c r="BJ163" s="17" t="s">
        <v>138</v>
      </c>
      <c r="BK163" s="156">
        <f>ROUND(I163*H163,2)</f>
        <v>0</v>
      </c>
      <c r="BL163" s="17" t="s">
        <v>227</v>
      </c>
      <c r="BM163" s="155" t="s">
        <v>778</v>
      </c>
    </row>
    <row r="164" spans="1:47" s="2" customFormat="1" ht="12">
      <c r="A164" s="32"/>
      <c r="B164" s="33"/>
      <c r="C164" s="32"/>
      <c r="D164" s="157" t="s">
        <v>140</v>
      </c>
      <c r="E164" s="32"/>
      <c r="F164" s="158" t="s">
        <v>779</v>
      </c>
      <c r="G164" s="32"/>
      <c r="H164" s="32"/>
      <c r="I164" s="159"/>
      <c r="J164" s="32"/>
      <c r="K164" s="32"/>
      <c r="L164" s="33"/>
      <c r="M164" s="160"/>
      <c r="N164" s="161"/>
      <c r="O164" s="59"/>
      <c r="P164" s="59"/>
      <c r="Q164" s="59"/>
      <c r="R164" s="59"/>
      <c r="S164" s="59"/>
      <c r="T164" s="60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T164" s="17" t="s">
        <v>140</v>
      </c>
      <c r="AU164" s="17" t="s">
        <v>86</v>
      </c>
    </row>
    <row r="165" spans="2:51" s="13" customFormat="1" ht="12">
      <c r="B165" s="162"/>
      <c r="D165" s="157" t="s">
        <v>142</v>
      </c>
      <c r="E165" s="163" t="s">
        <v>1</v>
      </c>
      <c r="F165" s="164" t="s">
        <v>374</v>
      </c>
      <c r="H165" s="165">
        <v>73.6</v>
      </c>
      <c r="I165" s="166"/>
      <c r="L165" s="162"/>
      <c r="M165" s="167"/>
      <c r="N165" s="168"/>
      <c r="O165" s="168"/>
      <c r="P165" s="168"/>
      <c r="Q165" s="168"/>
      <c r="R165" s="168"/>
      <c r="S165" s="168"/>
      <c r="T165" s="169"/>
      <c r="AT165" s="163" t="s">
        <v>142</v>
      </c>
      <c r="AU165" s="163" t="s">
        <v>86</v>
      </c>
      <c r="AV165" s="13" t="s">
        <v>86</v>
      </c>
      <c r="AW165" s="13" t="s">
        <v>32</v>
      </c>
      <c r="AX165" s="13" t="s">
        <v>76</v>
      </c>
      <c r="AY165" s="163" t="s">
        <v>130</v>
      </c>
    </row>
    <row r="166" spans="2:51" s="13" customFormat="1" ht="12">
      <c r="B166" s="162"/>
      <c r="D166" s="157" t="s">
        <v>142</v>
      </c>
      <c r="E166" s="163" t="s">
        <v>1</v>
      </c>
      <c r="F166" s="164" t="s">
        <v>374</v>
      </c>
      <c r="H166" s="165">
        <v>73.6</v>
      </c>
      <c r="I166" s="166"/>
      <c r="L166" s="162"/>
      <c r="M166" s="167"/>
      <c r="N166" s="168"/>
      <c r="O166" s="168"/>
      <c r="P166" s="168"/>
      <c r="Q166" s="168"/>
      <c r="R166" s="168"/>
      <c r="S166" s="168"/>
      <c r="T166" s="169"/>
      <c r="AT166" s="163" t="s">
        <v>142</v>
      </c>
      <c r="AU166" s="163" t="s">
        <v>86</v>
      </c>
      <c r="AV166" s="13" t="s">
        <v>86</v>
      </c>
      <c r="AW166" s="13" t="s">
        <v>32</v>
      </c>
      <c r="AX166" s="13" t="s">
        <v>76</v>
      </c>
      <c r="AY166" s="163" t="s">
        <v>130</v>
      </c>
    </row>
    <row r="167" spans="2:51" s="13" customFormat="1" ht="12">
      <c r="B167" s="162"/>
      <c r="D167" s="157" t="s">
        <v>142</v>
      </c>
      <c r="E167" s="163" t="s">
        <v>1</v>
      </c>
      <c r="F167" s="164" t="s">
        <v>374</v>
      </c>
      <c r="H167" s="165">
        <v>73.6</v>
      </c>
      <c r="I167" s="166"/>
      <c r="L167" s="162"/>
      <c r="M167" s="167"/>
      <c r="N167" s="168"/>
      <c r="O167" s="168"/>
      <c r="P167" s="168"/>
      <c r="Q167" s="168"/>
      <c r="R167" s="168"/>
      <c r="S167" s="168"/>
      <c r="T167" s="169"/>
      <c r="AT167" s="163" t="s">
        <v>142</v>
      </c>
      <c r="AU167" s="163" t="s">
        <v>86</v>
      </c>
      <c r="AV167" s="13" t="s">
        <v>86</v>
      </c>
      <c r="AW167" s="13" t="s">
        <v>32</v>
      </c>
      <c r="AX167" s="13" t="s">
        <v>76</v>
      </c>
      <c r="AY167" s="163" t="s">
        <v>130</v>
      </c>
    </row>
    <row r="168" spans="2:51" s="13" customFormat="1" ht="12">
      <c r="B168" s="162"/>
      <c r="D168" s="157" t="s">
        <v>142</v>
      </c>
      <c r="E168" s="163" t="s">
        <v>1</v>
      </c>
      <c r="F168" s="164" t="s">
        <v>380</v>
      </c>
      <c r="H168" s="165">
        <v>19.905</v>
      </c>
      <c r="I168" s="166"/>
      <c r="L168" s="162"/>
      <c r="M168" s="167"/>
      <c r="N168" s="168"/>
      <c r="O168" s="168"/>
      <c r="P168" s="168"/>
      <c r="Q168" s="168"/>
      <c r="R168" s="168"/>
      <c r="S168" s="168"/>
      <c r="T168" s="169"/>
      <c r="AT168" s="163" t="s">
        <v>142</v>
      </c>
      <c r="AU168" s="163" t="s">
        <v>86</v>
      </c>
      <c r="AV168" s="13" t="s">
        <v>86</v>
      </c>
      <c r="AW168" s="13" t="s">
        <v>32</v>
      </c>
      <c r="AX168" s="13" t="s">
        <v>76</v>
      </c>
      <c r="AY168" s="163" t="s">
        <v>130</v>
      </c>
    </row>
    <row r="169" spans="2:51" s="13" customFormat="1" ht="12">
      <c r="B169" s="162"/>
      <c r="D169" s="157" t="s">
        <v>142</v>
      </c>
      <c r="E169" s="163" t="s">
        <v>1</v>
      </c>
      <c r="F169" s="164" t="s">
        <v>380</v>
      </c>
      <c r="H169" s="165">
        <v>19.905</v>
      </c>
      <c r="I169" s="166"/>
      <c r="L169" s="162"/>
      <c r="M169" s="167"/>
      <c r="N169" s="168"/>
      <c r="O169" s="168"/>
      <c r="P169" s="168"/>
      <c r="Q169" s="168"/>
      <c r="R169" s="168"/>
      <c r="S169" s="168"/>
      <c r="T169" s="169"/>
      <c r="AT169" s="163" t="s">
        <v>142</v>
      </c>
      <c r="AU169" s="163" t="s">
        <v>86</v>
      </c>
      <c r="AV169" s="13" t="s">
        <v>86</v>
      </c>
      <c r="AW169" s="13" t="s">
        <v>32</v>
      </c>
      <c r="AX169" s="13" t="s">
        <v>76</v>
      </c>
      <c r="AY169" s="163" t="s">
        <v>130</v>
      </c>
    </row>
    <row r="170" spans="2:51" s="13" customFormat="1" ht="12">
      <c r="B170" s="162"/>
      <c r="D170" s="157" t="s">
        <v>142</v>
      </c>
      <c r="E170" s="163" t="s">
        <v>1</v>
      </c>
      <c r="F170" s="164" t="s">
        <v>380</v>
      </c>
      <c r="H170" s="165">
        <v>19.905</v>
      </c>
      <c r="I170" s="166"/>
      <c r="L170" s="162"/>
      <c r="M170" s="167"/>
      <c r="N170" s="168"/>
      <c r="O170" s="168"/>
      <c r="P170" s="168"/>
      <c r="Q170" s="168"/>
      <c r="R170" s="168"/>
      <c r="S170" s="168"/>
      <c r="T170" s="169"/>
      <c r="AT170" s="163" t="s">
        <v>142</v>
      </c>
      <c r="AU170" s="163" t="s">
        <v>86</v>
      </c>
      <c r="AV170" s="13" t="s">
        <v>86</v>
      </c>
      <c r="AW170" s="13" t="s">
        <v>32</v>
      </c>
      <c r="AX170" s="13" t="s">
        <v>76</v>
      </c>
      <c r="AY170" s="163" t="s">
        <v>130</v>
      </c>
    </row>
    <row r="171" spans="2:51" s="13" customFormat="1" ht="12">
      <c r="B171" s="162"/>
      <c r="D171" s="157" t="s">
        <v>142</v>
      </c>
      <c r="E171" s="163" t="s">
        <v>1</v>
      </c>
      <c r="F171" s="164" t="s">
        <v>380</v>
      </c>
      <c r="H171" s="165">
        <v>19.905</v>
      </c>
      <c r="I171" s="166"/>
      <c r="L171" s="162"/>
      <c r="M171" s="167"/>
      <c r="N171" s="168"/>
      <c r="O171" s="168"/>
      <c r="P171" s="168"/>
      <c r="Q171" s="168"/>
      <c r="R171" s="168"/>
      <c r="S171" s="168"/>
      <c r="T171" s="169"/>
      <c r="AT171" s="163" t="s">
        <v>142</v>
      </c>
      <c r="AU171" s="163" t="s">
        <v>86</v>
      </c>
      <c r="AV171" s="13" t="s">
        <v>86</v>
      </c>
      <c r="AW171" s="13" t="s">
        <v>32</v>
      </c>
      <c r="AX171" s="13" t="s">
        <v>76</v>
      </c>
      <c r="AY171" s="163" t="s">
        <v>130</v>
      </c>
    </row>
    <row r="172" spans="2:51" s="13" customFormat="1" ht="12">
      <c r="B172" s="162"/>
      <c r="D172" s="157" t="s">
        <v>142</v>
      </c>
      <c r="E172" s="163" t="s">
        <v>1</v>
      </c>
      <c r="F172" s="164" t="s">
        <v>739</v>
      </c>
      <c r="H172" s="165">
        <v>27.38</v>
      </c>
      <c r="I172" s="166"/>
      <c r="L172" s="162"/>
      <c r="M172" s="167"/>
      <c r="N172" s="168"/>
      <c r="O172" s="168"/>
      <c r="P172" s="168"/>
      <c r="Q172" s="168"/>
      <c r="R172" s="168"/>
      <c r="S172" s="168"/>
      <c r="T172" s="169"/>
      <c r="AT172" s="163" t="s">
        <v>142</v>
      </c>
      <c r="AU172" s="163" t="s">
        <v>86</v>
      </c>
      <c r="AV172" s="13" t="s">
        <v>86</v>
      </c>
      <c r="AW172" s="13" t="s">
        <v>32</v>
      </c>
      <c r="AX172" s="13" t="s">
        <v>76</v>
      </c>
      <c r="AY172" s="163" t="s">
        <v>130</v>
      </c>
    </row>
    <row r="173" spans="2:51" s="14" customFormat="1" ht="12">
      <c r="B173" s="170"/>
      <c r="D173" s="157" t="s">
        <v>142</v>
      </c>
      <c r="E173" s="171" t="s">
        <v>1</v>
      </c>
      <c r="F173" s="172" t="s">
        <v>145</v>
      </c>
      <c r="H173" s="173">
        <v>327.8</v>
      </c>
      <c r="I173" s="174"/>
      <c r="L173" s="170"/>
      <c r="M173" s="175"/>
      <c r="N173" s="176"/>
      <c r="O173" s="176"/>
      <c r="P173" s="176"/>
      <c r="Q173" s="176"/>
      <c r="R173" s="176"/>
      <c r="S173" s="176"/>
      <c r="T173" s="177"/>
      <c r="AT173" s="171" t="s">
        <v>142</v>
      </c>
      <c r="AU173" s="171" t="s">
        <v>86</v>
      </c>
      <c r="AV173" s="14" t="s">
        <v>138</v>
      </c>
      <c r="AW173" s="14" t="s">
        <v>32</v>
      </c>
      <c r="AX173" s="14" t="s">
        <v>84</v>
      </c>
      <c r="AY173" s="171" t="s">
        <v>130</v>
      </c>
    </row>
    <row r="174" spans="1:65" s="2" customFormat="1" ht="13.8" customHeight="1">
      <c r="A174" s="32"/>
      <c r="B174" s="143"/>
      <c r="C174" s="144" t="s">
        <v>208</v>
      </c>
      <c r="D174" s="144" t="s">
        <v>133</v>
      </c>
      <c r="E174" s="145" t="s">
        <v>780</v>
      </c>
      <c r="F174" s="146" t="s">
        <v>781</v>
      </c>
      <c r="G174" s="147" t="s">
        <v>347</v>
      </c>
      <c r="H174" s="148">
        <v>50</v>
      </c>
      <c r="I174" s="149"/>
      <c r="J174" s="150">
        <f>ROUND(I174*H174,2)</f>
        <v>0</v>
      </c>
      <c r="K174" s="146" t="s">
        <v>137</v>
      </c>
      <c r="L174" s="33"/>
      <c r="M174" s="151" t="s">
        <v>1</v>
      </c>
      <c r="N174" s="152" t="s">
        <v>43</v>
      </c>
      <c r="O174" s="59"/>
      <c r="P174" s="153">
        <f>O174*H174</f>
        <v>0</v>
      </c>
      <c r="Q174" s="153">
        <v>0</v>
      </c>
      <c r="R174" s="153">
        <f>Q174*H174</f>
        <v>0</v>
      </c>
      <c r="S174" s="153">
        <v>0.00025</v>
      </c>
      <c r="T174" s="154">
        <f>S174*H174</f>
        <v>0.0125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55" t="s">
        <v>227</v>
      </c>
      <c r="AT174" s="155" t="s">
        <v>133</v>
      </c>
      <c r="AU174" s="155" t="s">
        <v>86</v>
      </c>
      <c r="AY174" s="17" t="s">
        <v>130</v>
      </c>
      <c r="BE174" s="156">
        <f>IF(N174="základní",J174,0)</f>
        <v>0</v>
      </c>
      <c r="BF174" s="156">
        <f>IF(N174="snížená",J174,0)</f>
        <v>0</v>
      </c>
      <c r="BG174" s="156">
        <f>IF(N174="zákl. přenesená",J174,0)</f>
        <v>0</v>
      </c>
      <c r="BH174" s="156">
        <f>IF(N174="sníž. přenesená",J174,0)</f>
        <v>0</v>
      </c>
      <c r="BI174" s="156">
        <f>IF(N174="nulová",J174,0)</f>
        <v>0</v>
      </c>
      <c r="BJ174" s="17" t="s">
        <v>138</v>
      </c>
      <c r="BK174" s="156">
        <f>ROUND(I174*H174,2)</f>
        <v>0</v>
      </c>
      <c r="BL174" s="17" t="s">
        <v>227</v>
      </c>
      <c r="BM174" s="155" t="s">
        <v>782</v>
      </c>
    </row>
    <row r="175" spans="1:47" s="2" customFormat="1" ht="12">
      <c r="A175" s="32"/>
      <c r="B175" s="33"/>
      <c r="C175" s="32"/>
      <c r="D175" s="157" t="s">
        <v>140</v>
      </c>
      <c r="E175" s="32"/>
      <c r="F175" s="158" t="s">
        <v>783</v>
      </c>
      <c r="G175" s="32"/>
      <c r="H175" s="32"/>
      <c r="I175" s="159"/>
      <c r="J175" s="32"/>
      <c r="K175" s="32"/>
      <c r="L175" s="33"/>
      <c r="M175" s="160"/>
      <c r="N175" s="161"/>
      <c r="O175" s="59"/>
      <c r="P175" s="59"/>
      <c r="Q175" s="59"/>
      <c r="R175" s="59"/>
      <c r="S175" s="59"/>
      <c r="T175" s="60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T175" s="17" t="s">
        <v>140</v>
      </c>
      <c r="AU175" s="17" t="s">
        <v>86</v>
      </c>
    </row>
    <row r="176" spans="2:51" s="13" customFormat="1" ht="12">
      <c r="B176" s="162"/>
      <c r="D176" s="157" t="s">
        <v>142</v>
      </c>
      <c r="E176" s="163" t="s">
        <v>1</v>
      </c>
      <c r="F176" s="164" t="s">
        <v>268</v>
      </c>
      <c r="H176" s="165">
        <v>50</v>
      </c>
      <c r="I176" s="166"/>
      <c r="L176" s="162"/>
      <c r="M176" s="167"/>
      <c r="N176" s="168"/>
      <c r="O176" s="168"/>
      <c r="P176" s="168"/>
      <c r="Q176" s="168"/>
      <c r="R176" s="168"/>
      <c r="S176" s="168"/>
      <c r="T176" s="169"/>
      <c r="AT176" s="163" t="s">
        <v>142</v>
      </c>
      <c r="AU176" s="163" t="s">
        <v>86</v>
      </c>
      <c r="AV176" s="13" t="s">
        <v>86</v>
      </c>
      <c r="AW176" s="13" t="s">
        <v>32</v>
      </c>
      <c r="AX176" s="13" t="s">
        <v>76</v>
      </c>
      <c r="AY176" s="163" t="s">
        <v>130</v>
      </c>
    </row>
    <row r="177" spans="2:51" s="14" customFormat="1" ht="12">
      <c r="B177" s="170"/>
      <c r="D177" s="157" t="s">
        <v>142</v>
      </c>
      <c r="E177" s="171" t="s">
        <v>1</v>
      </c>
      <c r="F177" s="172" t="s">
        <v>145</v>
      </c>
      <c r="H177" s="173">
        <v>50</v>
      </c>
      <c r="I177" s="174"/>
      <c r="L177" s="170"/>
      <c r="M177" s="175"/>
      <c r="N177" s="176"/>
      <c r="O177" s="176"/>
      <c r="P177" s="176"/>
      <c r="Q177" s="176"/>
      <c r="R177" s="176"/>
      <c r="S177" s="176"/>
      <c r="T177" s="177"/>
      <c r="AT177" s="171" t="s">
        <v>142</v>
      </c>
      <c r="AU177" s="171" t="s">
        <v>86</v>
      </c>
      <c r="AV177" s="14" t="s">
        <v>138</v>
      </c>
      <c r="AW177" s="14" t="s">
        <v>32</v>
      </c>
      <c r="AX177" s="14" t="s">
        <v>84</v>
      </c>
      <c r="AY177" s="171" t="s">
        <v>130</v>
      </c>
    </row>
    <row r="178" spans="1:65" s="2" customFormat="1" ht="13.8" customHeight="1">
      <c r="A178" s="32"/>
      <c r="B178" s="143"/>
      <c r="C178" s="144" t="s">
        <v>213</v>
      </c>
      <c r="D178" s="144" t="s">
        <v>133</v>
      </c>
      <c r="E178" s="145" t="s">
        <v>784</v>
      </c>
      <c r="F178" s="146" t="s">
        <v>785</v>
      </c>
      <c r="G178" s="147" t="s">
        <v>347</v>
      </c>
      <c r="H178" s="148">
        <v>50</v>
      </c>
      <c r="I178" s="149"/>
      <c r="J178" s="150">
        <f>ROUND(I178*H178,2)</f>
        <v>0</v>
      </c>
      <c r="K178" s="146" t="s">
        <v>137</v>
      </c>
      <c r="L178" s="33"/>
      <c r="M178" s="151" t="s">
        <v>1</v>
      </c>
      <c r="N178" s="152" t="s">
        <v>43</v>
      </c>
      <c r="O178" s="59"/>
      <c r="P178" s="153">
        <f>O178*H178</f>
        <v>0</v>
      </c>
      <c r="Q178" s="153">
        <v>0</v>
      </c>
      <c r="R178" s="153">
        <f>Q178*H178</f>
        <v>0</v>
      </c>
      <c r="S178" s="153">
        <v>0.00045</v>
      </c>
      <c r="T178" s="154">
        <f>S178*H178</f>
        <v>0.0225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55" t="s">
        <v>227</v>
      </c>
      <c r="AT178" s="155" t="s">
        <v>133</v>
      </c>
      <c r="AU178" s="155" t="s">
        <v>86</v>
      </c>
      <c r="AY178" s="17" t="s">
        <v>130</v>
      </c>
      <c r="BE178" s="156">
        <f>IF(N178="základní",J178,0)</f>
        <v>0</v>
      </c>
      <c r="BF178" s="156">
        <f>IF(N178="snížená",J178,0)</f>
        <v>0</v>
      </c>
      <c r="BG178" s="156">
        <f>IF(N178="zákl. přenesená",J178,0)</f>
        <v>0</v>
      </c>
      <c r="BH178" s="156">
        <f>IF(N178="sníž. přenesená",J178,0)</f>
        <v>0</v>
      </c>
      <c r="BI178" s="156">
        <f>IF(N178="nulová",J178,0)</f>
        <v>0</v>
      </c>
      <c r="BJ178" s="17" t="s">
        <v>138</v>
      </c>
      <c r="BK178" s="156">
        <f>ROUND(I178*H178,2)</f>
        <v>0</v>
      </c>
      <c r="BL178" s="17" t="s">
        <v>227</v>
      </c>
      <c r="BM178" s="155" t="s">
        <v>786</v>
      </c>
    </row>
    <row r="179" spans="1:47" s="2" customFormat="1" ht="12">
      <c r="A179" s="32"/>
      <c r="B179" s="33"/>
      <c r="C179" s="32"/>
      <c r="D179" s="157" t="s">
        <v>140</v>
      </c>
      <c r="E179" s="32"/>
      <c r="F179" s="158" t="s">
        <v>787</v>
      </c>
      <c r="G179" s="32"/>
      <c r="H179" s="32"/>
      <c r="I179" s="159"/>
      <c r="J179" s="32"/>
      <c r="K179" s="32"/>
      <c r="L179" s="33"/>
      <c r="M179" s="160"/>
      <c r="N179" s="161"/>
      <c r="O179" s="59"/>
      <c r="P179" s="59"/>
      <c r="Q179" s="59"/>
      <c r="R179" s="59"/>
      <c r="S179" s="59"/>
      <c r="T179" s="60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T179" s="17" t="s">
        <v>140</v>
      </c>
      <c r="AU179" s="17" t="s">
        <v>86</v>
      </c>
    </row>
    <row r="180" spans="2:51" s="13" customFormat="1" ht="12">
      <c r="B180" s="162"/>
      <c r="D180" s="157" t="s">
        <v>142</v>
      </c>
      <c r="E180" s="163" t="s">
        <v>1</v>
      </c>
      <c r="F180" s="164" t="s">
        <v>268</v>
      </c>
      <c r="H180" s="165">
        <v>50</v>
      </c>
      <c r="I180" s="166"/>
      <c r="L180" s="162"/>
      <c r="M180" s="167"/>
      <c r="N180" s="168"/>
      <c r="O180" s="168"/>
      <c r="P180" s="168"/>
      <c r="Q180" s="168"/>
      <c r="R180" s="168"/>
      <c r="S180" s="168"/>
      <c r="T180" s="169"/>
      <c r="AT180" s="163" t="s">
        <v>142</v>
      </c>
      <c r="AU180" s="163" t="s">
        <v>86</v>
      </c>
      <c r="AV180" s="13" t="s">
        <v>86</v>
      </c>
      <c r="AW180" s="13" t="s">
        <v>32</v>
      </c>
      <c r="AX180" s="13" t="s">
        <v>76</v>
      </c>
      <c r="AY180" s="163" t="s">
        <v>130</v>
      </c>
    </row>
    <row r="181" spans="2:51" s="14" customFormat="1" ht="12">
      <c r="B181" s="170"/>
      <c r="D181" s="157" t="s">
        <v>142</v>
      </c>
      <c r="E181" s="171" t="s">
        <v>1</v>
      </c>
      <c r="F181" s="172" t="s">
        <v>145</v>
      </c>
      <c r="H181" s="173">
        <v>50</v>
      </c>
      <c r="I181" s="174"/>
      <c r="L181" s="170"/>
      <c r="M181" s="175"/>
      <c r="N181" s="176"/>
      <c r="O181" s="176"/>
      <c r="P181" s="176"/>
      <c r="Q181" s="176"/>
      <c r="R181" s="176"/>
      <c r="S181" s="176"/>
      <c r="T181" s="177"/>
      <c r="AT181" s="171" t="s">
        <v>142</v>
      </c>
      <c r="AU181" s="171" t="s">
        <v>86</v>
      </c>
      <c r="AV181" s="14" t="s">
        <v>138</v>
      </c>
      <c r="AW181" s="14" t="s">
        <v>32</v>
      </c>
      <c r="AX181" s="14" t="s">
        <v>84</v>
      </c>
      <c r="AY181" s="171" t="s">
        <v>130</v>
      </c>
    </row>
    <row r="182" spans="1:65" s="2" customFormat="1" ht="13.8" customHeight="1">
      <c r="A182" s="32"/>
      <c r="B182" s="143"/>
      <c r="C182" s="144" t="s">
        <v>8</v>
      </c>
      <c r="D182" s="144" t="s">
        <v>133</v>
      </c>
      <c r="E182" s="145" t="s">
        <v>788</v>
      </c>
      <c r="F182" s="146" t="s">
        <v>789</v>
      </c>
      <c r="G182" s="147" t="s">
        <v>347</v>
      </c>
      <c r="H182" s="148">
        <v>327.8</v>
      </c>
      <c r="I182" s="149"/>
      <c r="J182" s="150">
        <f>ROUND(I182*H182,2)</f>
        <v>0</v>
      </c>
      <c r="K182" s="146" t="s">
        <v>137</v>
      </c>
      <c r="L182" s="33"/>
      <c r="M182" s="151" t="s">
        <v>1</v>
      </c>
      <c r="N182" s="152" t="s">
        <v>43</v>
      </c>
      <c r="O182" s="59"/>
      <c r="P182" s="153">
        <f>O182*H182</f>
        <v>0</v>
      </c>
      <c r="Q182" s="153">
        <v>0</v>
      </c>
      <c r="R182" s="153">
        <f>Q182*H182</f>
        <v>0</v>
      </c>
      <c r="S182" s="153">
        <v>0.00028</v>
      </c>
      <c r="T182" s="154">
        <f>S182*H182</f>
        <v>0.09178399999999999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55" t="s">
        <v>227</v>
      </c>
      <c r="AT182" s="155" t="s">
        <v>133</v>
      </c>
      <c r="AU182" s="155" t="s">
        <v>86</v>
      </c>
      <c r="AY182" s="17" t="s">
        <v>130</v>
      </c>
      <c r="BE182" s="156">
        <f>IF(N182="základní",J182,0)</f>
        <v>0</v>
      </c>
      <c r="BF182" s="156">
        <f>IF(N182="snížená",J182,0)</f>
        <v>0</v>
      </c>
      <c r="BG182" s="156">
        <f>IF(N182="zákl. přenesená",J182,0)</f>
        <v>0</v>
      </c>
      <c r="BH182" s="156">
        <f>IF(N182="sníž. přenesená",J182,0)</f>
        <v>0</v>
      </c>
      <c r="BI182" s="156">
        <f>IF(N182="nulová",J182,0)</f>
        <v>0</v>
      </c>
      <c r="BJ182" s="17" t="s">
        <v>138</v>
      </c>
      <c r="BK182" s="156">
        <f>ROUND(I182*H182,2)</f>
        <v>0</v>
      </c>
      <c r="BL182" s="17" t="s">
        <v>227</v>
      </c>
      <c r="BM182" s="155" t="s">
        <v>790</v>
      </c>
    </row>
    <row r="183" spans="1:47" s="2" customFormat="1" ht="12">
      <c r="A183" s="32"/>
      <c r="B183" s="33"/>
      <c r="C183" s="32"/>
      <c r="D183" s="157" t="s">
        <v>140</v>
      </c>
      <c r="E183" s="32"/>
      <c r="F183" s="158" t="s">
        <v>791</v>
      </c>
      <c r="G183" s="32"/>
      <c r="H183" s="32"/>
      <c r="I183" s="159"/>
      <c r="J183" s="32"/>
      <c r="K183" s="32"/>
      <c r="L183" s="33"/>
      <c r="M183" s="160"/>
      <c r="N183" s="161"/>
      <c r="O183" s="59"/>
      <c r="P183" s="59"/>
      <c r="Q183" s="59"/>
      <c r="R183" s="59"/>
      <c r="S183" s="59"/>
      <c r="T183" s="60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T183" s="17" t="s">
        <v>140</v>
      </c>
      <c r="AU183" s="17" t="s">
        <v>86</v>
      </c>
    </row>
    <row r="184" spans="2:51" s="13" customFormat="1" ht="12">
      <c r="B184" s="162"/>
      <c r="D184" s="157" t="s">
        <v>142</v>
      </c>
      <c r="E184" s="163" t="s">
        <v>1</v>
      </c>
      <c r="F184" s="164" t="s">
        <v>374</v>
      </c>
      <c r="H184" s="165">
        <v>73.6</v>
      </c>
      <c r="I184" s="166"/>
      <c r="L184" s="162"/>
      <c r="M184" s="167"/>
      <c r="N184" s="168"/>
      <c r="O184" s="168"/>
      <c r="P184" s="168"/>
      <c r="Q184" s="168"/>
      <c r="R184" s="168"/>
      <c r="S184" s="168"/>
      <c r="T184" s="169"/>
      <c r="AT184" s="163" t="s">
        <v>142</v>
      </c>
      <c r="AU184" s="163" t="s">
        <v>86</v>
      </c>
      <c r="AV184" s="13" t="s">
        <v>86</v>
      </c>
      <c r="AW184" s="13" t="s">
        <v>32</v>
      </c>
      <c r="AX184" s="13" t="s">
        <v>76</v>
      </c>
      <c r="AY184" s="163" t="s">
        <v>130</v>
      </c>
    </row>
    <row r="185" spans="2:51" s="13" customFormat="1" ht="12">
      <c r="B185" s="162"/>
      <c r="D185" s="157" t="s">
        <v>142</v>
      </c>
      <c r="E185" s="163" t="s">
        <v>1</v>
      </c>
      <c r="F185" s="164" t="s">
        <v>374</v>
      </c>
      <c r="H185" s="165">
        <v>73.6</v>
      </c>
      <c r="I185" s="166"/>
      <c r="L185" s="162"/>
      <c r="M185" s="167"/>
      <c r="N185" s="168"/>
      <c r="O185" s="168"/>
      <c r="P185" s="168"/>
      <c r="Q185" s="168"/>
      <c r="R185" s="168"/>
      <c r="S185" s="168"/>
      <c r="T185" s="169"/>
      <c r="AT185" s="163" t="s">
        <v>142</v>
      </c>
      <c r="AU185" s="163" t="s">
        <v>86</v>
      </c>
      <c r="AV185" s="13" t="s">
        <v>86</v>
      </c>
      <c r="AW185" s="13" t="s">
        <v>32</v>
      </c>
      <c r="AX185" s="13" t="s">
        <v>76</v>
      </c>
      <c r="AY185" s="163" t="s">
        <v>130</v>
      </c>
    </row>
    <row r="186" spans="2:51" s="13" customFormat="1" ht="12">
      <c r="B186" s="162"/>
      <c r="D186" s="157" t="s">
        <v>142</v>
      </c>
      <c r="E186" s="163" t="s">
        <v>1</v>
      </c>
      <c r="F186" s="164" t="s">
        <v>374</v>
      </c>
      <c r="H186" s="165">
        <v>73.6</v>
      </c>
      <c r="I186" s="166"/>
      <c r="L186" s="162"/>
      <c r="M186" s="167"/>
      <c r="N186" s="168"/>
      <c r="O186" s="168"/>
      <c r="P186" s="168"/>
      <c r="Q186" s="168"/>
      <c r="R186" s="168"/>
      <c r="S186" s="168"/>
      <c r="T186" s="169"/>
      <c r="AT186" s="163" t="s">
        <v>142</v>
      </c>
      <c r="AU186" s="163" t="s">
        <v>86</v>
      </c>
      <c r="AV186" s="13" t="s">
        <v>86</v>
      </c>
      <c r="AW186" s="13" t="s">
        <v>32</v>
      </c>
      <c r="AX186" s="13" t="s">
        <v>76</v>
      </c>
      <c r="AY186" s="163" t="s">
        <v>130</v>
      </c>
    </row>
    <row r="187" spans="2:51" s="13" customFormat="1" ht="12">
      <c r="B187" s="162"/>
      <c r="D187" s="157" t="s">
        <v>142</v>
      </c>
      <c r="E187" s="163" t="s">
        <v>1</v>
      </c>
      <c r="F187" s="164" t="s">
        <v>380</v>
      </c>
      <c r="H187" s="165">
        <v>19.905</v>
      </c>
      <c r="I187" s="166"/>
      <c r="L187" s="162"/>
      <c r="M187" s="167"/>
      <c r="N187" s="168"/>
      <c r="O187" s="168"/>
      <c r="P187" s="168"/>
      <c r="Q187" s="168"/>
      <c r="R187" s="168"/>
      <c r="S187" s="168"/>
      <c r="T187" s="169"/>
      <c r="AT187" s="163" t="s">
        <v>142</v>
      </c>
      <c r="AU187" s="163" t="s">
        <v>86</v>
      </c>
      <c r="AV187" s="13" t="s">
        <v>86</v>
      </c>
      <c r="AW187" s="13" t="s">
        <v>32</v>
      </c>
      <c r="AX187" s="13" t="s">
        <v>76</v>
      </c>
      <c r="AY187" s="163" t="s">
        <v>130</v>
      </c>
    </row>
    <row r="188" spans="2:51" s="13" customFormat="1" ht="12">
      <c r="B188" s="162"/>
      <c r="D188" s="157" t="s">
        <v>142</v>
      </c>
      <c r="E188" s="163" t="s">
        <v>1</v>
      </c>
      <c r="F188" s="164" t="s">
        <v>380</v>
      </c>
      <c r="H188" s="165">
        <v>19.905</v>
      </c>
      <c r="I188" s="166"/>
      <c r="L188" s="162"/>
      <c r="M188" s="167"/>
      <c r="N188" s="168"/>
      <c r="O188" s="168"/>
      <c r="P188" s="168"/>
      <c r="Q188" s="168"/>
      <c r="R188" s="168"/>
      <c r="S188" s="168"/>
      <c r="T188" s="169"/>
      <c r="AT188" s="163" t="s">
        <v>142</v>
      </c>
      <c r="AU188" s="163" t="s">
        <v>86</v>
      </c>
      <c r="AV188" s="13" t="s">
        <v>86</v>
      </c>
      <c r="AW188" s="13" t="s">
        <v>32</v>
      </c>
      <c r="AX188" s="13" t="s">
        <v>76</v>
      </c>
      <c r="AY188" s="163" t="s">
        <v>130</v>
      </c>
    </row>
    <row r="189" spans="2:51" s="13" customFormat="1" ht="12">
      <c r="B189" s="162"/>
      <c r="D189" s="157" t="s">
        <v>142</v>
      </c>
      <c r="E189" s="163" t="s">
        <v>1</v>
      </c>
      <c r="F189" s="164" t="s">
        <v>380</v>
      </c>
      <c r="H189" s="165">
        <v>19.905</v>
      </c>
      <c r="I189" s="166"/>
      <c r="L189" s="162"/>
      <c r="M189" s="167"/>
      <c r="N189" s="168"/>
      <c r="O189" s="168"/>
      <c r="P189" s="168"/>
      <c r="Q189" s="168"/>
      <c r="R189" s="168"/>
      <c r="S189" s="168"/>
      <c r="T189" s="169"/>
      <c r="AT189" s="163" t="s">
        <v>142</v>
      </c>
      <c r="AU189" s="163" t="s">
        <v>86</v>
      </c>
      <c r="AV189" s="13" t="s">
        <v>86</v>
      </c>
      <c r="AW189" s="13" t="s">
        <v>32</v>
      </c>
      <c r="AX189" s="13" t="s">
        <v>76</v>
      </c>
      <c r="AY189" s="163" t="s">
        <v>130</v>
      </c>
    </row>
    <row r="190" spans="2:51" s="13" customFormat="1" ht="12">
      <c r="B190" s="162"/>
      <c r="D190" s="157" t="s">
        <v>142</v>
      </c>
      <c r="E190" s="163" t="s">
        <v>1</v>
      </c>
      <c r="F190" s="164" t="s">
        <v>380</v>
      </c>
      <c r="H190" s="165">
        <v>19.905</v>
      </c>
      <c r="I190" s="166"/>
      <c r="L190" s="162"/>
      <c r="M190" s="167"/>
      <c r="N190" s="168"/>
      <c r="O190" s="168"/>
      <c r="P190" s="168"/>
      <c r="Q190" s="168"/>
      <c r="R190" s="168"/>
      <c r="S190" s="168"/>
      <c r="T190" s="169"/>
      <c r="AT190" s="163" t="s">
        <v>142</v>
      </c>
      <c r="AU190" s="163" t="s">
        <v>86</v>
      </c>
      <c r="AV190" s="13" t="s">
        <v>86</v>
      </c>
      <c r="AW190" s="13" t="s">
        <v>32</v>
      </c>
      <c r="AX190" s="13" t="s">
        <v>76</v>
      </c>
      <c r="AY190" s="163" t="s">
        <v>130</v>
      </c>
    </row>
    <row r="191" spans="2:51" s="13" customFormat="1" ht="12">
      <c r="B191" s="162"/>
      <c r="D191" s="157" t="s">
        <v>142</v>
      </c>
      <c r="E191" s="163" t="s">
        <v>1</v>
      </c>
      <c r="F191" s="164" t="s">
        <v>739</v>
      </c>
      <c r="H191" s="165">
        <v>27.38</v>
      </c>
      <c r="I191" s="166"/>
      <c r="L191" s="162"/>
      <c r="M191" s="167"/>
      <c r="N191" s="168"/>
      <c r="O191" s="168"/>
      <c r="P191" s="168"/>
      <c r="Q191" s="168"/>
      <c r="R191" s="168"/>
      <c r="S191" s="168"/>
      <c r="T191" s="169"/>
      <c r="AT191" s="163" t="s">
        <v>142</v>
      </c>
      <c r="AU191" s="163" t="s">
        <v>86</v>
      </c>
      <c r="AV191" s="13" t="s">
        <v>86</v>
      </c>
      <c r="AW191" s="13" t="s">
        <v>32</v>
      </c>
      <c r="AX191" s="13" t="s">
        <v>76</v>
      </c>
      <c r="AY191" s="163" t="s">
        <v>130</v>
      </c>
    </row>
    <row r="192" spans="2:51" s="14" customFormat="1" ht="12">
      <c r="B192" s="170"/>
      <c r="D192" s="157" t="s">
        <v>142</v>
      </c>
      <c r="E192" s="171" t="s">
        <v>1</v>
      </c>
      <c r="F192" s="172" t="s">
        <v>145</v>
      </c>
      <c r="H192" s="173">
        <v>327.8</v>
      </c>
      <c r="I192" s="174"/>
      <c r="L192" s="170"/>
      <c r="M192" s="175"/>
      <c r="N192" s="176"/>
      <c r="O192" s="176"/>
      <c r="P192" s="176"/>
      <c r="Q192" s="176"/>
      <c r="R192" s="176"/>
      <c r="S192" s="176"/>
      <c r="T192" s="177"/>
      <c r="AT192" s="171" t="s">
        <v>142</v>
      </c>
      <c r="AU192" s="171" t="s">
        <v>86</v>
      </c>
      <c r="AV192" s="14" t="s">
        <v>138</v>
      </c>
      <c r="AW192" s="14" t="s">
        <v>32</v>
      </c>
      <c r="AX192" s="14" t="s">
        <v>84</v>
      </c>
      <c r="AY192" s="171" t="s">
        <v>130</v>
      </c>
    </row>
    <row r="193" spans="1:65" s="2" customFormat="1" ht="13.8" customHeight="1">
      <c r="A193" s="32"/>
      <c r="B193" s="143"/>
      <c r="C193" s="144" t="s">
        <v>227</v>
      </c>
      <c r="D193" s="144" t="s">
        <v>133</v>
      </c>
      <c r="E193" s="145" t="s">
        <v>792</v>
      </c>
      <c r="F193" s="146" t="s">
        <v>793</v>
      </c>
      <c r="G193" s="147" t="s">
        <v>347</v>
      </c>
      <c r="H193" s="148">
        <v>15</v>
      </c>
      <c r="I193" s="149"/>
      <c r="J193" s="150">
        <f>ROUND(I193*H193,2)</f>
        <v>0</v>
      </c>
      <c r="K193" s="146" t="s">
        <v>137</v>
      </c>
      <c r="L193" s="33"/>
      <c r="M193" s="151" t="s">
        <v>1</v>
      </c>
      <c r="N193" s="152" t="s">
        <v>43</v>
      </c>
      <c r="O193" s="59"/>
      <c r="P193" s="153">
        <f>O193*H193</f>
        <v>0</v>
      </c>
      <c r="Q193" s="153">
        <v>0</v>
      </c>
      <c r="R193" s="153">
        <f>Q193*H193</f>
        <v>0</v>
      </c>
      <c r="S193" s="153">
        <v>0.00221</v>
      </c>
      <c r="T193" s="154">
        <f>S193*H193</f>
        <v>0.03315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55" t="s">
        <v>227</v>
      </c>
      <c r="AT193" s="155" t="s">
        <v>133</v>
      </c>
      <c r="AU193" s="155" t="s">
        <v>86</v>
      </c>
      <c r="AY193" s="17" t="s">
        <v>130</v>
      </c>
      <c r="BE193" s="156">
        <f>IF(N193="základní",J193,0)</f>
        <v>0</v>
      </c>
      <c r="BF193" s="156">
        <f>IF(N193="snížená",J193,0)</f>
        <v>0</v>
      </c>
      <c r="BG193" s="156">
        <f>IF(N193="zákl. přenesená",J193,0)</f>
        <v>0</v>
      </c>
      <c r="BH193" s="156">
        <f>IF(N193="sníž. přenesená",J193,0)</f>
        <v>0</v>
      </c>
      <c r="BI193" s="156">
        <f>IF(N193="nulová",J193,0)</f>
        <v>0</v>
      </c>
      <c r="BJ193" s="17" t="s">
        <v>138</v>
      </c>
      <c r="BK193" s="156">
        <f>ROUND(I193*H193,2)</f>
        <v>0</v>
      </c>
      <c r="BL193" s="17" t="s">
        <v>227</v>
      </c>
      <c r="BM193" s="155" t="s">
        <v>794</v>
      </c>
    </row>
    <row r="194" spans="1:47" s="2" customFormat="1" ht="12">
      <c r="A194" s="32"/>
      <c r="B194" s="33"/>
      <c r="C194" s="32"/>
      <c r="D194" s="157" t="s">
        <v>140</v>
      </c>
      <c r="E194" s="32"/>
      <c r="F194" s="158" t="s">
        <v>795</v>
      </c>
      <c r="G194" s="32"/>
      <c r="H194" s="32"/>
      <c r="I194" s="159"/>
      <c r="J194" s="32"/>
      <c r="K194" s="32"/>
      <c r="L194" s="33"/>
      <c r="M194" s="160"/>
      <c r="N194" s="161"/>
      <c r="O194" s="59"/>
      <c r="P194" s="59"/>
      <c r="Q194" s="59"/>
      <c r="R194" s="59"/>
      <c r="S194" s="59"/>
      <c r="T194" s="60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T194" s="17" t="s">
        <v>140</v>
      </c>
      <c r="AU194" s="17" t="s">
        <v>86</v>
      </c>
    </row>
    <row r="195" spans="2:51" s="13" customFormat="1" ht="12">
      <c r="B195" s="162"/>
      <c r="D195" s="157" t="s">
        <v>142</v>
      </c>
      <c r="E195" s="163" t="s">
        <v>1</v>
      </c>
      <c r="F195" s="164" t="s">
        <v>8</v>
      </c>
      <c r="H195" s="165">
        <v>15</v>
      </c>
      <c r="I195" s="166"/>
      <c r="L195" s="162"/>
      <c r="M195" s="167"/>
      <c r="N195" s="168"/>
      <c r="O195" s="168"/>
      <c r="P195" s="168"/>
      <c r="Q195" s="168"/>
      <c r="R195" s="168"/>
      <c r="S195" s="168"/>
      <c r="T195" s="169"/>
      <c r="AT195" s="163" t="s">
        <v>142</v>
      </c>
      <c r="AU195" s="163" t="s">
        <v>86</v>
      </c>
      <c r="AV195" s="13" t="s">
        <v>86</v>
      </c>
      <c r="AW195" s="13" t="s">
        <v>32</v>
      </c>
      <c r="AX195" s="13" t="s">
        <v>76</v>
      </c>
      <c r="AY195" s="163" t="s">
        <v>130</v>
      </c>
    </row>
    <row r="196" spans="2:51" s="14" customFormat="1" ht="12">
      <c r="B196" s="170"/>
      <c r="D196" s="157" t="s">
        <v>142</v>
      </c>
      <c r="E196" s="171" t="s">
        <v>1</v>
      </c>
      <c r="F196" s="172" t="s">
        <v>145</v>
      </c>
      <c r="H196" s="173">
        <v>15</v>
      </c>
      <c r="I196" s="174"/>
      <c r="L196" s="170"/>
      <c r="M196" s="175"/>
      <c r="N196" s="176"/>
      <c r="O196" s="176"/>
      <c r="P196" s="176"/>
      <c r="Q196" s="176"/>
      <c r="R196" s="176"/>
      <c r="S196" s="176"/>
      <c r="T196" s="177"/>
      <c r="AT196" s="171" t="s">
        <v>142</v>
      </c>
      <c r="AU196" s="171" t="s">
        <v>86</v>
      </c>
      <c r="AV196" s="14" t="s">
        <v>138</v>
      </c>
      <c r="AW196" s="14" t="s">
        <v>32</v>
      </c>
      <c r="AX196" s="14" t="s">
        <v>84</v>
      </c>
      <c r="AY196" s="171" t="s">
        <v>130</v>
      </c>
    </row>
    <row r="197" spans="1:65" s="2" customFormat="1" ht="13.8" customHeight="1">
      <c r="A197" s="32"/>
      <c r="B197" s="143"/>
      <c r="C197" s="144" t="s">
        <v>233</v>
      </c>
      <c r="D197" s="144" t="s">
        <v>133</v>
      </c>
      <c r="E197" s="145" t="s">
        <v>796</v>
      </c>
      <c r="F197" s="146" t="s">
        <v>797</v>
      </c>
      <c r="G197" s="147" t="s">
        <v>347</v>
      </c>
      <c r="H197" s="148">
        <v>6</v>
      </c>
      <c r="I197" s="149"/>
      <c r="J197" s="150">
        <f>ROUND(I197*H197,2)</f>
        <v>0</v>
      </c>
      <c r="K197" s="146" t="s">
        <v>137</v>
      </c>
      <c r="L197" s="33"/>
      <c r="M197" s="151" t="s">
        <v>1</v>
      </c>
      <c r="N197" s="152" t="s">
        <v>43</v>
      </c>
      <c r="O197" s="59"/>
      <c r="P197" s="153">
        <f>O197*H197</f>
        <v>0</v>
      </c>
      <c r="Q197" s="153">
        <v>0</v>
      </c>
      <c r="R197" s="153">
        <f>Q197*H197</f>
        <v>0</v>
      </c>
      <c r="S197" s="153">
        <v>0</v>
      </c>
      <c r="T197" s="154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55" t="s">
        <v>227</v>
      </c>
      <c r="AT197" s="155" t="s">
        <v>133</v>
      </c>
      <c r="AU197" s="155" t="s">
        <v>86</v>
      </c>
      <c r="AY197" s="17" t="s">
        <v>130</v>
      </c>
      <c r="BE197" s="156">
        <f>IF(N197="základní",J197,0)</f>
        <v>0</v>
      </c>
      <c r="BF197" s="156">
        <f>IF(N197="snížená",J197,0)</f>
        <v>0</v>
      </c>
      <c r="BG197" s="156">
        <f>IF(N197="zákl. přenesená",J197,0)</f>
        <v>0</v>
      </c>
      <c r="BH197" s="156">
        <f>IF(N197="sníž. přenesená",J197,0)</f>
        <v>0</v>
      </c>
      <c r="BI197" s="156">
        <f>IF(N197="nulová",J197,0)</f>
        <v>0</v>
      </c>
      <c r="BJ197" s="17" t="s">
        <v>138</v>
      </c>
      <c r="BK197" s="156">
        <f>ROUND(I197*H197,2)</f>
        <v>0</v>
      </c>
      <c r="BL197" s="17" t="s">
        <v>227</v>
      </c>
      <c r="BM197" s="155" t="s">
        <v>798</v>
      </c>
    </row>
    <row r="198" spans="1:47" s="2" customFormat="1" ht="12">
      <c r="A198" s="32"/>
      <c r="B198" s="33"/>
      <c r="C198" s="32"/>
      <c r="D198" s="157" t="s">
        <v>140</v>
      </c>
      <c r="E198" s="32"/>
      <c r="F198" s="158" t="s">
        <v>799</v>
      </c>
      <c r="G198" s="32"/>
      <c r="H198" s="32"/>
      <c r="I198" s="159"/>
      <c r="J198" s="32"/>
      <c r="K198" s="32"/>
      <c r="L198" s="33"/>
      <c r="M198" s="160"/>
      <c r="N198" s="161"/>
      <c r="O198" s="59"/>
      <c r="P198" s="59"/>
      <c r="Q198" s="59"/>
      <c r="R198" s="59"/>
      <c r="S198" s="59"/>
      <c r="T198" s="60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T198" s="17" t="s">
        <v>140</v>
      </c>
      <c r="AU198" s="17" t="s">
        <v>86</v>
      </c>
    </row>
    <row r="199" spans="2:51" s="13" customFormat="1" ht="12">
      <c r="B199" s="162"/>
      <c r="D199" s="157" t="s">
        <v>142</v>
      </c>
      <c r="E199" s="163" t="s">
        <v>1</v>
      </c>
      <c r="F199" s="164" t="s">
        <v>131</v>
      </c>
      <c r="H199" s="165">
        <v>6</v>
      </c>
      <c r="I199" s="166"/>
      <c r="L199" s="162"/>
      <c r="M199" s="167"/>
      <c r="N199" s="168"/>
      <c r="O199" s="168"/>
      <c r="P199" s="168"/>
      <c r="Q199" s="168"/>
      <c r="R199" s="168"/>
      <c r="S199" s="168"/>
      <c r="T199" s="169"/>
      <c r="AT199" s="163" t="s">
        <v>142</v>
      </c>
      <c r="AU199" s="163" t="s">
        <v>86</v>
      </c>
      <c r="AV199" s="13" t="s">
        <v>86</v>
      </c>
      <c r="AW199" s="13" t="s">
        <v>32</v>
      </c>
      <c r="AX199" s="13" t="s">
        <v>76</v>
      </c>
      <c r="AY199" s="163" t="s">
        <v>130</v>
      </c>
    </row>
    <row r="200" spans="2:51" s="14" customFormat="1" ht="12">
      <c r="B200" s="170"/>
      <c r="D200" s="157" t="s">
        <v>142</v>
      </c>
      <c r="E200" s="171" t="s">
        <v>1</v>
      </c>
      <c r="F200" s="172" t="s">
        <v>145</v>
      </c>
      <c r="H200" s="173">
        <v>6</v>
      </c>
      <c r="I200" s="174"/>
      <c r="L200" s="170"/>
      <c r="M200" s="175"/>
      <c r="N200" s="176"/>
      <c r="O200" s="176"/>
      <c r="P200" s="176"/>
      <c r="Q200" s="176"/>
      <c r="R200" s="176"/>
      <c r="S200" s="176"/>
      <c r="T200" s="177"/>
      <c r="AT200" s="171" t="s">
        <v>142</v>
      </c>
      <c r="AU200" s="171" t="s">
        <v>86</v>
      </c>
      <c r="AV200" s="14" t="s">
        <v>138</v>
      </c>
      <c r="AW200" s="14" t="s">
        <v>32</v>
      </c>
      <c r="AX200" s="14" t="s">
        <v>84</v>
      </c>
      <c r="AY200" s="171" t="s">
        <v>130</v>
      </c>
    </row>
    <row r="201" spans="1:65" s="2" customFormat="1" ht="13.8" customHeight="1">
      <c r="A201" s="32"/>
      <c r="B201" s="143"/>
      <c r="C201" s="185" t="s">
        <v>239</v>
      </c>
      <c r="D201" s="185" t="s">
        <v>222</v>
      </c>
      <c r="E201" s="186" t="s">
        <v>800</v>
      </c>
      <c r="F201" s="187" t="s">
        <v>801</v>
      </c>
      <c r="G201" s="188" t="s">
        <v>347</v>
      </c>
      <c r="H201" s="189">
        <v>6</v>
      </c>
      <c r="I201" s="190"/>
      <c r="J201" s="191">
        <f>ROUND(I201*H201,2)</f>
        <v>0</v>
      </c>
      <c r="K201" s="187" t="s">
        <v>137</v>
      </c>
      <c r="L201" s="192"/>
      <c r="M201" s="193" t="s">
        <v>1</v>
      </c>
      <c r="N201" s="194" t="s">
        <v>43</v>
      </c>
      <c r="O201" s="59"/>
      <c r="P201" s="153">
        <f>O201*H201</f>
        <v>0</v>
      </c>
      <c r="Q201" s="153">
        <v>0.00235</v>
      </c>
      <c r="R201" s="153">
        <f>Q201*H201</f>
        <v>0.014100000000000001</v>
      </c>
      <c r="S201" s="153">
        <v>0</v>
      </c>
      <c r="T201" s="154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55" t="s">
        <v>329</v>
      </c>
      <c r="AT201" s="155" t="s">
        <v>222</v>
      </c>
      <c r="AU201" s="155" t="s">
        <v>86</v>
      </c>
      <c r="AY201" s="17" t="s">
        <v>130</v>
      </c>
      <c r="BE201" s="156">
        <f>IF(N201="základní",J201,0)</f>
        <v>0</v>
      </c>
      <c r="BF201" s="156">
        <f>IF(N201="snížená",J201,0)</f>
        <v>0</v>
      </c>
      <c r="BG201" s="156">
        <f>IF(N201="zákl. přenesená",J201,0)</f>
        <v>0</v>
      </c>
      <c r="BH201" s="156">
        <f>IF(N201="sníž. přenesená",J201,0)</f>
        <v>0</v>
      </c>
      <c r="BI201" s="156">
        <f>IF(N201="nulová",J201,0)</f>
        <v>0</v>
      </c>
      <c r="BJ201" s="17" t="s">
        <v>138</v>
      </c>
      <c r="BK201" s="156">
        <f>ROUND(I201*H201,2)</f>
        <v>0</v>
      </c>
      <c r="BL201" s="17" t="s">
        <v>227</v>
      </c>
      <c r="BM201" s="155" t="s">
        <v>802</v>
      </c>
    </row>
    <row r="202" spans="1:47" s="2" customFormat="1" ht="12">
      <c r="A202" s="32"/>
      <c r="B202" s="33"/>
      <c r="C202" s="32"/>
      <c r="D202" s="157" t="s">
        <v>140</v>
      </c>
      <c r="E202" s="32"/>
      <c r="F202" s="158" t="s">
        <v>801</v>
      </c>
      <c r="G202" s="32"/>
      <c r="H202" s="32"/>
      <c r="I202" s="159"/>
      <c r="J202" s="32"/>
      <c r="K202" s="32"/>
      <c r="L202" s="33"/>
      <c r="M202" s="160"/>
      <c r="N202" s="161"/>
      <c r="O202" s="59"/>
      <c r="P202" s="59"/>
      <c r="Q202" s="59"/>
      <c r="R202" s="59"/>
      <c r="S202" s="59"/>
      <c r="T202" s="60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T202" s="17" t="s">
        <v>140</v>
      </c>
      <c r="AU202" s="17" t="s">
        <v>86</v>
      </c>
    </row>
    <row r="203" spans="1:65" s="2" customFormat="1" ht="13.8" customHeight="1">
      <c r="A203" s="32"/>
      <c r="B203" s="143"/>
      <c r="C203" s="144" t="s">
        <v>248</v>
      </c>
      <c r="D203" s="144" t="s">
        <v>133</v>
      </c>
      <c r="E203" s="145" t="s">
        <v>803</v>
      </c>
      <c r="F203" s="146" t="s">
        <v>804</v>
      </c>
      <c r="G203" s="147" t="s">
        <v>347</v>
      </c>
      <c r="H203" s="148">
        <v>6</v>
      </c>
      <c r="I203" s="149"/>
      <c r="J203" s="150">
        <f>ROUND(I203*H203,2)</f>
        <v>0</v>
      </c>
      <c r="K203" s="146" t="s">
        <v>137</v>
      </c>
      <c r="L203" s="33"/>
      <c r="M203" s="151" t="s">
        <v>1</v>
      </c>
      <c r="N203" s="152" t="s">
        <v>43</v>
      </c>
      <c r="O203" s="59"/>
      <c r="P203" s="153">
        <f>O203*H203</f>
        <v>0</v>
      </c>
      <c r="Q203" s="153">
        <v>0</v>
      </c>
      <c r="R203" s="153">
        <f>Q203*H203</f>
        <v>0</v>
      </c>
      <c r="S203" s="153">
        <v>0</v>
      </c>
      <c r="T203" s="154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55" t="s">
        <v>227</v>
      </c>
      <c r="AT203" s="155" t="s">
        <v>133</v>
      </c>
      <c r="AU203" s="155" t="s">
        <v>86</v>
      </c>
      <c r="AY203" s="17" t="s">
        <v>130</v>
      </c>
      <c r="BE203" s="156">
        <f>IF(N203="základní",J203,0)</f>
        <v>0</v>
      </c>
      <c r="BF203" s="156">
        <f>IF(N203="snížená",J203,0)</f>
        <v>0</v>
      </c>
      <c r="BG203" s="156">
        <f>IF(N203="zákl. přenesená",J203,0)</f>
        <v>0</v>
      </c>
      <c r="BH203" s="156">
        <f>IF(N203="sníž. přenesená",J203,0)</f>
        <v>0</v>
      </c>
      <c r="BI203" s="156">
        <f>IF(N203="nulová",J203,0)</f>
        <v>0</v>
      </c>
      <c r="BJ203" s="17" t="s">
        <v>138</v>
      </c>
      <c r="BK203" s="156">
        <f>ROUND(I203*H203,2)</f>
        <v>0</v>
      </c>
      <c r="BL203" s="17" t="s">
        <v>227</v>
      </c>
      <c r="BM203" s="155" t="s">
        <v>805</v>
      </c>
    </row>
    <row r="204" spans="1:47" s="2" customFormat="1" ht="12">
      <c r="A204" s="32"/>
      <c r="B204" s="33"/>
      <c r="C204" s="32"/>
      <c r="D204" s="157" t="s">
        <v>140</v>
      </c>
      <c r="E204" s="32"/>
      <c r="F204" s="158" t="s">
        <v>804</v>
      </c>
      <c r="G204" s="32"/>
      <c r="H204" s="32"/>
      <c r="I204" s="159"/>
      <c r="J204" s="32"/>
      <c r="K204" s="32"/>
      <c r="L204" s="33"/>
      <c r="M204" s="160"/>
      <c r="N204" s="161"/>
      <c r="O204" s="59"/>
      <c r="P204" s="59"/>
      <c r="Q204" s="59"/>
      <c r="R204" s="59"/>
      <c r="S204" s="59"/>
      <c r="T204" s="60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T204" s="17" t="s">
        <v>140</v>
      </c>
      <c r="AU204" s="17" t="s">
        <v>86</v>
      </c>
    </row>
    <row r="205" spans="2:51" s="13" customFormat="1" ht="12">
      <c r="B205" s="162"/>
      <c r="D205" s="157" t="s">
        <v>142</v>
      </c>
      <c r="E205" s="163" t="s">
        <v>1</v>
      </c>
      <c r="F205" s="164" t="s">
        <v>131</v>
      </c>
      <c r="H205" s="165">
        <v>6</v>
      </c>
      <c r="I205" s="166"/>
      <c r="L205" s="162"/>
      <c r="M205" s="167"/>
      <c r="N205" s="168"/>
      <c r="O205" s="168"/>
      <c r="P205" s="168"/>
      <c r="Q205" s="168"/>
      <c r="R205" s="168"/>
      <c r="S205" s="168"/>
      <c r="T205" s="169"/>
      <c r="AT205" s="163" t="s">
        <v>142</v>
      </c>
      <c r="AU205" s="163" t="s">
        <v>86</v>
      </c>
      <c r="AV205" s="13" t="s">
        <v>86</v>
      </c>
      <c r="AW205" s="13" t="s">
        <v>32</v>
      </c>
      <c r="AX205" s="13" t="s">
        <v>76</v>
      </c>
      <c r="AY205" s="163" t="s">
        <v>130</v>
      </c>
    </row>
    <row r="206" spans="2:51" s="14" customFormat="1" ht="12">
      <c r="B206" s="170"/>
      <c r="D206" s="157" t="s">
        <v>142</v>
      </c>
      <c r="E206" s="171" t="s">
        <v>1</v>
      </c>
      <c r="F206" s="172" t="s">
        <v>145</v>
      </c>
      <c r="H206" s="173">
        <v>6</v>
      </c>
      <c r="I206" s="174"/>
      <c r="L206" s="170"/>
      <c r="M206" s="175"/>
      <c r="N206" s="176"/>
      <c r="O206" s="176"/>
      <c r="P206" s="176"/>
      <c r="Q206" s="176"/>
      <c r="R206" s="176"/>
      <c r="S206" s="176"/>
      <c r="T206" s="177"/>
      <c r="AT206" s="171" t="s">
        <v>142</v>
      </c>
      <c r="AU206" s="171" t="s">
        <v>86</v>
      </c>
      <c r="AV206" s="14" t="s">
        <v>138</v>
      </c>
      <c r="AW206" s="14" t="s">
        <v>32</v>
      </c>
      <c r="AX206" s="14" t="s">
        <v>84</v>
      </c>
      <c r="AY206" s="171" t="s">
        <v>130</v>
      </c>
    </row>
    <row r="207" spans="1:65" s="2" customFormat="1" ht="13.8" customHeight="1">
      <c r="A207" s="32"/>
      <c r="B207" s="143"/>
      <c r="C207" s="185" t="s">
        <v>254</v>
      </c>
      <c r="D207" s="185" t="s">
        <v>222</v>
      </c>
      <c r="E207" s="186" t="s">
        <v>806</v>
      </c>
      <c r="F207" s="187" t="s">
        <v>807</v>
      </c>
      <c r="G207" s="188" t="s">
        <v>225</v>
      </c>
      <c r="H207" s="189">
        <v>1</v>
      </c>
      <c r="I207" s="190"/>
      <c r="J207" s="191">
        <f>ROUND(I207*H207,2)</f>
        <v>0</v>
      </c>
      <c r="K207" s="187" t="s">
        <v>1</v>
      </c>
      <c r="L207" s="192"/>
      <c r="M207" s="193" t="s">
        <v>1</v>
      </c>
      <c r="N207" s="194" t="s">
        <v>43</v>
      </c>
      <c r="O207" s="59"/>
      <c r="P207" s="153">
        <f>O207*H207</f>
        <v>0</v>
      </c>
      <c r="Q207" s="153">
        <v>0</v>
      </c>
      <c r="R207" s="153">
        <f>Q207*H207</f>
        <v>0</v>
      </c>
      <c r="S207" s="153">
        <v>0</v>
      </c>
      <c r="T207" s="154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55" t="s">
        <v>329</v>
      </c>
      <c r="AT207" s="155" t="s">
        <v>222</v>
      </c>
      <c r="AU207" s="155" t="s">
        <v>86</v>
      </c>
      <c r="AY207" s="17" t="s">
        <v>130</v>
      </c>
      <c r="BE207" s="156">
        <f>IF(N207="základní",J207,0)</f>
        <v>0</v>
      </c>
      <c r="BF207" s="156">
        <f>IF(N207="snížená",J207,0)</f>
        <v>0</v>
      </c>
      <c r="BG207" s="156">
        <f>IF(N207="zákl. přenesená",J207,0)</f>
        <v>0</v>
      </c>
      <c r="BH207" s="156">
        <f>IF(N207="sníž. přenesená",J207,0)</f>
        <v>0</v>
      </c>
      <c r="BI207" s="156">
        <f>IF(N207="nulová",J207,0)</f>
        <v>0</v>
      </c>
      <c r="BJ207" s="17" t="s">
        <v>138</v>
      </c>
      <c r="BK207" s="156">
        <f>ROUND(I207*H207,2)</f>
        <v>0</v>
      </c>
      <c r="BL207" s="17" t="s">
        <v>227</v>
      </c>
      <c r="BM207" s="155" t="s">
        <v>808</v>
      </c>
    </row>
    <row r="208" spans="1:47" s="2" customFormat="1" ht="12">
      <c r="A208" s="32"/>
      <c r="B208" s="33"/>
      <c r="C208" s="32"/>
      <c r="D208" s="157" t="s">
        <v>140</v>
      </c>
      <c r="E208" s="32"/>
      <c r="F208" s="158" t="s">
        <v>807</v>
      </c>
      <c r="G208" s="32"/>
      <c r="H208" s="32"/>
      <c r="I208" s="159"/>
      <c r="J208" s="32"/>
      <c r="K208" s="32"/>
      <c r="L208" s="33"/>
      <c r="M208" s="200"/>
      <c r="N208" s="201"/>
      <c r="O208" s="202"/>
      <c r="P208" s="202"/>
      <c r="Q208" s="202"/>
      <c r="R208" s="202"/>
      <c r="S208" s="202"/>
      <c r="T208" s="203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T208" s="17" t="s">
        <v>140</v>
      </c>
      <c r="AU208" s="17" t="s">
        <v>86</v>
      </c>
    </row>
    <row r="209" spans="1:31" s="2" customFormat="1" ht="6.9" customHeight="1">
      <c r="A209" s="32"/>
      <c r="B209" s="48"/>
      <c r="C209" s="49"/>
      <c r="D209" s="49"/>
      <c r="E209" s="49"/>
      <c r="F209" s="49"/>
      <c r="G209" s="49"/>
      <c r="H209" s="49"/>
      <c r="I209" s="49"/>
      <c r="J209" s="49"/>
      <c r="K209" s="49"/>
      <c r="L209" s="33"/>
      <c r="M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</row>
  </sheetData>
  <autoFilter ref="C117:K208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 horizontalCentered="1"/>
  <pageMargins left="0.3937007874015748" right="0.3937007874015748" top="0.3937007874015748" bottom="0.3937007874015748" header="0" footer="0"/>
  <pageSetup blackAndWhite="1" fitToHeight="100" fitToWidth="1" horizontalDpi="600" verticalDpi="600" orientation="landscape" paperSize="9" scale="80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2.28125" style="1" customWidth="1"/>
    <col min="9" max="11" width="21.5742187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" customHeight="1">
      <c r="L2" s="207" t="s">
        <v>5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17" t="s">
        <v>95</v>
      </c>
    </row>
    <row r="3" spans="2:46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86</v>
      </c>
    </row>
    <row r="4" spans="2:46" s="1" customFormat="1" ht="24.9" customHeight="1">
      <c r="B4" s="20"/>
      <c r="D4" s="21" t="s">
        <v>96</v>
      </c>
      <c r="L4" s="20"/>
      <c r="M4" s="94" t="s">
        <v>10</v>
      </c>
      <c r="AT4" s="17" t="s">
        <v>32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4.4" customHeight="1">
      <c r="B7" s="20"/>
      <c r="E7" s="247" t="str">
        <f>'Rekapitulace stavby'!K6</f>
        <v>PKÚ Chlumec, SO 236 Buldozerová hala - OPRAVA STŘECHY</v>
      </c>
      <c r="F7" s="248"/>
      <c r="G7" s="248"/>
      <c r="H7" s="248"/>
      <c r="L7" s="20"/>
    </row>
    <row r="8" spans="1:31" s="2" customFormat="1" ht="12" customHeight="1">
      <c r="A8" s="32"/>
      <c r="B8" s="33"/>
      <c r="C8" s="32"/>
      <c r="D8" s="27" t="s">
        <v>97</v>
      </c>
      <c r="E8" s="32"/>
      <c r="F8" s="32"/>
      <c r="G8" s="32"/>
      <c r="H8" s="32"/>
      <c r="I8" s="32"/>
      <c r="J8" s="32"/>
      <c r="K8" s="32"/>
      <c r="L8" s="43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4.4" customHeight="1">
      <c r="A9" s="32"/>
      <c r="B9" s="33"/>
      <c r="C9" s="32"/>
      <c r="D9" s="32"/>
      <c r="E9" s="237" t="s">
        <v>809</v>
      </c>
      <c r="F9" s="246"/>
      <c r="G9" s="246"/>
      <c r="H9" s="246"/>
      <c r="I9" s="32"/>
      <c r="J9" s="32"/>
      <c r="K9" s="32"/>
      <c r="L9" s="43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3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3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6" t="str">
        <f>'Rekapitulace stavby'!AN8</f>
        <v>2. 8. 2020</v>
      </c>
      <c r="K12" s="32"/>
      <c r="L12" s="43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3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">
        <v>1</v>
      </c>
      <c r="K14" s="32"/>
      <c r="L14" s="43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26</v>
      </c>
      <c r="F15" s="32"/>
      <c r="G15" s="32"/>
      <c r="H15" s="32"/>
      <c r="I15" s="27" t="s">
        <v>27</v>
      </c>
      <c r="J15" s="25" t="s">
        <v>1</v>
      </c>
      <c r="K15" s="32"/>
      <c r="L15" s="43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3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3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9" t="str">
        <f>'Rekapitulace stavby'!E14</f>
        <v>Vyplň údaj</v>
      </c>
      <c r="F18" s="219"/>
      <c r="G18" s="219"/>
      <c r="H18" s="219"/>
      <c r="I18" s="27" t="s">
        <v>27</v>
      </c>
      <c r="J18" s="28" t="str">
        <f>'Rekapitulace stavby'!AN14</f>
        <v>Vyplň údaj</v>
      </c>
      <c r="K18" s="32"/>
      <c r="L18" s="43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3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27" t="s">
        <v>25</v>
      </c>
      <c r="J20" s="25" t="s">
        <v>1</v>
      </c>
      <c r="K20" s="32"/>
      <c r="L20" s="43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27" t="s">
        <v>27</v>
      </c>
      <c r="J21" s="25" t="s">
        <v>1</v>
      </c>
      <c r="K21" s="32"/>
      <c r="L21" s="43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3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33</v>
      </c>
      <c r="E23" s="32"/>
      <c r="F23" s="32"/>
      <c r="G23" s="32"/>
      <c r="H23" s="32"/>
      <c r="I23" s="27" t="s">
        <v>25</v>
      </c>
      <c r="J23" s="25" t="str">
        <f>IF('Rekapitulace stavby'!AN19="","",'Rekapitulace stavby'!AN19)</f>
        <v/>
      </c>
      <c r="K23" s="32"/>
      <c r="L23" s="43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27" t="s">
        <v>27</v>
      </c>
      <c r="J24" s="25" t="str">
        <f>IF('Rekapitulace stavby'!AN20="","",'Rekapitulace stavby'!AN20)</f>
        <v/>
      </c>
      <c r="K24" s="32"/>
      <c r="L24" s="43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3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32"/>
      <c r="J26" s="32"/>
      <c r="K26" s="32"/>
      <c r="L26" s="43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4.4" customHeight="1">
      <c r="A27" s="95"/>
      <c r="B27" s="96"/>
      <c r="C27" s="95"/>
      <c r="D27" s="95"/>
      <c r="E27" s="223" t="s">
        <v>1</v>
      </c>
      <c r="F27" s="223"/>
      <c r="G27" s="223"/>
      <c r="H27" s="223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3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>
      <c r="A29" s="32"/>
      <c r="B29" s="33"/>
      <c r="C29" s="32"/>
      <c r="D29" s="67"/>
      <c r="E29" s="67"/>
      <c r="F29" s="67"/>
      <c r="G29" s="67"/>
      <c r="H29" s="67"/>
      <c r="I29" s="67"/>
      <c r="J29" s="67"/>
      <c r="K29" s="67"/>
      <c r="L29" s="43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8" t="s">
        <v>36</v>
      </c>
      <c r="E30" s="32"/>
      <c r="F30" s="32"/>
      <c r="G30" s="32"/>
      <c r="H30" s="32"/>
      <c r="I30" s="32"/>
      <c r="J30" s="72">
        <f>ROUND(J120,2)</f>
        <v>0</v>
      </c>
      <c r="K30" s="32"/>
      <c r="L30" s="43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>
      <c r="A31" s="32"/>
      <c r="B31" s="33"/>
      <c r="C31" s="32"/>
      <c r="D31" s="67"/>
      <c r="E31" s="67"/>
      <c r="F31" s="67"/>
      <c r="G31" s="67"/>
      <c r="H31" s="67"/>
      <c r="I31" s="67"/>
      <c r="J31" s="67"/>
      <c r="K31" s="67"/>
      <c r="L31" s="43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36" t="s">
        <v>37</v>
      </c>
      <c r="J32" s="36" t="s">
        <v>39</v>
      </c>
      <c r="K32" s="32"/>
      <c r="L32" s="43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 hidden="1">
      <c r="A33" s="32"/>
      <c r="B33" s="33"/>
      <c r="C33" s="32"/>
      <c r="D33" s="38" t="s">
        <v>40</v>
      </c>
      <c r="E33" s="27" t="s">
        <v>41</v>
      </c>
      <c r="F33" s="99">
        <f>ROUND((SUM(BE120:BE157)),2)</f>
        <v>0</v>
      </c>
      <c r="G33" s="32"/>
      <c r="H33" s="32"/>
      <c r="I33" s="100">
        <v>0.21</v>
      </c>
      <c r="J33" s="99">
        <f>ROUND(((SUM(BE120:BE157))*I33),2)</f>
        <v>0</v>
      </c>
      <c r="K33" s="32"/>
      <c r="L33" s="43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 hidden="1">
      <c r="A34" s="32"/>
      <c r="B34" s="33"/>
      <c r="C34" s="32"/>
      <c r="D34" s="32"/>
      <c r="E34" s="27" t="s">
        <v>42</v>
      </c>
      <c r="F34" s="99">
        <f>ROUND((SUM(BF120:BF157)),2)</f>
        <v>0</v>
      </c>
      <c r="G34" s="32"/>
      <c r="H34" s="32"/>
      <c r="I34" s="100">
        <v>0.15</v>
      </c>
      <c r="J34" s="99">
        <f>ROUND(((SUM(BF120:BF157))*I34),2)</f>
        <v>0</v>
      </c>
      <c r="K34" s="32"/>
      <c r="L34" s="43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>
      <c r="A35" s="32"/>
      <c r="B35" s="33"/>
      <c r="C35" s="32"/>
      <c r="D35" s="27" t="s">
        <v>40</v>
      </c>
      <c r="E35" s="27" t="s">
        <v>43</v>
      </c>
      <c r="F35" s="99">
        <f>ROUND((SUM(BG120:BG157)),2)</f>
        <v>0</v>
      </c>
      <c r="G35" s="32"/>
      <c r="H35" s="32"/>
      <c r="I35" s="100">
        <v>0.21</v>
      </c>
      <c r="J35" s="99">
        <f>0</f>
        <v>0</v>
      </c>
      <c r="K35" s="32"/>
      <c r="L35" s="43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>
      <c r="A36" s="32"/>
      <c r="B36" s="33"/>
      <c r="C36" s="32"/>
      <c r="D36" s="32"/>
      <c r="E36" s="27" t="s">
        <v>44</v>
      </c>
      <c r="F36" s="99">
        <f>ROUND((SUM(BH120:BH157)),2)</f>
        <v>0</v>
      </c>
      <c r="G36" s="32"/>
      <c r="H36" s="32"/>
      <c r="I36" s="100">
        <v>0.15</v>
      </c>
      <c r="J36" s="99">
        <f>0</f>
        <v>0</v>
      </c>
      <c r="K36" s="32"/>
      <c r="L36" s="43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45</v>
      </c>
      <c r="F37" s="99">
        <f>ROUND((SUM(BI120:BI157)),2)</f>
        <v>0</v>
      </c>
      <c r="G37" s="32"/>
      <c r="H37" s="32"/>
      <c r="I37" s="100">
        <v>0</v>
      </c>
      <c r="J37" s="99">
        <f>0</f>
        <v>0</v>
      </c>
      <c r="K37" s="32"/>
      <c r="L37" s="43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3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46</v>
      </c>
      <c r="E39" s="61"/>
      <c r="F39" s="61"/>
      <c r="G39" s="103" t="s">
        <v>47</v>
      </c>
      <c r="H39" s="104" t="s">
        <v>48</v>
      </c>
      <c r="I39" s="61"/>
      <c r="J39" s="105">
        <f>SUM(J30:J37)</f>
        <v>0</v>
      </c>
      <c r="K39" s="106"/>
      <c r="L39" s="43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3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3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3.2">
      <c r="A61" s="32"/>
      <c r="B61" s="33"/>
      <c r="C61" s="32"/>
      <c r="D61" s="46" t="s">
        <v>51</v>
      </c>
      <c r="E61" s="35"/>
      <c r="F61" s="107" t="s">
        <v>52</v>
      </c>
      <c r="G61" s="46" t="s">
        <v>51</v>
      </c>
      <c r="H61" s="35"/>
      <c r="I61" s="35"/>
      <c r="J61" s="108" t="s">
        <v>52</v>
      </c>
      <c r="K61" s="35"/>
      <c r="L61" s="43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3.2">
      <c r="A65" s="32"/>
      <c r="B65" s="33"/>
      <c r="C65" s="32"/>
      <c r="D65" s="44" t="s">
        <v>53</v>
      </c>
      <c r="E65" s="47"/>
      <c r="F65" s="47"/>
      <c r="G65" s="44" t="s">
        <v>54</v>
      </c>
      <c r="H65" s="47"/>
      <c r="I65" s="47"/>
      <c r="J65" s="47"/>
      <c r="K65" s="47"/>
      <c r="L65" s="43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3.2">
      <c r="A76" s="32"/>
      <c r="B76" s="33"/>
      <c r="C76" s="32"/>
      <c r="D76" s="46" t="s">
        <v>51</v>
      </c>
      <c r="E76" s="35"/>
      <c r="F76" s="107" t="s">
        <v>52</v>
      </c>
      <c r="G76" s="46" t="s">
        <v>51</v>
      </c>
      <c r="H76" s="35"/>
      <c r="I76" s="35"/>
      <c r="J76" s="108" t="s">
        <v>52</v>
      </c>
      <c r="K76" s="35"/>
      <c r="L76" s="43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" customHeight="1">
      <c r="A81" s="32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" customHeight="1">
      <c r="A82" s="32"/>
      <c r="B82" s="33"/>
      <c r="C82" s="21" t="s">
        <v>99</v>
      </c>
      <c r="D82" s="32"/>
      <c r="E82" s="32"/>
      <c r="F82" s="32"/>
      <c r="G82" s="32"/>
      <c r="H82" s="32"/>
      <c r="I82" s="32"/>
      <c r="J82" s="32"/>
      <c r="K82" s="32"/>
      <c r="L82" s="43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3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3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4.4" customHeight="1">
      <c r="A85" s="32"/>
      <c r="B85" s="33"/>
      <c r="C85" s="32"/>
      <c r="D85" s="32"/>
      <c r="E85" s="247" t="str">
        <f>E7</f>
        <v>PKÚ Chlumec, SO 236 Buldozerová hala - OPRAVA STŘECHY</v>
      </c>
      <c r="F85" s="248"/>
      <c r="G85" s="248"/>
      <c r="H85" s="248"/>
      <c r="I85" s="32"/>
      <c r="J85" s="32"/>
      <c r="K85" s="32"/>
      <c r="L85" s="43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97</v>
      </c>
      <c r="D86" s="32"/>
      <c r="E86" s="32"/>
      <c r="F86" s="32"/>
      <c r="G86" s="32"/>
      <c r="H86" s="32"/>
      <c r="I86" s="32"/>
      <c r="J86" s="32"/>
      <c r="K86" s="32"/>
      <c r="L86" s="43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4.4" customHeight="1">
      <c r="A87" s="32"/>
      <c r="B87" s="33"/>
      <c r="C87" s="32"/>
      <c r="D87" s="32"/>
      <c r="E87" s="237" t="str">
        <f>E9</f>
        <v>VON - Vedlejší a ostatní náklady</v>
      </c>
      <c r="F87" s="246"/>
      <c r="G87" s="246"/>
      <c r="H87" s="246"/>
      <c r="I87" s="32"/>
      <c r="J87" s="32"/>
      <c r="K87" s="32"/>
      <c r="L87" s="43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3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>Chlumec</v>
      </c>
      <c r="G89" s="32"/>
      <c r="H89" s="32"/>
      <c r="I89" s="27" t="s">
        <v>22</v>
      </c>
      <c r="J89" s="56" t="str">
        <f>IF(J12="","",J12)</f>
        <v>2. 8. 2020</v>
      </c>
      <c r="K89" s="32"/>
      <c r="L89" s="43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3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6.4" customHeight="1">
      <c r="A91" s="32"/>
      <c r="B91" s="33"/>
      <c r="C91" s="27" t="s">
        <v>24</v>
      </c>
      <c r="D91" s="32"/>
      <c r="E91" s="32"/>
      <c r="F91" s="25" t="str">
        <f>E15</f>
        <v>PKÚ Chlumec</v>
      </c>
      <c r="G91" s="32"/>
      <c r="H91" s="32"/>
      <c r="I91" s="27" t="s">
        <v>30</v>
      </c>
      <c r="J91" s="30" t="str">
        <f>E21</f>
        <v xml:space="preserve">Ing. arch. Bc. Ota Zápotocký </v>
      </c>
      <c r="K91" s="32"/>
      <c r="L91" s="43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6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27" t="s">
        <v>33</v>
      </c>
      <c r="J92" s="30" t="str">
        <f>E24</f>
        <v xml:space="preserve"> </v>
      </c>
      <c r="K92" s="32"/>
      <c r="L92" s="43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3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100</v>
      </c>
      <c r="D94" s="101"/>
      <c r="E94" s="101"/>
      <c r="F94" s="101"/>
      <c r="G94" s="101"/>
      <c r="H94" s="101"/>
      <c r="I94" s="101"/>
      <c r="J94" s="110" t="s">
        <v>101</v>
      </c>
      <c r="K94" s="101"/>
      <c r="L94" s="43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3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11" t="s">
        <v>102</v>
      </c>
      <c r="D96" s="32"/>
      <c r="E96" s="32"/>
      <c r="F96" s="32"/>
      <c r="G96" s="32"/>
      <c r="H96" s="32"/>
      <c r="I96" s="32"/>
      <c r="J96" s="72">
        <f>J120</f>
        <v>0</v>
      </c>
      <c r="K96" s="32"/>
      <c r="L96" s="43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103</v>
      </c>
    </row>
    <row r="97" spans="2:12" s="9" customFormat="1" ht="24.9" customHeight="1">
      <c r="B97" s="112"/>
      <c r="D97" s="113" t="s">
        <v>810</v>
      </c>
      <c r="E97" s="114"/>
      <c r="F97" s="114"/>
      <c r="G97" s="114"/>
      <c r="H97" s="114"/>
      <c r="I97" s="114"/>
      <c r="J97" s="115">
        <f>J121</f>
        <v>0</v>
      </c>
      <c r="L97" s="112"/>
    </row>
    <row r="98" spans="2:12" s="10" customFormat="1" ht="19.95" customHeight="1">
      <c r="B98" s="116"/>
      <c r="D98" s="117" t="s">
        <v>811</v>
      </c>
      <c r="E98" s="118"/>
      <c r="F98" s="118"/>
      <c r="G98" s="118"/>
      <c r="H98" s="118"/>
      <c r="I98" s="118"/>
      <c r="J98" s="119">
        <f>J122</f>
        <v>0</v>
      </c>
      <c r="L98" s="116"/>
    </row>
    <row r="99" spans="2:12" s="10" customFormat="1" ht="19.95" customHeight="1">
      <c r="B99" s="116"/>
      <c r="D99" s="117" t="s">
        <v>812</v>
      </c>
      <c r="E99" s="118"/>
      <c r="F99" s="118"/>
      <c r="G99" s="118"/>
      <c r="H99" s="118"/>
      <c r="I99" s="118"/>
      <c r="J99" s="119">
        <f>J143</f>
        <v>0</v>
      </c>
      <c r="L99" s="116"/>
    </row>
    <row r="100" spans="2:12" s="10" customFormat="1" ht="19.95" customHeight="1">
      <c r="B100" s="116"/>
      <c r="D100" s="117" t="s">
        <v>813</v>
      </c>
      <c r="E100" s="118"/>
      <c r="F100" s="118"/>
      <c r="G100" s="118"/>
      <c r="H100" s="118"/>
      <c r="I100" s="118"/>
      <c r="J100" s="119">
        <f>J148</f>
        <v>0</v>
      </c>
      <c r="L100" s="116"/>
    </row>
    <row r="101" spans="1:31" s="2" customFormat="1" ht="21.75" customHeight="1">
      <c r="A101" s="32"/>
      <c r="B101" s="33"/>
      <c r="C101" s="32"/>
      <c r="D101" s="32"/>
      <c r="E101" s="32"/>
      <c r="F101" s="32"/>
      <c r="G101" s="32"/>
      <c r="H101" s="32"/>
      <c r="I101" s="32"/>
      <c r="J101" s="32"/>
      <c r="K101" s="32"/>
      <c r="L101" s="43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31" s="2" customFormat="1" ht="6.9" customHeight="1">
      <c r="A102" s="32"/>
      <c r="B102" s="48"/>
      <c r="C102" s="49"/>
      <c r="D102" s="49"/>
      <c r="E102" s="49"/>
      <c r="F102" s="49"/>
      <c r="G102" s="49"/>
      <c r="H102" s="49"/>
      <c r="I102" s="49"/>
      <c r="J102" s="49"/>
      <c r="K102" s="49"/>
      <c r="L102" s="43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6" spans="1:31" s="2" customFormat="1" ht="6.9" customHeight="1">
      <c r="A106" s="32"/>
      <c r="B106" s="50"/>
      <c r="C106" s="51"/>
      <c r="D106" s="51"/>
      <c r="E106" s="51"/>
      <c r="F106" s="51"/>
      <c r="G106" s="51"/>
      <c r="H106" s="51"/>
      <c r="I106" s="51"/>
      <c r="J106" s="51"/>
      <c r="K106" s="51"/>
      <c r="L106" s="43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24.9" customHeight="1">
      <c r="A107" s="32"/>
      <c r="B107" s="33"/>
      <c r="C107" s="21" t="s">
        <v>115</v>
      </c>
      <c r="D107" s="32"/>
      <c r="E107" s="32"/>
      <c r="F107" s="32"/>
      <c r="G107" s="32"/>
      <c r="H107" s="32"/>
      <c r="I107" s="32"/>
      <c r="J107" s="32"/>
      <c r="K107" s="32"/>
      <c r="L107" s="43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" customHeight="1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43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2" customHeight="1">
      <c r="A109" s="32"/>
      <c r="B109" s="33"/>
      <c r="C109" s="27" t="s">
        <v>16</v>
      </c>
      <c r="D109" s="32"/>
      <c r="E109" s="32"/>
      <c r="F109" s="32"/>
      <c r="G109" s="32"/>
      <c r="H109" s="32"/>
      <c r="I109" s="32"/>
      <c r="J109" s="32"/>
      <c r="K109" s="32"/>
      <c r="L109" s="43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4.4" customHeight="1">
      <c r="A110" s="32"/>
      <c r="B110" s="33"/>
      <c r="C110" s="32"/>
      <c r="D110" s="32"/>
      <c r="E110" s="247" t="str">
        <f>E7</f>
        <v>PKÚ Chlumec, SO 236 Buldozerová hala - OPRAVA STŘECHY</v>
      </c>
      <c r="F110" s="248"/>
      <c r="G110" s="248"/>
      <c r="H110" s="248"/>
      <c r="I110" s="32"/>
      <c r="J110" s="32"/>
      <c r="K110" s="32"/>
      <c r="L110" s="43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7" t="s">
        <v>97</v>
      </c>
      <c r="D111" s="32"/>
      <c r="E111" s="32"/>
      <c r="F111" s="32"/>
      <c r="G111" s="32"/>
      <c r="H111" s="32"/>
      <c r="I111" s="32"/>
      <c r="J111" s="32"/>
      <c r="K111" s="32"/>
      <c r="L111" s="43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4.4" customHeight="1">
      <c r="A112" s="32"/>
      <c r="B112" s="33"/>
      <c r="C112" s="32"/>
      <c r="D112" s="32"/>
      <c r="E112" s="237" t="str">
        <f>E9</f>
        <v>VON - Vedlejší a ostatní náklady</v>
      </c>
      <c r="F112" s="246"/>
      <c r="G112" s="246"/>
      <c r="H112" s="246"/>
      <c r="I112" s="32"/>
      <c r="J112" s="32"/>
      <c r="K112" s="32"/>
      <c r="L112" s="43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" customHeight="1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43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2" customHeight="1">
      <c r="A114" s="32"/>
      <c r="B114" s="33"/>
      <c r="C114" s="27" t="s">
        <v>20</v>
      </c>
      <c r="D114" s="32"/>
      <c r="E114" s="32"/>
      <c r="F114" s="25" t="str">
        <f>F12</f>
        <v>Chlumec</v>
      </c>
      <c r="G114" s="32"/>
      <c r="H114" s="32"/>
      <c r="I114" s="27" t="s">
        <v>22</v>
      </c>
      <c r="J114" s="56" t="str">
        <f>IF(J12="","",J12)</f>
        <v>2. 8. 2020</v>
      </c>
      <c r="K114" s="32"/>
      <c r="L114" s="43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3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26.4" customHeight="1">
      <c r="A116" s="32"/>
      <c r="B116" s="33"/>
      <c r="C116" s="27" t="s">
        <v>24</v>
      </c>
      <c r="D116" s="32"/>
      <c r="E116" s="32"/>
      <c r="F116" s="25" t="str">
        <f>E15</f>
        <v>PKÚ Chlumec</v>
      </c>
      <c r="G116" s="32"/>
      <c r="H116" s="32"/>
      <c r="I116" s="27" t="s">
        <v>30</v>
      </c>
      <c r="J116" s="30" t="str">
        <f>E21</f>
        <v xml:space="preserve">Ing. arch. Bc. Ota Zápotocký </v>
      </c>
      <c r="K116" s="32"/>
      <c r="L116" s="43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5.6" customHeight="1">
      <c r="A117" s="32"/>
      <c r="B117" s="33"/>
      <c r="C117" s="27" t="s">
        <v>28</v>
      </c>
      <c r="D117" s="32"/>
      <c r="E117" s="32"/>
      <c r="F117" s="25" t="str">
        <f>IF(E18="","",E18)</f>
        <v>Vyplň údaj</v>
      </c>
      <c r="G117" s="32"/>
      <c r="H117" s="32"/>
      <c r="I117" s="27" t="s">
        <v>33</v>
      </c>
      <c r="J117" s="30" t="str">
        <f>E24</f>
        <v xml:space="preserve"> </v>
      </c>
      <c r="K117" s="32"/>
      <c r="L117" s="43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0.35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3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11" customFormat="1" ht="29.25" customHeight="1">
      <c r="A119" s="120"/>
      <c r="B119" s="121"/>
      <c r="C119" s="122" t="s">
        <v>116</v>
      </c>
      <c r="D119" s="123" t="s">
        <v>61</v>
      </c>
      <c r="E119" s="123" t="s">
        <v>57</v>
      </c>
      <c r="F119" s="123" t="s">
        <v>58</v>
      </c>
      <c r="G119" s="123" t="s">
        <v>117</v>
      </c>
      <c r="H119" s="123" t="s">
        <v>118</v>
      </c>
      <c r="I119" s="123" t="s">
        <v>119</v>
      </c>
      <c r="J119" s="123" t="s">
        <v>101</v>
      </c>
      <c r="K119" s="124" t="s">
        <v>120</v>
      </c>
      <c r="L119" s="125"/>
      <c r="M119" s="63" t="s">
        <v>1</v>
      </c>
      <c r="N119" s="64" t="s">
        <v>40</v>
      </c>
      <c r="O119" s="64" t="s">
        <v>121</v>
      </c>
      <c r="P119" s="64" t="s">
        <v>122</v>
      </c>
      <c r="Q119" s="64" t="s">
        <v>123</v>
      </c>
      <c r="R119" s="64" t="s">
        <v>124</v>
      </c>
      <c r="S119" s="64" t="s">
        <v>125</v>
      </c>
      <c r="T119" s="65" t="s">
        <v>126</v>
      </c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</row>
    <row r="120" spans="1:63" s="2" customFormat="1" ht="22.8" customHeight="1">
      <c r="A120" s="32"/>
      <c r="B120" s="33"/>
      <c r="C120" s="70" t="s">
        <v>127</v>
      </c>
      <c r="D120" s="32"/>
      <c r="E120" s="32"/>
      <c r="F120" s="32"/>
      <c r="G120" s="32"/>
      <c r="H120" s="32"/>
      <c r="I120" s="32"/>
      <c r="J120" s="126">
        <f>BK120</f>
        <v>0</v>
      </c>
      <c r="K120" s="32"/>
      <c r="L120" s="33"/>
      <c r="M120" s="66"/>
      <c r="N120" s="57"/>
      <c r="O120" s="67"/>
      <c r="P120" s="127">
        <f>P121</f>
        <v>0</v>
      </c>
      <c r="Q120" s="67"/>
      <c r="R120" s="127">
        <f>R121</f>
        <v>0</v>
      </c>
      <c r="S120" s="67"/>
      <c r="T120" s="128">
        <f>T121</f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T120" s="17" t="s">
        <v>75</v>
      </c>
      <c r="AU120" s="17" t="s">
        <v>103</v>
      </c>
      <c r="BK120" s="129">
        <f>BK121</f>
        <v>0</v>
      </c>
    </row>
    <row r="121" spans="2:63" s="12" customFormat="1" ht="25.95" customHeight="1">
      <c r="B121" s="130"/>
      <c r="D121" s="131" t="s">
        <v>75</v>
      </c>
      <c r="E121" s="132" t="s">
        <v>814</v>
      </c>
      <c r="F121" s="132" t="s">
        <v>815</v>
      </c>
      <c r="I121" s="133"/>
      <c r="J121" s="134">
        <f>BK121</f>
        <v>0</v>
      </c>
      <c r="L121" s="130"/>
      <c r="M121" s="135"/>
      <c r="N121" s="136"/>
      <c r="O121" s="136"/>
      <c r="P121" s="137">
        <f>P122+P143+P148</f>
        <v>0</v>
      </c>
      <c r="Q121" s="136"/>
      <c r="R121" s="137">
        <f>R122+R143+R148</f>
        <v>0</v>
      </c>
      <c r="S121" s="136"/>
      <c r="T121" s="138">
        <f>T122+T143+T148</f>
        <v>0</v>
      </c>
      <c r="AR121" s="131" t="s">
        <v>163</v>
      </c>
      <c r="AT121" s="139" t="s">
        <v>75</v>
      </c>
      <c r="AU121" s="139" t="s">
        <v>76</v>
      </c>
      <c r="AY121" s="131" t="s">
        <v>130</v>
      </c>
      <c r="BK121" s="140">
        <f>BK122+BK143+BK148</f>
        <v>0</v>
      </c>
    </row>
    <row r="122" spans="2:63" s="12" customFormat="1" ht="22.8" customHeight="1">
      <c r="B122" s="130"/>
      <c r="D122" s="131" t="s">
        <v>75</v>
      </c>
      <c r="E122" s="141" t="s">
        <v>816</v>
      </c>
      <c r="F122" s="141" t="s">
        <v>817</v>
      </c>
      <c r="I122" s="133"/>
      <c r="J122" s="142">
        <f>BK122</f>
        <v>0</v>
      </c>
      <c r="L122" s="130"/>
      <c r="M122" s="135"/>
      <c r="N122" s="136"/>
      <c r="O122" s="136"/>
      <c r="P122" s="137">
        <f>SUM(P123:P142)</f>
        <v>0</v>
      </c>
      <c r="Q122" s="136"/>
      <c r="R122" s="137">
        <f>SUM(R123:R142)</f>
        <v>0</v>
      </c>
      <c r="S122" s="136"/>
      <c r="T122" s="138">
        <f>SUM(T123:T142)</f>
        <v>0</v>
      </c>
      <c r="AR122" s="131" t="s">
        <v>163</v>
      </c>
      <c r="AT122" s="139" t="s">
        <v>75</v>
      </c>
      <c r="AU122" s="139" t="s">
        <v>84</v>
      </c>
      <c r="AY122" s="131" t="s">
        <v>130</v>
      </c>
      <c r="BK122" s="140">
        <f>SUM(BK123:BK142)</f>
        <v>0</v>
      </c>
    </row>
    <row r="123" spans="1:65" s="2" customFormat="1" ht="13.8" customHeight="1">
      <c r="A123" s="32"/>
      <c r="B123" s="143"/>
      <c r="C123" s="144" t="s">
        <v>84</v>
      </c>
      <c r="D123" s="144" t="s">
        <v>133</v>
      </c>
      <c r="E123" s="145" t="s">
        <v>818</v>
      </c>
      <c r="F123" s="146" t="s">
        <v>819</v>
      </c>
      <c r="G123" s="147" t="s">
        <v>820</v>
      </c>
      <c r="H123" s="148">
        <v>1</v>
      </c>
      <c r="I123" s="149"/>
      <c r="J123" s="150">
        <f>ROUND(I123*H123,2)</f>
        <v>0</v>
      </c>
      <c r="K123" s="146" t="s">
        <v>137</v>
      </c>
      <c r="L123" s="33"/>
      <c r="M123" s="151" t="s">
        <v>1</v>
      </c>
      <c r="N123" s="152" t="s">
        <v>43</v>
      </c>
      <c r="O123" s="59"/>
      <c r="P123" s="153">
        <f>O123*H123</f>
        <v>0</v>
      </c>
      <c r="Q123" s="153">
        <v>0</v>
      </c>
      <c r="R123" s="153">
        <f>Q123*H123</f>
        <v>0</v>
      </c>
      <c r="S123" s="153">
        <v>0</v>
      </c>
      <c r="T123" s="154">
        <f>S123*H123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55" t="s">
        <v>821</v>
      </c>
      <c r="AT123" s="155" t="s">
        <v>133</v>
      </c>
      <c r="AU123" s="155" t="s">
        <v>86</v>
      </c>
      <c r="AY123" s="17" t="s">
        <v>130</v>
      </c>
      <c r="BE123" s="156">
        <f>IF(N123="základní",J123,0)</f>
        <v>0</v>
      </c>
      <c r="BF123" s="156">
        <f>IF(N123="snížená",J123,0)</f>
        <v>0</v>
      </c>
      <c r="BG123" s="156">
        <f>IF(N123="zákl. přenesená",J123,0)</f>
        <v>0</v>
      </c>
      <c r="BH123" s="156">
        <f>IF(N123="sníž. přenesená",J123,0)</f>
        <v>0</v>
      </c>
      <c r="BI123" s="156">
        <f>IF(N123="nulová",J123,0)</f>
        <v>0</v>
      </c>
      <c r="BJ123" s="17" t="s">
        <v>138</v>
      </c>
      <c r="BK123" s="156">
        <f>ROUND(I123*H123,2)</f>
        <v>0</v>
      </c>
      <c r="BL123" s="17" t="s">
        <v>821</v>
      </c>
      <c r="BM123" s="155" t="s">
        <v>822</v>
      </c>
    </row>
    <row r="124" spans="1:47" s="2" customFormat="1" ht="12">
      <c r="A124" s="32"/>
      <c r="B124" s="33"/>
      <c r="C124" s="32"/>
      <c r="D124" s="157" t="s">
        <v>140</v>
      </c>
      <c r="E124" s="32"/>
      <c r="F124" s="158" t="s">
        <v>819</v>
      </c>
      <c r="G124" s="32"/>
      <c r="H124" s="32"/>
      <c r="I124" s="159"/>
      <c r="J124" s="32"/>
      <c r="K124" s="32"/>
      <c r="L124" s="33"/>
      <c r="M124" s="160"/>
      <c r="N124" s="161"/>
      <c r="O124" s="59"/>
      <c r="P124" s="59"/>
      <c r="Q124" s="59"/>
      <c r="R124" s="59"/>
      <c r="S124" s="59"/>
      <c r="T124" s="60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T124" s="17" t="s">
        <v>140</v>
      </c>
      <c r="AU124" s="17" t="s">
        <v>86</v>
      </c>
    </row>
    <row r="125" spans="2:51" s="13" customFormat="1" ht="12">
      <c r="B125" s="162"/>
      <c r="D125" s="157" t="s">
        <v>142</v>
      </c>
      <c r="E125" s="163" t="s">
        <v>1</v>
      </c>
      <c r="F125" s="164" t="s">
        <v>84</v>
      </c>
      <c r="H125" s="165">
        <v>1</v>
      </c>
      <c r="I125" s="166"/>
      <c r="L125" s="162"/>
      <c r="M125" s="167"/>
      <c r="N125" s="168"/>
      <c r="O125" s="168"/>
      <c r="P125" s="168"/>
      <c r="Q125" s="168"/>
      <c r="R125" s="168"/>
      <c r="S125" s="168"/>
      <c r="T125" s="169"/>
      <c r="AT125" s="163" t="s">
        <v>142</v>
      </c>
      <c r="AU125" s="163" t="s">
        <v>86</v>
      </c>
      <c r="AV125" s="13" t="s">
        <v>86</v>
      </c>
      <c r="AW125" s="13" t="s">
        <v>32</v>
      </c>
      <c r="AX125" s="13" t="s">
        <v>76</v>
      </c>
      <c r="AY125" s="163" t="s">
        <v>130</v>
      </c>
    </row>
    <row r="126" spans="2:51" s="14" customFormat="1" ht="12">
      <c r="B126" s="170"/>
      <c r="D126" s="157" t="s">
        <v>142</v>
      </c>
      <c r="E126" s="171" t="s">
        <v>1</v>
      </c>
      <c r="F126" s="172" t="s">
        <v>145</v>
      </c>
      <c r="H126" s="173">
        <v>1</v>
      </c>
      <c r="I126" s="174"/>
      <c r="L126" s="170"/>
      <c r="M126" s="175"/>
      <c r="N126" s="176"/>
      <c r="O126" s="176"/>
      <c r="P126" s="176"/>
      <c r="Q126" s="176"/>
      <c r="R126" s="176"/>
      <c r="S126" s="176"/>
      <c r="T126" s="177"/>
      <c r="AT126" s="171" t="s">
        <v>142</v>
      </c>
      <c r="AU126" s="171" t="s">
        <v>86</v>
      </c>
      <c r="AV126" s="14" t="s">
        <v>138</v>
      </c>
      <c r="AW126" s="14" t="s">
        <v>32</v>
      </c>
      <c r="AX126" s="14" t="s">
        <v>84</v>
      </c>
      <c r="AY126" s="171" t="s">
        <v>130</v>
      </c>
    </row>
    <row r="127" spans="1:65" s="2" customFormat="1" ht="13.8" customHeight="1">
      <c r="A127" s="32"/>
      <c r="B127" s="143"/>
      <c r="C127" s="144" t="s">
        <v>86</v>
      </c>
      <c r="D127" s="144" t="s">
        <v>133</v>
      </c>
      <c r="E127" s="145" t="s">
        <v>823</v>
      </c>
      <c r="F127" s="146" t="s">
        <v>824</v>
      </c>
      <c r="G127" s="147" t="s">
        <v>820</v>
      </c>
      <c r="H127" s="148">
        <v>1</v>
      </c>
      <c r="I127" s="149"/>
      <c r="J127" s="150">
        <f>ROUND(I127*H127,2)</f>
        <v>0</v>
      </c>
      <c r="K127" s="146" t="s">
        <v>137</v>
      </c>
      <c r="L127" s="33"/>
      <c r="M127" s="151" t="s">
        <v>1</v>
      </c>
      <c r="N127" s="152" t="s">
        <v>43</v>
      </c>
      <c r="O127" s="59"/>
      <c r="P127" s="153">
        <f>O127*H127</f>
        <v>0</v>
      </c>
      <c r="Q127" s="153">
        <v>0</v>
      </c>
      <c r="R127" s="153">
        <f>Q127*H127</f>
        <v>0</v>
      </c>
      <c r="S127" s="153">
        <v>0</v>
      </c>
      <c r="T127" s="154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55" t="s">
        <v>821</v>
      </c>
      <c r="AT127" s="155" t="s">
        <v>133</v>
      </c>
      <c r="AU127" s="155" t="s">
        <v>86</v>
      </c>
      <c r="AY127" s="17" t="s">
        <v>130</v>
      </c>
      <c r="BE127" s="156">
        <f>IF(N127="základní",J127,0)</f>
        <v>0</v>
      </c>
      <c r="BF127" s="156">
        <f>IF(N127="snížená",J127,0)</f>
        <v>0</v>
      </c>
      <c r="BG127" s="156">
        <f>IF(N127="zákl. přenesená",J127,0)</f>
        <v>0</v>
      </c>
      <c r="BH127" s="156">
        <f>IF(N127="sníž. přenesená",J127,0)</f>
        <v>0</v>
      </c>
      <c r="BI127" s="156">
        <f>IF(N127="nulová",J127,0)</f>
        <v>0</v>
      </c>
      <c r="BJ127" s="17" t="s">
        <v>138</v>
      </c>
      <c r="BK127" s="156">
        <f>ROUND(I127*H127,2)</f>
        <v>0</v>
      </c>
      <c r="BL127" s="17" t="s">
        <v>821</v>
      </c>
      <c r="BM127" s="155" t="s">
        <v>825</v>
      </c>
    </row>
    <row r="128" spans="1:47" s="2" customFormat="1" ht="12">
      <c r="A128" s="32"/>
      <c r="B128" s="33"/>
      <c r="C128" s="32"/>
      <c r="D128" s="157" t="s">
        <v>140</v>
      </c>
      <c r="E128" s="32"/>
      <c r="F128" s="158" t="s">
        <v>824</v>
      </c>
      <c r="G128" s="32"/>
      <c r="H128" s="32"/>
      <c r="I128" s="159"/>
      <c r="J128" s="32"/>
      <c r="K128" s="32"/>
      <c r="L128" s="33"/>
      <c r="M128" s="160"/>
      <c r="N128" s="161"/>
      <c r="O128" s="59"/>
      <c r="P128" s="59"/>
      <c r="Q128" s="59"/>
      <c r="R128" s="59"/>
      <c r="S128" s="59"/>
      <c r="T128" s="60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140</v>
      </c>
      <c r="AU128" s="17" t="s">
        <v>86</v>
      </c>
    </row>
    <row r="129" spans="2:51" s="13" customFormat="1" ht="12">
      <c r="B129" s="162"/>
      <c r="D129" s="157" t="s">
        <v>142</v>
      </c>
      <c r="E129" s="163" t="s">
        <v>1</v>
      </c>
      <c r="F129" s="164" t="s">
        <v>84</v>
      </c>
      <c r="H129" s="165">
        <v>1</v>
      </c>
      <c r="I129" s="166"/>
      <c r="L129" s="162"/>
      <c r="M129" s="167"/>
      <c r="N129" s="168"/>
      <c r="O129" s="168"/>
      <c r="P129" s="168"/>
      <c r="Q129" s="168"/>
      <c r="R129" s="168"/>
      <c r="S129" s="168"/>
      <c r="T129" s="169"/>
      <c r="AT129" s="163" t="s">
        <v>142</v>
      </c>
      <c r="AU129" s="163" t="s">
        <v>86</v>
      </c>
      <c r="AV129" s="13" t="s">
        <v>86</v>
      </c>
      <c r="AW129" s="13" t="s">
        <v>32</v>
      </c>
      <c r="AX129" s="13" t="s">
        <v>76</v>
      </c>
      <c r="AY129" s="163" t="s">
        <v>130</v>
      </c>
    </row>
    <row r="130" spans="2:51" s="14" customFormat="1" ht="12">
      <c r="B130" s="170"/>
      <c r="D130" s="157" t="s">
        <v>142</v>
      </c>
      <c r="E130" s="171" t="s">
        <v>1</v>
      </c>
      <c r="F130" s="172" t="s">
        <v>145</v>
      </c>
      <c r="H130" s="173">
        <v>1</v>
      </c>
      <c r="I130" s="174"/>
      <c r="L130" s="170"/>
      <c r="M130" s="175"/>
      <c r="N130" s="176"/>
      <c r="O130" s="176"/>
      <c r="P130" s="176"/>
      <c r="Q130" s="176"/>
      <c r="R130" s="176"/>
      <c r="S130" s="176"/>
      <c r="T130" s="177"/>
      <c r="AT130" s="171" t="s">
        <v>142</v>
      </c>
      <c r="AU130" s="171" t="s">
        <v>86</v>
      </c>
      <c r="AV130" s="14" t="s">
        <v>138</v>
      </c>
      <c r="AW130" s="14" t="s">
        <v>32</v>
      </c>
      <c r="AX130" s="14" t="s">
        <v>84</v>
      </c>
      <c r="AY130" s="171" t="s">
        <v>130</v>
      </c>
    </row>
    <row r="131" spans="1:65" s="2" customFormat="1" ht="13.8" customHeight="1">
      <c r="A131" s="32"/>
      <c r="B131" s="143"/>
      <c r="C131" s="144" t="s">
        <v>153</v>
      </c>
      <c r="D131" s="144" t="s">
        <v>133</v>
      </c>
      <c r="E131" s="145" t="s">
        <v>826</v>
      </c>
      <c r="F131" s="146" t="s">
        <v>827</v>
      </c>
      <c r="G131" s="147" t="s">
        <v>820</v>
      </c>
      <c r="H131" s="148">
        <v>1</v>
      </c>
      <c r="I131" s="149"/>
      <c r="J131" s="150">
        <f>ROUND(I131*H131,2)</f>
        <v>0</v>
      </c>
      <c r="K131" s="146" t="s">
        <v>137</v>
      </c>
      <c r="L131" s="33"/>
      <c r="M131" s="151" t="s">
        <v>1</v>
      </c>
      <c r="N131" s="152" t="s">
        <v>43</v>
      </c>
      <c r="O131" s="59"/>
      <c r="P131" s="153">
        <f>O131*H131</f>
        <v>0</v>
      </c>
      <c r="Q131" s="153">
        <v>0</v>
      </c>
      <c r="R131" s="153">
        <f>Q131*H131</f>
        <v>0</v>
      </c>
      <c r="S131" s="153">
        <v>0</v>
      </c>
      <c r="T131" s="154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55" t="s">
        <v>821</v>
      </c>
      <c r="AT131" s="155" t="s">
        <v>133</v>
      </c>
      <c r="AU131" s="155" t="s">
        <v>86</v>
      </c>
      <c r="AY131" s="17" t="s">
        <v>130</v>
      </c>
      <c r="BE131" s="156">
        <f>IF(N131="základní",J131,0)</f>
        <v>0</v>
      </c>
      <c r="BF131" s="156">
        <f>IF(N131="snížená",J131,0)</f>
        <v>0</v>
      </c>
      <c r="BG131" s="156">
        <f>IF(N131="zákl. přenesená",J131,0)</f>
        <v>0</v>
      </c>
      <c r="BH131" s="156">
        <f>IF(N131="sníž. přenesená",J131,0)</f>
        <v>0</v>
      </c>
      <c r="BI131" s="156">
        <f>IF(N131="nulová",J131,0)</f>
        <v>0</v>
      </c>
      <c r="BJ131" s="17" t="s">
        <v>138</v>
      </c>
      <c r="BK131" s="156">
        <f>ROUND(I131*H131,2)</f>
        <v>0</v>
      </c>
      <c r="BL131" s="17" t="s">
        <v>821</v>
      </c>
      <c r="BM131" s="155" t="s">
        <v>828</v>
      </c>
    </row>
    <row r="132" spans="1:47" s="2" customFormat="1" ht="12">
      <c r="A132" s="32"/>
      <c r="B132" s="33"/>
      <c r="C132" s="32"/>
      <c r="D132" s="157" t="s">
        <v>140</v>
      </c>
      <c r="E132" s="32"/>
      <c r="F132" s="158" t="s">
        <v>827</v>
      </c>
      <c r="G132" s="32"/>
      <c r="H132" s="32"/>
      <c r="I132" s="159"/>
      <c r="J132" s="32"/>
      <c r="K132" s="32"/>
      <c r="L132" s="33"/>
      <c r="M132" s="160"/>
      <c r="N132" s="161"/>
      <c r="O132" s="59"/>
      <c r="P132" s="59"/>
      <c r="Q132" s="59"/>
      <c r="R132" s="59"/>
      <c r="S132" s="59"/>
      <c r="T132" s="60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7" t="s">
        <v>140</v>
      </c>
      <c r="AU132" s="17" t="s">
        <v>86</v>
      </c>
    </row>
    <row r="133" spans="2:51" s="13" customFormat="1" ht="12">
      <c r="B133" s="162"/>
      <c r="D133" s="157" t="s">
        <v>142</v>
      </c>
      <c r="E133" s="163" t="s">
        <v>1</v>
      </c>
      <c r="F133" s="164" t="s">
        <v>84</v>
      </c>
      <c r="H133" s="165">
        <v>1</v>
      </c>
      <c r="I133" s="166"/>
      <c r="L133" s="162"/>
      <c r="M133" s="167"/>
      <c r="N133" s="168"/>
      <c r="O133" s="168"/>
      <c r="P133" s="168"/>
      <c r="Q133" s="168"/>
      <c r="R133" s="168"/>
      <c r="S133" s="168"/>
      <c r="T133" s="169"/>
      <c r="AT133" s="163" t="s">
        <v>142</v>
      </c>
      <c r="AU133" s="163" t="s">
        <v>86</v>
      </c>
      <c r="AV133" s="13" t="s">
        <v>86</v>
      </c>
      <c r="AW133" s="13" t="s">
        <v>32</v>
      </c>
      <c r="AX133" s="13" t="s">
        <v>76</v>
      </c>
      <c r="AY133" s="163" t="s">
        <v>130</v>
      </c>
    </row>
    <row r="134" spans="2:51" s="14" customFormat="1" ht="12">
      <c r="B134" s="170"/>
      <c r="D134" s="157" t="s">
        <v>142</v>
      </c>
      <c r="E134" s="171" t="s">
        <v>1</v>
      </c>
      <c r="F134" s="172" t="s">
        <v>145</v>
      </c>
      <c r="H134" s="173">
        <v>1</v>
      </c>
      <c r="I134" s="174"/>
      <c r="L134" s="170"/>
      <c r="M134" s="175"/>
      <c r="N134" s="176"/>
      <c r="O134" s="176"/>
      <c r="P134" s="176"/>
      <c r="Q134" s="176"/>
      <c r="R134" s="176"/>
      <c r="S134" s="176"/>
      <c r="T134" s="177"/>
      <c r="AT134" s="171" t="s">
        <v>142</v>
      </c>
      <c r="AU134" s="171" t="s">
        <v>86</v>
      </c>
      <c r="AV134" s="14" t="s">
        <v>138</v>
      </c>
      <c r="AW134" s="14" t="s">
        <v>32</v>
      </c>
      <c r="AX134" s="14" t="s">
        <v>84</v>
      </c>
      <c r="AY134" s="171" t="s">
        <v>130</v>
      </c>
    </row>
    <row r="135" spans="1:65" s="2" customFormat="1" ht="13.8" customHeight="1">
      <c r="A135" s="32"/>
      <c r="B135" s="143"/>
      <c r="C135" s="144" t="s">
        <v>138</v>
      </c>
      <c r="D135" s="144" t="s">
        <v>133</v>
      </c>
      <c r="E135" s="145" t="s">
        <v>829</v>
      </c>
      <c r="F135" s="146" t="s">
        <v>830</v>
      </c>
      <c r="G135" s="147" t="s">
        <v>820</v>
      </c>
      <c r="H135" s="148">
        <v>1</v>
      </c>
      <c r="I135" s="149"/>
      <c r="J135" s="150">
        <f>ROUND(I135*H135,2)</f>
        <v>0</v>
      </c>
      <c r="K135" s="146" t="s">
        <v>137</v>
      </c>
      <c r="L135" s="33"/>
      <c r="M135" s="151" t="s">
        <v>1</v>
      </c>
      <c r="N135" s="152" t="s">
        <v>43</v>
      </c>
      <c r="O135" s="59"/>
      <c r="P135" s="153">
        <f>O135*H135</f>
        <v>0</v>
      </c>
      <c r="Q135" s="153">
        <v>0</v>
      </c>
      <c r="R135" s="153">
        <f>Q135*H135</f>
        <v>0</v>
      </c>
      <c r="S135" s="153">
        <v>0</v>
      </c>
      <c r="T135" s="154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5" t="s">
        <v>821</v>
      </c>
      <c r="AT135" s="155" t="s">
        <v>133</v>
      </c>
      <c r="AU135" s="155" t="s">
        <v>86</v>
      </c>
      <c r="AY135" s="17" t="s">
        <v>130</v>
      </c>
      <c r="BE135" s="156">
        <f>IF(N135="základní",J135,0)</f>
        <v>0</v>
      </c>
      <c r="BF135" s="156">
        <f>IF(N135="snížená",J135,0)</f>
        <v>0</v>
      </c>
      <c r="BG135" s="156">
        <f>IF(N135="zákl. přenesená",J135,0)</f>
        <v>0</v>
      </c>
      <c r="BH135" s="156">
        <f>IF(N135="sníž. přenesená",J135,0)</f>
        <v>0</v>
      </c>
      <c r="BI135" s="156">
        <f>IF(N135="nulová",J135,0)</f>
        <v>0</v>
      </c>
      <c r="BJ135" s="17" t="s">
        <v>138</v>
      </c>
      <c r="BK135" s="156">
        <f>ROUND(I135*H135,2)</f>
        <v>0</v>
      </c>
      <c r="BL135" s="17" t="s">
        <v>821</v>
      </c>
      <c r="BM135" s="155" t="s">
        <v>831</v>
      </c>
    </row>
    <row r="136" spans="1:47" s="2" customFormat="1" ht="12">
      <c r="A136" s="32"/>
      <c r="B136" s="33"/>
      <c r="C136" s="32"/>
      <c r="D136" s="157" t="s">
        <v>140</v>
      </c>
      <c r="E136" s="32"/>
      <c r="F136" s="158" t="s">
        <v>830</v>
      </c>
      <c r="G136" s="32"/>
      <c r="H136" s="32"/>
      <c r="I136" s="159"/>
      <c r="J136" s="32"/>
      <c r="K136" s="32"/>
      <c r="L136" s="33"/>
      <c r="M136" s="160"/>
      <c r="N136" s="161"/>
      <c r="O136" s="59"/>
      <c r="P136" s="59"/>
      <c r="Q136" s="59"/>
      <c r="R136" s="59"/>
      <c r="S136" s="59"/>
      <c r="T136" s="60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7" t="s">
        <v>140</v>
      </c>
      <c r="AU136" s="17" t="s">
        <v>86</v>
      </c>
    </row>
    <row r="137" spans="2:51" s="13" customFormat="1" ht="12">
      <c r="B137" s="162"/>
      <c r="D137" s="157" t="s">
        <v>142</v>
      </c>
      <c r="E137" s="163" t="s">
        <v>1</v>
      </c>
      <c r="F137" s="164" t="s">
        <v>84</v>
      </c>
      <c r="H137" s="165">
        <v>1</v>
      </c>
      <c r="I137" s="166"/>
      <c r="L137" s="162"/>
      <c r="M137" s="167"/>
      <c r="N137" s="168"/>
      <c r="O137" s="168"/>
      <c r="P137" s="168"/>
      <c r="Q137" s="168"/>
      <c r="R137" s="168"/>
      <c r="S137" s="168"/>
      <c r="T137" s="169"/>
      <c r="AT137" s="163" t="s">
        <v>142</v>
      </c>
      <c r="AU137" s="163" t="s">
        <v>86</v>
      </c>
      <c r="AV137" s="13" t="s">
        <v>86</v>
      </c>
      <c r="AW137" s="13" t="s">
        <v>32</v>
      </c>
      <c r="AX137" s="13" t="s">
        <v>76</v>
      </c>
      <c r="AY137" s="163" t="s">
        <v>130</v>
      </c>
    </row>
    <row r="138" spans="2:51" s="14" customFormat="1" ht="12">
      <c r="B138" s="170"/>
      <c r="D138" s="157" t="s">
        <v>142</v>
      </c>
      <c r="E138" s="171" t="s">
        <v>1</v>
      </c>
      <c r="F138" s="172" t="s">
        <v>145</v>
      </c>
      <c r="H138" s="173">
        <v>1</v>
      </c>
      <c r="I138" s="174"/>
      <c r="L138" s="170"/>
      <c r="M138" s="175"/>
      <c r="N138" s="176"/>
      <c r="O138" s="176"/>
      <c r="P138" s="176"/>
      <c r="Q138" s="176"/>
      <c r="R138" s="176"/>
      <c r="S138" s="176"/>
      <c r="T138" s="177"/>
      <c r="AT138" s="171" t="s">
        <v>142</v>
      </c>
      <c r="AU138" s="171" t="s">
        <v>86</v>
      </c>
      <c r="AV138" s="14" t="s">
        <v>138</v>
      </c>
      <c r="AW138" s="14" t="s">
        <v>32</v>
      </c>
      <c r="AX138" s="14" t="s">
        <v>84</v>
      </c>
      <c r="AY138" s="171" t="s">
        <v>130</v>
      </c>
    </row>
    <row r="139" spans="1:65" s="2" customFormat="1" ht="13.8" customHeight="1">
      <c r="A139" s="32"/>
      <c r="B139" s="143"/>
      <c r="C139" s="144" t="s">
        <v>163</v>
      </c>
      <c r="D139" s="144" t="s">
        <v>133</v>
      </c>
      <c r="E139" s="145" t="s">
        <v>832</v>
      </c>
      <c r="F139" s="146" t="s">
        <v>833</v>
      </c>
      <c r="G139" s="147" t="s">
        <v>820</v>
      </c>
      <c r="H139" s="148">
        <v>1</v>
      </c>
      <c r="I139" s="149"/>
      <c r="J139" s="150">
        <f>ROUND(I139*H139,2)</f>
        <v>0</v>
      </c>
      <c r="K139" s="146" t="s">
        <v>137</v>
      </c>
      <c r="L139" s="33"/>
      <c r="M139" s="151" t="s">
        <v>1</v>
      </c>
      <c r="N139" s="152" t="s">
        <v>43</v>
      </c>
      <c r="O139" s="59"/>
      <c r="P139" s="153">
        <f>O139*H139</f>
        <v>0</v>
      </c>
      <c r="Q139" s="153">
        <v>0</v>
      </c>
      <c r="R139" s="153">
        <f>Q139*H139</f>
        <v>0</v>
      </c>
      <c r="S139" s="153">
        <v>0</v>
      </c>
      <c r="T139" s="154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55" t="s">
        <v>821</v>
      </c>
      <c r="AT139" s="155" t="s">
        <v>133</v>
      </c>
      <c r="AU139" s="155" t="s">
        <v>86</v>
      </c>
      <c r="AY139" s="17" t="s">
        <v>130</v>
      </c>
      <c r="BE139" s="156">
        <f>IF(N139="základní",J139,0)</f>
        <v>0</v>
      </c>
      <c r="BF139" s="156">
        <f>IF(N139="snížená",J139,0)</f>
        <v>0</v>
      </c>
      <c r="BG139" s="156">
        <f>IF(N139="zákl. přenesená",J139,0)</f>
        <v>0</v>
      </c>
      <c r="BH139" s="156">
        <f>IF(N139="sníž. přenesená",J139,0)</f>
        <v>0</v>
      </c>
      <c r="BI139" s="156">
        <f>IF(N139="nulová",J139,0)</f>
        <v>0</v>
      </c>
      <c r="BJ139" s="17" t="s">
        <v>138</v>
      </c>
      <c r="BK139" s="156">
        <f>ROUND(I139*H139,2)</f>
        <v>0</v>
      </c>
      <c r="BL139" s="17" t="s">
        <v>821</v>
      </c>
      <c r="BM139" s="155" t="s">
        <v>834</v>
      </c>
    </row>
    <row r="140" spans="1:47" s="2" customFormat="1" ht="12">
      <c r="A140" s="32"/>
      <c r="B140" s="33"/>
      <c r="C140" s="32"/>
      <c r="D140" s="157" t="s">
        <v>140</v>
      </c>
      <c r="E140" s="32"/>
      <c r="F140" s="158" t="s">
        <v>833</v>
      </c>
      <c r="G140" s="32"/>
      <c r="H140" s="32"/>
      <c r="I140" s="159"/>
      <c r="J140" s="32"/>
      <c r="K140" s="32"/>
      <c r="L140" s="33"/>
      <c r="M140" s="160"/>
      <c r="N140" s="161"/>
      <c r="O140" s="59"/>
      <c r="P140" s="59"/>
      <c r="Q140" s="59"/>
      <c r="R140" s="59"/>
      <c r="S140" s="59"/>
      <c r="T140" s="60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7" t="s">
        <v>140</v>
      </c>
      <c r="AU140" s="17" t="s">
        <v>86</v>
      </c>
    </row>
    <row r="141" spans="2:51" s="13" customFormat="1" ht="12">
      <c r="B141" s="162"/>
      <c r="D141" s="157" t="s">
        <v>142</v>
      </c>
      <c r="E141" s="163" t="s">
        <v>1</v>
      </c>
      <c r="F141" s="164" t="s">
        <v>84</v>
      </c>
      <c r="H141" s="165">
        <v>1</v>
      </c>
      <c r="I141" s="166"/>
      <c r="L141" s="162"/>
      <c r="M141" s="167"/>
      <c r="N141" s="168"/>
      <c r="O141" s="168"/>
      <c r="P141" s="168"/>
      <c r="Q141" s="168"/>
      <c r="R141" s="168"/>
      <c r="S141" s="168"/>
      <c r="T141" s="169"/>
      <c r="AT141" s="163" t="s">
        <v>142</v>
      </c>
      <c r="AU141" s="163" t="s">
        <v>86</v>
      </c>
      <c r="AV141" s="13" t="s">
        <v>86</v>
      </c>
      <c r="AW141" s="13" t="s">
        <v>32</v>
      </c>
      <c r="AX141" s="13" t="s">
        <v>76</v>
      </c>
      <c r="AY141" s="163" t="s">
        <v>130</v>
      </c>
    </row>
    <row r="142" spans="2:51" s="14" customFormat="1" ht="12">
      <c r="B142" s="170"/>
      <c r="D142" s="157" t="s">
        <v>142</v>
      </c>
      <c r="E142" s="171" t="s">
        <v>1</v>
      </c>
      <c r="F142" s="172" t="s">
        <v>145</v>
      </c>
      <c r="H142" s="173">
        <v>1</v>
      </c>
      <c r="I142" s="174"/>
      <c r="L142" s="170"/>
      <c r="M142" s="175"/>
      <c r="N142" s="176"/>
      <c r="O142" s="176"/>
      <c r="P142" s="176"/>
      <c r="Q142" s="176"/>
      <c r="R142" s="176"/>
      <c r="S142" s="176"/>
      <c r="T142" s="177"/>
      <c r="AT142" s="171" t="s">
        <v>142</v>
      </c>
      <c r="AU142" s="171" t="s">
        <v>86</v>
      </c>
      <c r="AV142" s="14" t="s">
        <v>138</v>
      </c>
      <c r="AW142" s="14" t="s">
        <v>32</v>
      </c>
      <c r="AX142" s="14" t="s">
        <v>84</v>
      </c>
      <c r="AY142" s="171" t="s">
        <v>130</v>
      </c>
    </row>
    <row r="143" spans="2:63" s="12" customFormat="1" ht="22.8" customHeight="1">
      <c r="B143" s="130"/>
      <c r="D143" s="131" t="s">
        <v>75</v>
      </c>
      <c r="E143" s="141" t="s">
        <v>835</v>
      </c>
      <c r="F143" s="141" t="s">
        <v>836</v>
      </c>
      <c r="I143" s="133"/>
      <c r="J143" s="142">
        <f>BK143</f>
        <v>0</v>
      </c>
      <c r="L143" s="130"/>
      <c r="M143" s="135"/>
      <c r="N143" s="136"/>
      <c r="O143" s="136"/>
      <c r="P143" s="137">
        <f>SUM(P144:P147)</f>
        <v>0</v>
      </c>
      <c r="Q143" s="136"/>
      <c r="R143" s="137">
        <f>SUM(R144:R147)</f>
        <v>0</v>
      </c>
      <c r="S143" s="136"/>
      <c r="T143" s="138">
        <f>SUM(T144:T147)</f>
        <v>0</v>
      </c>
      <c r="AR143" s="131" t="s">
        <v>163</v>
      </c>
      <c r="AT143" s="139" t="s">
        <v>75</v>
      </c>
      <c r="AU143" s="139" t="s">
        <v>84</v>
      </c>
      <c r="AY143" s="131" t="s">
        <v>130</v>
      </c>
      <c r="BK143" s="140">
        <f>SUM(BK144:BK147)</f>
        <v>0</v>
      </c>
    </row>
    <row r="144" spans="1:65" s="2" customFormat="1" ht="13.8" customHeight="1">
      <c r="A144" s="32"/>
      <c r="B144" s="143"/>
      <c r="C144" s="144" t="s">
        <v>131</v>
      </c>
      <c r="D144" s="144" t="s">
        <v>133</v>
      </c>
      <c r="E144" s="145" t="s">
        <v>837</v>
      </c>
      <c r="F144" s="146" t="s">
        <v>838</v>
      </c>
      <c r="G144" s="147" t="s">
        <v>820</v>
      </c>
      <c r="H144" s="148">
        <v>1</v>
      </c>
      <c r="I144" s="149"/>
      <c r="J144" s="150">
        <f>ROUND(I144*H144,2)</f>
        <v>0</v>
      </c>
      <c r="K144" s="146" t="s">
        <v>137</v>
      </c>
      <c r="L144" s="33"/>
      <c r="M144" s="151" t="s">
        <v>1</v>
      </c>
      <c r="N144" s="152" t="s">
        <v>43</v>
      </c>
      <c r="O144" s="59"/>
      <c r="P144" s="153">
        <f>O144*H144</f>
        <v>0</v>
      </c>
      <c r="Q144" s="153">
        <v>0</v>
      </c>
      <c r="R144" s="153">
        <f>Q144*H144</f>
        <v>0</v>
      </c>
      <c r="S144" s="153">
        <v>0</v>
      </c>
      <c r="T144" s="154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55" t="s">
        <v>821</v>
      </c>
      <c r="AT144" s="155" t="s">
        <v>133</v>
      </c>
      <c r="AU144" s="155" t="s">
        <v>86</v>
      </c>
      <c r="AY144" s="17" t="s">
        <v>130</v>
      </c>
      <c r="BE144" s="156">
        <f>IF(N144="základní",J144,0)</f>
        <v>0</v>
      </c>
      <c r="BF144" s="156">
        <f>IF(N144="snížená",J144,0)</f>
        <v>0</v>
      </c>
      <c r="BG144" s="156">
        <f>IF(N144="zákl. přenesená",J144,0)</f>
        <v>0</v>
      </c>
      <c r="BH144" s="156">
        <f>IF(N144="sníž. přenesená",J144,0)</f>
        <v>0</v>
      </c>
      <c r="BI144" s="156">
        <f>IF(N144="nulová",J144,0)</f>
        <v>0</v>
      </c>
      <c r="BJ144" s="17" t="s">
        <v>138</v>
      </c>
      <c r="BK144" s="156">
        <f>ROUND(I144*H144,2)</f>
        <v>0</v>
      </c>
      <c r="BL144" s="17" t="s">
        <v>821</v>
      </c>
      <c r="BM144" s="155" t="s">
        <v>839</v>
      </c>
    </row>
    <row r="145" spans="1:47" s="2" customFormat="1" ht="12">
      <c r="A145" s="32"/>
      <c r="B145" s="33"/>
      <c r="C145" s="32"/>
      <c r="D145" s="157" t="s">
        <v>140</v>
      </c>
      <c r="E145" s="32"/>
      <c r="F145" s="158" t="s">
        <v>840</v>
      </c>
      <c r="G145" s="32"/>
      <c r="H145" s="32"/>
      <c r="I145" s="159"/>
      <c r="J145" s="32"/>
      <c r="K145" s="32"/>
      <c r="L145" s="33"/>
      <c r="M145" s="160"/>
      <c r="N145" s="161"/>
      <c r="O145" s="59"/>
      <c r="P145" s="59"/>
      <c r="Q145" s="59"/>
      <c r="R145" s="59"/>
      <c r="S145" s="59"/>
      <c r="T145" s="60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T145" s="17" t="s">
        <v>140</v>
      </c>
      <c r="AU145" s="17" t="s">
        <v>86</v>
      </c>
    </row>
    <row r="146" spans="2:51" s="13" customFormat="1" ht="12">
      <c r="B146" s="162"/>
      <c r="D146" s="157" t="s">
        <v>142</v>
      </c>
      <c r="E146" s="163" t="s">
        <v>1</v>
      </c>
      <c r="F146" s="164" t="s">
        <v>84</v>
      </c>
      <c r="H146" s="165">
        <v>1</v>
      </c>
      <c r="I146" s="166"/>
      <c r="L146" s="162"/>
      <c r="M146" s="167"/>
      <c r="N146" s="168"/>
      <c r="O146" s="168"/>
      <c r="P146" s="168"/>
      <c r="Q146" s="168"/>
      <c r="R146" s="168"/>
      <c r="S146" s="168"/>
      <c r="T146" s="169"/>
      <c r="AT146" s="163" t="s">
        <v>142</v>
      </c>
      <c r="AU146" s="163" t="s">
        <v>86</v>
      </c>
      <c r="AV146" s="13" t="s">
        <v>86</v>
      </c>
      <c r="AW146" s="13" t="s">
        <v>32</v>
      </c>
      <c r="AX146" s="13" t="s">
        <v>76</v>
      </c>
      <c r="AY146" s="163" t="s">
        <v>130</v>
      </c>
    </row>
    <row r="147" spans="2:51" s="14" customFormat="1" ht="12">
      <c r="B147" s="170"/>
      <c r="D147" s="157" t="s">
        <v>142</v>
      </c>
      <c r="E147" s="171" t="s">
        <v>1</v>
      </c>
      <c r="F147" s="172" t="s">
        <v>145</v>
      </c>
      <c r="H147" s="173">
        <v>1</v>
      </c>
      <c r="I147" s="174"/>
      <c r="L147" s="170"/>
      <c r="M147" s="175"/>
      <c r="N147" s="176"/>
      <c r="O147" s="176"/>
      <c r="P147" s="176"/>
      <c r="Q147" s="176"/>
      <c r="R147" s="176"/>
      <c r="S147" s="176"/>
      <c r="T147" s="177"/>
      <c r="AT147" s="171" t="s">
        <v>142</v>
      </c>
      <c r="AU147" s="171" t="s">
        <v>86</v>
      </c>
      <c r="AV147" s="14" t="s">
        <v>138</v>
      </c>
      <c r="AW147" s="14" t="s">
        <v>32</v>
      </c>
      <c r="AX147" s="14" t="s">
        <v>84</v>
      </c>
      <c r="AY147" s="171" t="s">
        <v>130</v>
      </c>
    </row>
    <row r="148" spans="2:63" s="12" customFormat="1" ht="22.8" customHeight="1">
      <c r="B148" s="130"/>
      <c r="D148" s="131" t="s">
        <v>75</v>
      </c>
      <c r="E148" s="141" t="s">
        <v>841</v>
      </c>
      <c r="F148" s="141" t="s">
        <v>842</v>
      </c>
      <c r="I148" s="133"/>
      <c r="J148" s="142">
        <f>BK148</f>
        <v>0</v>
      </c>
      <c r="L148" s="130"/>
      <c r="M148" s="135"/>
      <c r="N148" s="136"/>
      <c r="O148" s="136"/>
      <c r="P148" s="137">
        <f>SUM(P149:P157)</f>
        <v>0</v>
      </c>
      <c r="Q148" s="136"/>
      <c r="R148" s="137">
        <f>SUM(R149:R157)</f>
        <v>0</v>
      </c>
      <c r="S148" s="136"/>
      <c r="T148" s="138">
        <f>SUM(T149:T157)</f>
        <v>0</v>
      </c>
      <c r="AR148" s="131" t="s">
        <v>163</v>
      </c>
      <c r="AT148" s="139" t="s">
        <v>75</v>
      </c>
      <c r="AU148" s="139" t="s">
        <v>84</v>
      </c>
      <c r="AY148" s="131" t="s">
        <v>130</v>
      </c>
      <c r="BK148" s="140">
        <f>SUM(BK149:BK157)</f>
        <v>0</v>
      </c>
    </row>
    <row r="149" spans="1:65" s="2" customFormat="1" ht="13.8" customHeight="1">
      <c r="A149" s="32"/>
      <c r="B149" s="143"/>
      <c r="C149" s="144" t="s">
        <v>172</v>
      </c>
      <c r="D149" s="144" t="s">
        <v>133</v>
      </c>
      <c r="E149" s="145" t="s">
        <v>843</v>
      </c>
      <c r="F149" s="146" t="s">
        <v>844</v>
      </c>
      <c r="G149" s="147" t="s">
        <v>820</v>
      </c>
      <c r="H149" s="148">
        <v>1</v>
      </c>
      <c r="I149" s="149"/>
      <c r="J149" s="150">
        <f>ROUND(I149*H149,2)</f>
        <v>0</v>
      </c>
      <c r="K149" s="146" t="s">
        <v>137</v>
      </c>
      <c r="L149" s="33"/>
      <c r="M149" s="151" t="s">
        <v>1</v>
      </c>
      <c r="N149" s="152" t="s">
        <v>43</v>
      </c>
      <c r="O149" s="59"/>
      <c r="P149" s="153">
        <f>O149*H149</f>
        <v>0</v>
      </c>
      <c r="Q149" s="153">
        <v>0</v>
      </c>
      <c r="R149" s="153">
        <f>Q149*H149</f>
        <v>0</v>
      </c>
      <c r="S149" s="153">
        <v>0</v>
      </c>
      <c r="T149" s="154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5" t="s">
        <v>821</v>
      </c>
      <c r="AT149" s="155" t="s">
        <v>133</v>
      </c>
      <c r="AU149" s="155" t="s">
        <v>86</v>
      </c>
      <c r="AY149" s="17" t="s">
        <v>130</v>
      </c>
      <c r="BE149" s="156">
        <f>IF(N149="základní",J149,0)</f>
        <v>0</v>
      </c>
      <c r="BF149" s="156">
        <f>IF(N149="snížená",J149,0)</f>
        <v>0</v>
      </c>
      <c r="BG149" s="156">
        <f>IF(N149="zákl. přenesená",J149,0)</f>
        <v>0</v>
      </c>
      <c r="BH149" s="156">
        <f>IF(N149="sníž. přenesená",J149,0)</f>
        <v>0</v>
      </c>
      <c r="BI149" s="156">
        <f>IF(N149="nulová",J149,0)</f>
        <v>0</v>
      </c>
      <c r="BJ149" s="17" t="s">
        <v>138</v>
      </c>
      <c r="BK149" s="156">
        <f>ROUND(I149*H149,2)</f>
        <v>0</v>
      </c>
      <c r="BL149" s="17" t="s">
        <v>821</v>
      </c>
      <c r="BM149" s="155" t="s">
        <v>845</v>
      </c>
    </row>
    <row r="150" spans="1:47" s="2" customFormat="1" ht="12">
      <c r="A150" s="32"/>
      <c r="B150" s="33"/>
      <c r="C150" s="32"/>
      <c r="D150" s="157" t="s">
        <v>140</v>
      </c>
      <c r="E150" s="32"/>
      <c r="F150" s="158" t="s">
        <v>844</v>
      </c>
      <c r="G150" s="32"/>
      <c r="H150" s="32"/>
      <c r="I150" s="159"/>
      <c r="J150" s="32"/>
      <c r="K150" s="32"/>
      <c r="L150" s="33"/>
      <c r="M150" s="160"/>
      <c r="N150" s="161"/>
      <c r="O150" s="59"/>
      <c r="P150" s="59"/>
      <c r="Q150" s="59"/>
      <c r="R150" s="59"/>
      <c r="S150" s="59"/>
      <c r="T150" s="60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T150" s="17" t="s">
        <v>140</v>
      </c>
      <c r="AU150" s="17" t="s">
        <v>86</v>
      </c>
    </row>
    <row r="151" spans="2:51" s="13" customFormat="1" ht="12">
      <c r="B151" s="162"/>
      <c r="D151" s="157" t="s">
        <v>142</v>
      </c>
      <c r="E151" s="163" t="s">
        <v>1</v>
      </c>
      <c r="F151" s="164" t="s">
        <v>84</v>
      </c>
      <c r="H151" s="165">
        <v>1</v>
      </c>
      <c r="I151" s="166"/>
      <c r="L151" s="162"/>
      <c r="M151" s="167"/>
      <c r="N151" s="168"/>
      <c r="O151" s="168"/>
      <c r="P151" s="168"/>
      <c r="Q151" s="168"/>
      <c r="R151" s="168"/>
      <c r="S151" s="168"/>
      <c r="T151" s="169"/>
      <c r="AT151" s="163" t="s">
        <v>142</v>
      </c>
      <c r="AU151" s="163" t="s">
        <v>86</v>
      </c>
      <c r="AV151" s="13" t="s">
        <v>86</v>
      </c>
      <c r="AW151" s="13" t="s">
        <v>32</v>
      </c>
      <c r="AX151" s="13" t="s">
        <v>76</v>
      </c>
      <c r="AY151" s="163" t="s">
        <v>130</v>
      </c>
    </row>
    <row r="152" spans="2:51" s="14" customFormat="1" ht="12">
      <c r="B152" s="170"/>
      <c r="D152" s="157" t="s">
        <v>142</v>
      </c>
      <c r="E152" s="171" t="s">
        <v>1</v>
      </c>
      <c r="F152" s="172" t="s">
        <v>145</v>
      </c>
      <c r="H152" s="173">
        <v>1</v>
      </c>
      <c r="I152" s="174"/>
      <c r="L152" s="170"/>
      <c r="M152" s="175"/>
      <c r="N152" s="176"/>
      <c r="O152" s="176"/>
      <c r="P152" s="176"/>
      <c r="Q152" s="176"/>
      <c r="R152" s="176"/>
      <c r="S152" s="176"/>
      <c r="T152" s="177"/>
      <c r="AT152" s="171" t="s">
        <v>142</v>
      </c>
      <c r="AU152" s="171" t="s">
        <v>86</v>
      </c>
      <c r="AV152" s="14" t="s">
        <v>138</v>
      </c>
      <c r="AW152" s="14" t="s">
        <v>32</v>
      </c>
      <c r="AX152" s="14" t="s">
        <v>84</v>
      </c>
      <c r="AY152" s="171" t="s">
        <v>130</v>
      </c>
    </row>
    <row r="153" spans="1:65" s="2" customFormat="1" ht="13.8" customHeight="1">
      <c r="A153" s="32"/>
      <c r="B153" s="143"/>
      <c r="C153" s="144" t="s">
        <v>177</v>
      </c>
      <c r="D153" s="144" t="s">
        <v>133</v>
      </c>
      <c r="E153" s="145" t="s">
        <v>846</v>
      </c>
      <c r="F153" s="146" t="s">
        <v>847</v>
      </c>
      <c r="G153" s="147" t="s">
        <v>820</v>
      </c>
      <c r="H153" s="148">
        <v>1</v>
      </c>
      <c r="I153" s="149"/>
      <c r="J153" s="150">
        <f>ROUND(I153*H153,2)</f>
        <v>0</v>
      </c>
      <c r="K153" s="146" t="s">
        <v>137</v>
      </c>
      <c r="L153" s="33"/>
      <c r="M153" s="151" t="s">
        <v>1</v>
      </c>
      <c r="N153" s="152" t="s">
        <v>43</v>
      </c>
      <c r="O153" s="59"/>
      <c r="P153" s="153">
        <f>O153*H153</f>
        <v>0</v>
      </c>
      <c r="Q153" s="153">
        <v>0</v>
      </c>
      <c r="R153" s="153">
        <f>Q153*H153</f>
        <v>0</v>
      </c>
      <c r="S153" s="153">
        <v>0</v>
      </c>
      <c r="T153" s="154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55" t="s">
        <v>821</v>
      </c>
      <c r="AT153" s="155" t="s">
        <v>133</v>
      </c>
      <c r="AU153" s="155" t="s">
        <v>86</v>
      </c>
      <c r="AY153" s="17" t="s">
        <v>130</v>
      </c>
      <c r="BE153" s="156">
        <f>IF(N153="základní",J153,0)</f>
        <v>0</v>
      </c>
      <c r="BF153" s="156">
        <f>IF(N153="snížená",J153,0)</f>
        <v>0</v>
      </c>
      <c r="BG153" s="156">
        <f>IF(N153="zákl. přenesená",J153,0)</f>
        <v>0</v>
      </c>
      <c r="BH153" s="156">
        <f>IF(N153="sníž. přenesená",J153,0)</f>
        <v>0</v>
      </c>
      <c r="BI153" s="156">
        <f>IF(N153="nulová",J153,0)</f>
        <v>0</v>
      </c>
      <c r="BJ153" s="17" t="s">
        <v>138</v>
      </c>
      <c r="BK153" s="156">
        <f>ROUND(I153*H153,2)</f>
        <v>0</v>
      </c>
      <c r="BL153" s="17" t="s">
        <v>821</v>
      </c>
      <c r="BM153" s="155" t="s">
        <v>848</v>
      </c>
    </row>
    <row r="154" spans="1:47" s="2" customFormat="1" ht="12">
      <c r="A154" s="32"/>
      <c r="B154" s="33"/>
      <c r="C154" s="32"/>
      <c r="D154" s="157" t="s">
        <v>140</v>
      </c>
      <c r="E154" s="32"/>
      <c r="F154" s="158" t="s">
        <v>847</v>
      </c>
      <c r="G154" s="32"/>
      <c r="H154" s="32"/>
      <c r="I154" s="159"/>
      <c r="J154" s="32"/>
      <c r="K154" s="32"/>
      <c r="L154" s="33"/>
      <c r="M154" s="160"/>
      <c r="N154" s="161"/>
      <c r="O154" s="59"/>
      <c r="P154" s="59"/>
      <c r="Q154" s="59"/>
      <c r="R154" s="59"/>
      <c r="S154" s="59"/>
      <c r="T154" s="60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T154" s="17" t="s">
        <v>140</v>
      </c>
      <c r="AU154" s="17" t="s">
        <v>86</v>
      </c>
    </row>
    <row r="155" spans="2:51" s="13" customFormat="1" ht="12">
      <c r="B155" s="162"/>
      <c r="D155" s="157" t="s">
        <v>142</v>
      </c>
      <c r="E155" s="163" t="s">
        <v>1</v>
      </c>
      <c r="F155" s="164" t="s">
        <v>84</v>
      </c>
      <c r="H155" s="165">
        <v>1</v>
      </c>
      <c r="I155" s="166"/>
      <c r="L155" s="162"/>
      <c r="M155" s="167"/>
      <c r="N155" s="168"/>
      <c r="O155" s="168"/>
      <c r="P155" s="168"/>
      <c r="Q155" s="168"/>
      <c r="R155" s="168"/>
      <c r="S155" s="168"/>
      <c r="T155" s="169"/>
      <c r="AT155" s="163" t="s">
        <v>142</v>
      </c>
      <c r="AU155" s="163" t="s">
        <v>86</v>
      </c>
      <c r="AV155" s="13" t="s">
        <v>86</v>
      </c>
      <c r="AW155" s="13" t="s">
        <v>32</v>
      </c>
      <c r="AX155" s="13" t="s">
        <v>76</v>
      </c>
      <c r="AY155" s="163" t="s">
        <v>130</v>
      </c>
    </row>
    <row r="156" spans="2:51" s="14" customFormat="1" ht="12">
      <c r="B156" s="170"/>
      <c r="D156" s="157" t="s">
        <v>142</v>
      </c>
      <c r="E156" s="171" t="s">
        <v>1</v>
      </c>
      <c r="F156" s="172" t="s">
        <v>145</v>
      </c>
      <c r="H156" s="173">
        <v>1</v>
      </c>
      <c r="I156" s="174"/>
      <c r="L156" s="170"/>
      <c r="M156" s="175"/>
      <c r="N156" s="176"/>
      <c r="O156" s="176"/>
      <c r="P156" s="176"/>
      <c r="Q156" s="176"/>
      <c r="R156" s="176"/>
      <c r="S156" s="176"/>
      <c r="T156" s="177"/>
      <c r="AT156" s="171" t="s">
        <v>142</v>
      </c>
      <c r="AU156" s="171" t="s">
        <v>86</v>
      </c>
      <c r="AV156" s="14" t="s">
        <v>138</v>
      </c>
      <c r="AW156" s="14" t="s">
        <v>32</v>
      </c>
      <c r="AX156" s="14" t="s">
        <v>84</v>
      </c>
      <c r="AY156" s="171" t="s">
        <v>130</v>
      </c>
    </row>
    <row r="157" spans="2:51" s="15" customFormat="1" ht="12">
      <c r="B157" s="178"/>
      <c r="D157" s="157" t="s">
        <v>142</v>
      </c>
      <c r="E157" s="179" t="s">
        <v>1</v>
      </c>
      <c r="F157" s="180" t="s">
        <v>849</v>
      </c>
      <c r="H157" s="179" t="s">
        <v>1</v>
      </c>
      <c r="I157" s="181"/>
      <c r="L157" s="178"/>
      <c r="M157" s="204"/>
      <c r="N157" s="205"/>
      <c r="O157" s="205"/>
      <c r="P157" s="205"/>
      <c r="Q157" s="205"/>
      <c r="R157" s="205"/>
      <c r="S157" s="205"/>
      <c r="T157" s="206"/>
      <c r="AT157" s="179" t="s">
        <v>142</v>
      </c>
      <c r="AU157" s="179" t="s">
        <v>86</v>
      </c>
      <c r="AV157" s="15" t="s">
        <v>84</v>
      </c>
      <c r="AW157" s="15" t="s">
        <v>32</v>
      </c>
      <c r="AX157" s="15" t="s">
        <v>76</v>
      </c>
      <c r="AY157" s="179" t="s">
        <v>130</v>
      </c>
    </row>
    <row r="158" spans="1:31" s="2" customFormat="1" ht="6.9" customHeight="1">
      <c r="A158" s="32"/>
      <c r="B158" s="48"/>
      <c r="C158" s="49"/>
      <c r="D158" s="49"/>
      <c r="E158" s="49"/>
      <c r="F158" s="49"/>
      <c r="G158" s="49"/>
      <c r="H158" s="49"/>
      <c r="I158" s="49"/>
      <c r="J158" s="49"/>
      <c r="K158" s="49"/>
      <c r="L158" s="33"/>
      <c r="M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</row>
  </sheetData>
  <autoFilter ref="C119:K157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 horizontalCentered="1"/>
  <pageMargins left="0.3937007874015748" right="0.3937007874015748" top="0.3937007874015748" bottom="0.3937007874015748" header="0" footer="0"/>
  <pageSetup blackAndWhite="1" fitToHeight="100" fitToWidth="1" horizontalDpi="600" verticalDpi="600" orientation="landscape" paperSize="9" scale="80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Pavel-HP\Pavel</dc:creator>
  <cp:keywords/>
  <dc:description/>
  <cp:lastModifiedBy>Pavel</cp:lastModifiedBy>
  <cp:lastPrinted>2020-09-09T13:44:50Z</cp:lastPrinted>
  <dcterms:created xsi:type="dcterms:W3CDTF">2020-09-09T13:26:26Z</dcterms:created>
  <dcterms:modified xsi:type="dcterms:W3CDTF">2020-09-09T13:48:26Z</dcterms:modified>
  <cp:category/>
  <cp:version/>
  <cp:contentType/>
  <cp:contentStatus/>
</cp:coreProperties>
</file>