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A1 - SO 01 - ČOV" sheetId="2" r:id="rId2"/>
    <sheet name="A2 - PS 01 - ČOV  Technol..." sheetId="3" r:id="rId3"/>
    <sheet name="B - SO 02 - ČOV pro firmu..." sheetId="4" r:id="rId4"/>
    <sheet name="C - SO 03 - ČOV Přípojka ..." sheetId="5" r:id="rId5"/>
    <sheet name="D - SO 04 - ČOV přípojka ..." sheetId="6" r:id="rId6"/>
    <sheet name="E - SO 05 - ČOV přípojka ..." sheetId="7" r:id="rId7"/>
  </sheets>
  <definedNames>
    <definedName name="_xlnm._FilterDatabase" localSheetId="1" hidden="1">'A1 - SO 01 - ČOV'!$C$134:$K$773</definedName>
    <definedName name="_xlnm._FilterDatabase" localSheetId="2" hidden="1">'A2 - PS 01 - ČOV  Technol...'!$C$124:$K$175</definedName>
    <definedName name="_xlnm._FilterDatabase" localSheetId="3" hidden="1">'B - SO 02 - ČOV pro firmu...'!$C$127:$K$436</definedName>
    <definedName name="_xlnm._FilterDatabase" localSheetId="4" hidden="1">'C - SO 03 - ČOV Přípojka ...'!$C$127:$K$458</definedName>
    <definedName name="_xlnm._FilterDatabase" localSheetId="5" hidden="1">'D - SO 04 - ČOV přípojka ...'!$C$127:$K$352</definedName>
    <definedName name="_xlnm._FilterDatabase" localSheetId="6" hidden="1">'E - SO 05 - ČOV přípojka ...'!$C$116:$K$119</definedName>
    <definedName name="_xlnm.Print_Area" localSheetId="1">'A1 - SO 01 - ČOV'!$C$82:$J$116,'A1 - SO 01 - ČOV'!$C$122:$K$773</definedName>
    <definedName name="_xlnm.Print_Area" localSheetId="2">'A2 - PS 01 - ČOV  Technol...'!$C$82:$J$106,'A2 - PS 01 - ČOV  Technol...'!$C$112:$K$175</definedName>
    <definedName name="_xlnm.Print_Area" localSheetId="3">'B - SO 02 - ČOV pro firmu...'!$C$82:$J$109,'B - SO 02 - ČOV pro firmu...'!$C$115:$K$436</definedName>
    <definedName name="_xlnm.Print_Area" localSheetId="4">'C - SO 03 - ČOV Přípojka ...'!$C$82:$J$109,'C - SO 03 - ČOV Přípojka ...'!$C$115:$K$458</definedName>
    <definedName name="_xlnm.Print_Area" localSheetId="5">'D - SO 04 - ČOV přípojka ...'!$C$82:$J$109,'D - SO 04 - ČOV přípojka ...'!$C$115:$K$352</definedName>
    <definedName name="_xlnm.Print_Area" localSheetId="6">'E - SO 05 - ČOV přípojka ...'!$C$82:$J$98,'E - SO 05 - ČOV přípojka ...'!$C$104:$K$119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'A1 - SO 01 - ČOV'!$134:$134</definedName>
    <definedName name="_xlnm.Print_Titles" localSheetId="2">'A2 - PS 01 - ČOV  Technol...'!$124:$124</definedName>
    <definedName name="_xlnm.Print_Titles" localSheetId="3">'B - SO 02 - ČOV pro firmu...'!$127:$127</definedName>
    <definedName name="_xlnm.Print_Titles" localSheetId="4">'C - SO 03 - ČOV Přípojka ...'!$127:$127</definedName>
    <definedName name="_xlnm.Print_Titles" localSheetId="5">'D - SO 04 - ČOV přípojka ...'!$127:$127</definedName>
    <definedName name="_xlnm.Print_Titles" localSheetId="6">'E - SO 05 - ČOV přípojka ...'!$116:$116</definedName>
  </definedNames>
  <calcPr calcId="162913"/>
</workbook>
</file>

<file path=xl/sharedStrings.xml><?xml version="1.0" encoding="utf-8"?>
<sst xmlns="http://schemas.openxmlformats.org/spreadsheetml/2006/main" count="17636" uniqueCount="1962">
  <si>
    <t>Export Komplet</t>
  </si>
  <si>
    <t/>
  </si>
  <si>
    <t>2.0</t>
  </si>
  <si>
    <t>False</t>
  </si>
  <si>
    <t>{0274e651-b155-4477-b40b-2cfe6f303c61}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</si>
  <si>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</si>
  <si>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</si>
  <si>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</si>
  <si>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</si>
  <si>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</si>
  <si>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</si>
  <si>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</si>
  <si>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</si>
  <si>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</si>
  <si>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TV18-047_19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</si>
  <si>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</si>
  <si>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</si>
  <si>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</si>
  <si>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827 1</t>
  </si>
  <si>
    <t>CC-CZ:</t>
  </si>
  <si>
    <t>zak.č.9285-03</t>
  </si>
  <si>
    <t>Místo:</t>
  </si>
  <si>
    <t xml:space="preserve"> </t>
  </si>
  <si>
    <t>Datum:</t>
  </si>
  <si>
    <t>Zadavatel:</t>
  </si>
  <si>
    <t>IČ:</t>
  </si>
  <si>
    <t>Palivový kombinát Ústí,s.p., Hrbovická 2, Chlumec</t>
  </si>
  <si>
    <t>DIČ:</t>
  </si>
  <si>
    <t>Uchazeč:</t>
  </si>
  <si>
    <t>Vyplň údaj</t>
  </si>
  <si>
    <t>Projektant:</t>
  </si>
  <si>
    <t>BPO spol. s r.o.,Lidická 1239, 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</si>
  <si>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</si>
  <si>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</si>
  <si>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</si>
  <si>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</si>
  <si>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</si>
  <si>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</si>
  <si>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</si>
  <si>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</si>
  <si>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</si>
  <si>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</si>
  <si>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</si>
  <si>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</si>
  <si>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</si>
  <si>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</si>
  <si>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</si>
  <si>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</si>
  <si>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</si>
  <si>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</si>
  <si>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</si>
  <si>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</si>
  <si>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</si>
  <si>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</si>
  <si>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</si>
  <si>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</si>
  <si>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</si>
  <si>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</si>
  <si>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</si>
  <si>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</si>
  <si>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</si>
  <si>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</si>
  <si>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</si>
  <si>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</si>
  <si>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</si>
  <si>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</si>
  <si>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</si>
  <si>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</si>
  <si>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</si>
  <si>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</si>
  <si>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</si>
  <si>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</si>
  <si>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</si>
  <si>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</si>
  <si>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</si>
  <si>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</si>
  <si>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</si>
  <si>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</si>
  <si>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</si>
  <si>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</si>
  <si>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</si>
  <si>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A1</t>
  </si>
  <si>
    <t>SO 01 - ČOV</t>
  </si>
  <si>
    <t>STA</t>
  </si>
  <si>
    <t>1</t>
  </si>
  <si>
    <t>{a35e2785-41eb-499d-a899-df7a20129951}</t>
  </si>
  <si>
    <t>2</t>
  </si>
  <si>
    <t>A2</t>
  </si>
  <si>
    <t>PS 01 - ČOV  Technologie</t>
  </si>
  <si>
    <t>{bd864a6e-44c1-4794-b52b-b0589a762f0e}</t>
  </si>
  <si>
    <t>B</t>
  </si>
  <si>
    <t>SO 02 - ČOV pro firmu MONTEP</t>
  </si>
  <si>
    <t>{6c7cdaa6-eb60-44ed-b0d8-7375ef05f780}</t>
  </si>
  <si>
    <t>C</t>
  </si>
  <si>
    <t>SO 03 - ČOV Přípojka splaškové kanalizace</t>
  </si>
  <si>
    <t>{4921ba07-16ae-424b-9cb6-b98c10a58623}</t>
  </si>
  <si>
    <t>SO 04 - ČOV přípojka pitné vody</t>
  </si>
  <si>
    <t>{24247b45-883d-4a80-a95c-4602df9bb340}</t>
  </si>
  <si>
    <t>E</t>
  </si>
  <si>
    <t>SO 05 - ČOV přípojka NN - přenos</t>
  </si>
  <si>
    <t>{d877a6d9-e207-4117-b80b-f3a2b091122e}</t>
  </si>
  <si>
    <t>KRYCÍ LIST SOUPISU PRACÍ</t>
  </si>
  <si>
    <t>Objekt:</t>
  </si>
  <si>
    <t>A1 - SO 01 - ČOV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</si>
  <si>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</si>
  <si>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</si>
  <si>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</si>
  <si>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</si>
  <si>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</si>
  <si>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</si>
  <si>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</si>
  <si>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38 - Různé kompletní konstrukce</t>
  </si>
  <si>
    <t xml:space="preserve">    45 - Podkladní a vedlejší konstrukce kromě vozovek a železničního svršku</t>
  </si>
  <si>
    <t xml:space="preserve">    5 - Komunikace pozemní</t>
  </si>
  <si>
    <t xml:space="preserve">    8 - Trubní vedení</t>
  </si>
  <si>
    <t xml:space="preserve">    9 - Ostatní konstrukce a práce</t>
  </si>
  <si>
    <t xml:space="preserve">    998 - Přesun hmot</t>
  </si>
  <si>
    <t xml:space="preserve">    8-01 - Nádrž  SHL</t>
  </si>
  <si>
    <t xml:space="preserve">    8-02 - Nádrž  ČSOV</t>
  </si>
  <si>
    <t xml:space="preserve">    8-03 - Rozdělovací šachta</t>
  </si>
  <si>
    <t xml:space="preserve">    8-04 - Aktivační nádrže a kalojem</t>
  </si>
  <si>
    <t xml:space="preserve">    8-05 - Spojná vzorkovací šachta</t>
  </si>
  <si>
    <t xml:space="preserve">    8-06 - Měrná šachta</t>
  </si>
  <si>
    <t xml:space="preserve">    8-07 - Lomová šachta</t>
  </si>
  <si>
    <t>PSV - Práce a dodávky PSV</t>
  </si>
  <si>
    <t xml:space="preserve">    767 - Konstrukce zámečnické</t>
  </si>
  <si>
    <t>VRN - Vedlejší rozpočtové náklady</t>
  </si>
  <si>
    <t>VON - Vedlejší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</si>
  <si>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</si>
  <si>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</si>
  <si>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</si>
  <si>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</si>
  <si>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</si>
  <si>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</si>
  <si>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</si>
  <si>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</si>
  <si>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</si>
  <si>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</si>
  <si>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</si>
  <si>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</si>
  <si>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</si>
  <si>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</si>
  <si>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</si>
  <si>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</si>
  <si>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</si>
  <si>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</si>
  <si>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</si>
  <si>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</si>
  <si>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</si>
  <si>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2019 02</t>
  </si>
  <si>
    <t>4</t>
  </si>
  <si>
    <t>-1752348830</t>
  </si>
  <si>
    <t>VV</t>
  </si>
  <si>
    <t>tl. 100 mm, dle TZ</t>
  </si>
  <si>
    <t>559,0*0,1+0,1</t>
  </si>
  <si>
    <t>131101103</t>
  </si>
  <si>
    <t>Hloubení jam nezapažených v hornině tř. 1 a 2 objemu do 5000 m3</t>
  </si>
  <si>
    <t>-551245416</t>
  </si>
  <si>
    <t>třídy zeminy pro výkopy : tř.2-20%  tř.3-60%  tř.4-20%</t>
  </si>
  <si>
    <t>jáma pro nádrže+ pro provozní objekt</t>
  </si>
  <si>
    <t>kubatura spočítána projektantem na počítači - viz TZ</t>
  </si>
  <si>
    <t>1161,0*0,2</t>
  </si>
  <si>
    <t>3</t>
  </si>
  <si>
    <t>131201103</t>
  </si>
  <si>
    <t>Hloubení jam nezapažených v hornině tř. 3 objemu do 5000 m3</t>
  </si>
  <si>
    <t>1146197475</t>
  </si>
  <si>
    <t>jáma pro nádrže + pro provozní objekt</t>
  </si>
  <si>
    <t>1161,0*0,6</t>
  </si>
  <si>
    <t>131301103</t>
  </si>
  <si>
    <t>Hloubení jam nezapažených v hornině tř. 4 objemu do 5000 m3</t>
  </si>
  <si>
    <t>1276551787</t>
  </si>
  <si>
    <t>5</t>
  </si>
  <si>
    <t>132101202</t>
  </si>
  <si>
    <t>Hloubení rýh š do 2000 mm v hornině tř. 1 a 2 objemu do 1000 m3</t>
  </si>
  <si>
    <t>-1176641206</t>
  </si>
  <si>
    <t>pol.132201202 mezisoučet A - 100% výkopku</t>
  </si>
  <si>
    <t>146,0</t>
  </si>
  <si>
    <t>Mezisoučet A - 100% výkopku</t>
  </si>
  <si>
    <t>z toho 20%</t>
  </si>
  <si>
    <t>146,0*0,2</t>
  </si>
  <si>
    <t>Mezisoučet B - 20% výkopku</t>
  </si>
  <si>
    <t>6</t>
  </si>
  <si>
    <t>132201202</t>
  </si>
  <si>
    <t>Hloubení rýh š do 2000 mm v hornině tř. 3 objemu do 1000 m3</t>
  </si>
  <si>
    <t>-882354905</t>
  </si>
  <si>
    <t>třídy zemina pro výkopy : tř.2-20%  tř.3-60%  tř.4-20%</t>
  </si>
  <si>
    <t>nátokové potrubí mezi ŠS1 a SHL - dl. 3m</t>
  </si>
  <si>
    <t>1,1*4,1*3,0</t>
  </si>
  <si>
    <t>propj mezi SHL a ČSOV - dl.1m</t>
  </si>
  <si>
    <t>1,1*4,1*1,0</t>
  </si>
  <si>
    <t>odtoková potrubí z aktivačních nádrží do spojené šachty Švz - dl.2x  5m</t>
  </si>
  <si>
    <t>1,0*0,8*5,0*2</t>
  </si>
  <si>
    <t>propoj mezi Švz a MŠ - dl. 3m</t>
  </si>
  <si>
    <t>1,0*1,0*3,0</t>
  </si>
  <si>
    <t>propoj mezi MŠ a Š - dl. 1m</t>
  </si>
  <si>
    <t>1,0*1,1*1,0</t>
  </si>
  <si>
    <t>výtlaky mezi ČSOV a RŠ - dl. 2x 5m</t>
  </si>
  <si>
    <t>1,1*1,2*5,0*2</t>
  </si>
  <si>
    <t>přepad z ČSOV do kanalizace - dl.12m</t>
  </si>
  <si>
    <t>1,1*2,8*12,0</t>
  </si>
  <si>
    <t>přepad z kalojemu do ČSOV - dl. 5m</t>
  </si>
  <si>
    <t>1,1*1,2*5,0</t>
  </si>
  <si>
    <t>odtok z lomové šachty Š do kanalizace - dl.28m</t>
  </si>
  <si>
    <t>1,1*(1,6+1,0)/2*28,0</t>
  </si>
  <si>
    <t>vzduch.potrubí z provozního objektu do aktivací - dl. 8,5m</t>
  </si>
  <si>
    <t>1,0*1,1*8,5</t>
  </si>
  <si>
    <t>měrná šachty MŠ</t>
  </si>
  <si>
    <t>1,5*1,5*1,2</t>
  </si>
  <si>
    <t>lomová šachta</t>
  </si>
  <si>
    <t>1,0*1,0*1,0</t>
  </si>
  <si>
    <t>140,0*0,04+0,41</t>
  </si>
  <si>
    <t>z toho</t>
  </si>
  <si>
    <t>60%</t>
  </si>
  <si>
    <t>146,0*0,6</t>
  </si>
  <si>
    <t>Mezisoučet B - 60% výkopku</t>
  </si>
  <si>
    <t>7</t>
  </si>
  <si>
    <t>132301201</t>
  </si>
  <si>
    <t>Hloubení rýh š do 2000 mm v hornině tř. 4 objemu do 100 m3</t>
  </si>
  <si>
    <t>-1094478603</t>
  </si>
  <si>
    <t>8</t>
  </si>
  <si>
    <t>130001101</t>
  </si>
  <si>
    <t>Příplatek za ztížení vykopávky v blízkosti podzemního vedení</t>
  </si>
  <si>
    <t>-1505828054</t>
  </si>
  <si>
    <t>9</t>
  </si>
  <si>
    <t>119001421</t>
  </si>
  <si>
    <t>Dočasné zajištění kabelů a kabelových tratí ze 3 volně ložených kabelů</t>
  </si>
  <si>
    <t>m</t>
  </si>
  <si>
    <t>-309166137</t>
  </si>
  <si>
    <t>10</t>
  </si>
  <si>
    <t>162201102</t>
  </si>
  <si>
    <t>Vodorovné přemístění do 50 m výkopku/sypaniny z horniny tř. 1 až 4</t>
  </si>
  <si>
    <t>-551856330</t>
  </si>
  <si>
    <t>sypké materiály - staveništní přesun</t>
  </si>
  <si>
    <t>ŠP k obsypu potrubí - pol.175151101</t>
  </si>
  <si>
    <t>40,5</t>
  </si>
  <si>
    <t>štěrkopísek - pol.271572211 (od.45)</t>
  </si>
  <si>
    <t>108,0</t>
  </si>
  <si>
    <t>štěrkopísek - pol.451573111</t>
  </si>
  <si>
    <t>9,0</t>
  </si>
  <si>
    <t>pol.45111100R</t>
  </si>
  <si>
    <t>23,8</t>
  </si>
  <si>
    <t>Součet</t>
  </si>
  <si>
    <t>11</t>
  </si>
  <si>
    <t>162601102</t>
  </si>
  <si>
    <t>Vodorovné přemístění do 5000 m výkopku/sypaniny z horniny tř. 1 až 4</t>
  </si>
  <si>
    <t>152186485</t>
  </si>
  <si>
    <t>přebytečný výkopek odvezen na skládku dle dispozic investora</t>
  </si>
  <si>
    <t>výkop</t>
  </si>
  <si>
    <t>1161,0+146,0</t>
  </si>
  <si>
    <t>méně zásyp - pol.174101101</t>
  </si>
  <si>
    <t>-854,0</t>
  </si>
  <si>
    <t>12</t>
  </si>
  <si>
    <t>171201201</t>
  </si>
  <si>
    <t>Uložení sypaniny na skládky</t>
  </si>
  <si>
    <t>1392681218</t>
  </si>
  <si>
    <t>13</t>
  </si>
  <si>
    <t>181951101</t>
  </si>
  <si>
    <t>Úprava pláně v hornině tř. 1 až 4 bez zhutnění</t>
  </si>
  <si>
    <t>m2</t>
  </si>
  <si>
    <t>-354903983</t>
  </si>
  <si>
    <t>plochy pro zatravnění</t>
  </si>
  <si>
    <t>377,0</t>
  </si>
  <si>
    <t>14</t>
  </si>
  <si>
    <t>174101101</t>
  </si>
  <si>
    <t>Zásyp jam, šachet rýh nebo kolem objektů sypaninou se zhutněním</t>
  </si>
  <si>
    <t>-1045002815</t>
  </si>
  <si>
    <t>zásyp jámy</t>
  </si>
  <si>
    <t>výkop - dle TZ</t>
  </si>
  <si>
    <t>1161,0</t>
  </si>
  <si>
    <t>méně podkladní konstrukce</t>
  </si>
  <si>
    <t>podsyp pod ŽB desku - pol.271572211 (odd.45)</t>
  </si>
  <si>
    <t>-108,0</t>
  </si>
  <si>
    <t>pol.45232117R - podkladní desky</t>
  </si>
  <si>
    <t>-49,5</t>
  </si>
  <si>
    <t>podklad z kameniva zpevněného cementem</t>
  </si>
  <si>
    <t>podklad pod rozdělovací šachtu</t>
  </si>
  <si>
    <t>-1,8*1,4*0,2</t>
  </si>
  <si>
    <t>podklad pod  šachtu Vz</t>
  </si>
  <si>
    <t>-0,8*0,8</t>
  </si>
  <si>
    <t>pod provozní objekt</t>
  </si>
  <si>
    <t>-20,0</t>
  </si>
  <si>
    <t>méně nádrže a šachty</t>
  </si>
  <si>
    <t>SHL+ČSOV</t>
  </si>
  <si>
    <t>-3,14*1,4*1,4*5,95*2</t>
  </si>
  <si>
    <t>ČOV - aktivace 2x + kalojem</t>
  </si>
  <si>
    <t>-3,08*5,58*2,83*3</t>
  </si>
  <si>
    <t>RŠ</t>
  </si>
  <si>
    <t>-1,2*1,5*1,4</t>
  </si>
  <si>
    <t>Švz</t>
  </si>
  <si>
    <t>-3,14*0,3*0,3*0,9</t>
  </si>
  <si>
    <t>0,568</t>
  </si>
  <si>
    <t>Mezisoučet A</t>
  </si>
  <si>
    <t>zásyp rýh potrubí</t>
  </si>
  <si>
    <t>výkop dle pol. 132201202mezisoučet A</t>
  </si>
  <si>
    <t>méně lože - pol.451573111</t>
  </si>
  <si>
    <t>-9,0</t>
  </si>
  <si>
    <t>méně obsyp - pol.175151101 mezisoučet A</t>
  </si>
  <si>
    <t>-43,0</t>
  </si>
  <si>
    <t>méně měrná šachta MŠ</t>
  </si>
  <si>
    <t>-3,14*0,5*0,5*1,5</t>
  </si>
  <si>
    <t>méně lomová šachta</t>
  </si>
  <si>
    <t>-3,14*0,3*0,3*1,0</t>
  </si>
  <si>
    <t>0,461</t>
  </si>
  <si>
    <t>Mezisoučet B</t>
  </si>
  <si>
    <t>175151101</t>
  </si>
  <si>
    <t>Obsypání potrubí strojně sypaninou bez prohození, uloženou do 3 m</t>
  </si>
  <si>
    <t>616750438</t>
  </si>
  <si>
    <t>nátokové potrubí mezi ŠS1 a SHL - dl. 3m - PVC DN 250</t>
  </si>
  <si>
    <t>1,1*(0,25+0,3)*3,0</t>
  </si>
  <si>
    <t xml:space="preserve">propj mezi SHL a ČSOV - dl.1m - PVC DN 250 </t>
  </si>
  <si>
    <t>1,1*(0,25+0,3)*1,0</t>
  </si>
  <si>
    <t>PVC DN 200</t>
  </si>
  <si>
    <t>1,0*(0,2+0,3)*5,0*2</t>
  </si>
  <si>
    <t>propoj mezi Švz a MŠ - dl. 3m - PVC DN 200</t>
  </si>
  <si>
    <t>1,0*(0,2+0,3)*3,0</t>
  </si>
  <si>
    <t>propoj mezi MŠ a Š - dl. 1m - PVC DN 200</t>
  </si>
  <si>
    <t>1,0*(0,2+0,3)*1,0</t>
  </si>
  <si>
    <t>výtlaky mezi ČSOV a RŠ - dl. 2x 5m - PE DN 32</t>
  </si>
  <si>
    <t>1,1*(0,032+0,3)*5,0*2</t>
  </si>
  <si>
    <t>přepad z ČSOV do kanalizace - dl.12m - PVC DN 250</t>
  </si>
  <si>
    <t>1,1*(0,25+0,3)*12,0</t>
  </si>
  <si>
    <t>přepad z kalojemu do ČSOV - dl. 5m - PE DN 40</t>
  </si>
  <si>
    <t>1,1*(0,04+0,3)*5,0</t>
  </si>
  <si>
    <t>odtok z lomové šachty Š do kanalizace - dl.28m - PVC DN 250</t>
  </si>
  <si>
    <t xml:space="preserve">1,1*(0,25+0,3)*28,0 </t>
  </si>
  <si>
    <t>vzduch.potrubí z provozního objektu do aktivací - dl. 8,5m - PE DN 40</t>
  </si>
  <si>
    <t>1,0*(0,04+0,3)*8,5</t>
  </si>
  <si>
    <t>42,03*0,02+0,127</t>
  </si>
  <si>
    <t xml:space="preserve">Mezisoučet A </t>
  </si>
  <si>
    <t>méně potrubí</t>
  </si>
  <si>
    <t>-3,14*0,1*0,1*(5,0+5,0+3,0+1,0)</t>
  </si>
  <si>
    <t>-3,14*0,125*0,125*(3,0+1,0+12,0+28,0)</t>
  </si>
  <si>
    <t>0,099</t>
  </si>
  <si>
    <t>16</t>
  </si>
  <si>
    <t>M</t>
  </si>
  <si>
    <t>58337344</t>
  </si>
  <si>
    <t>štěrkopísek frakce 0-32</t>
  </si>
  <si>
    <t>t</t>
  </si>
  <si>
    <t>815243896</t>
  </si>
  <si>
    <t>dodávka, doprava k pol.175151101</t>
  </si>
  <si>
    <t>40,5*2,0</t>
  </si>
  <si>
    <t>17</t>
  </si>
  <si>
    <t>181951102</t>
  </si>
  <si>
    <t>Úprava pláně v hornině tř. 1 až 4 se zhutněním</t>
  </si>
  <si>
    <t>-1988660686</t>
  </si>
  <si>
    <t>založení objektů</t>
  </si>
  <si>
    <t>10,84*7,18+4,4*8,0+20,0</t>
  </si>
  <si>
    <t>zpevněné plochy</t>
  </si>
  <si>
    <t>69,0+3,5+5,5</t>
  </si>
  <si>
    <t>0,969</t>
  </si>
  <si>
    <t>18</t>
  </si>
  <si>
    <t>181301102</t>
  </si>
  <si>
    <t>Rozprostření ornice tl vrstvy do 150 mm pl do 500 m2 v rovině nebo ve svahu do 1:5</t>
  </si>
  <si>
    <t>995167504</t>
  </si>
  <si>
    <t>sejmutá ornice - rozprostření po dokončení stavby</t>
  </si>
  <si>
    <t xml:space="preserve">dle TZ </t>
  </si>
  <si>
    <t>19</t>
  </si>
  <si>
    <t>181411131</t>
  </si>
  <si>
    <t>Založení parkového trávníku výsevem plochy do 1000 m2 v rovině a ve svahu do 1:5</t>
  </si>
  <si>
    <t>1534600381</t>
  </si>
  <si>
    <t>nezpevněné plochy - konečné terénní úpravy</t>
  </si>
  <si>
    <t>20</t>
  </si>
  <si>
    <t>005724100</t>
  </si>
  <si>
    <t>osivo směs travní parková</t>
  </si>
  <si>
    <t>kg</t>
  </si>
  <si>
    <t>-1593653778</t>
  </si>
  <si>
    <t>ztratné 3%</t>
  </si>
  <si>
    <t>množství dle ceníkové přílohy</t>
  </si>
  <si>
    <t>377,0*0,015*1,03+0,175</t>
  </si>
  <si>
    <t>185804312.1</t>
  </si>
  <si>
    <t>Zalití rostlin vodou plocha přes 20 m2</t>
  </si>
  <si>
    <t>-1987548959</t>
  </si>
  <si>
    <t>pol.181411131</t>
  </si>
  <si>
    <t>377,0*10*0,001</t>
  </si>
  <si>
    <t>Poznámka :</t>
  </si>
  <si>
    <t>Položka zahrnuje též náklady na dodávku vody.</t>
  </si>
  <si>
    <t>22</t>
  </si>
  <si>
    <t>185804215.1</t>
  </si>
  <si>
    <t>Vypletí záhonu trávníku po výsevu s naložením a odvozem odpadu do 20 km v rovině a svahu do 1:5</t>
  </si>
  <si>
    <t>1335846987</t>
  </si>
  <si>
    <t>38</t>
  </si>
  <si>
    <t>Různé kompletní konstrukce</t>
  </si>
  <si>
    <t>23</t>
  </si>
  <si>
    <t>38118100R</t>
  </si>
  <si>
    <t>Montáž univerzálních mobilních buněk samostatně stojících</t>
  </si>
  <si>
    <t>kus</t>
  </si>
  <si>
    <t>-169751517</t>
  </si>
  <si>
    <t>24</t>
  </si>
  <si>
    <t>38800010R</t>
  </si>
  <si>
    <t>kontejnerový objekt vel.cca 5,0x2,5x2,5 m (dl x š x v) s dodatečným vnitřním vybavením</t>
  </si>
  <si>
    <t>1239992432</t>
  </si>
  <si>
    <t>dodávka, doprava k pol.38118100R</t>
  </si>
  <si>
    <t>rozměry, vlastnosti, konstrukce kontejneru dle PD (výkres č. D1.8)</t>
  </si>
  <si>
    <t xml:space="preserve">cena včetně dodatečného osazení příčky s dveřmí L 800/1970 mm a </t>
  </si>
  <si>
    <t>osazení umyvadla s baterií a včetně provedení odpadu z umyvadla</t>
  </si>
  <si>
    <t>(sveden prostupem v podlaze do aktivační nádrže nad úrovní hladiny)</t>
  </si>
  <si>
    <t>Vodovodní přípojka je obsaýena v PD objektu SO 04.</t>
  </si>
  <si>
    <t>45</t>
  </si>
  <si>
    <t>Podkladní a vedlejší konstrukce kromě vozovek a železničního svršku</t>
  </si>
  <si>
    <t>25</t>
  </si>
  <si>
    <t>271572211</t>
  </si>
  <si>
    <t>Podsyp pod základové konstrukce se zhutněním z netříděného štěrkopísku</t>
  </si>
  <si>
    <t>999168924</t>
  </si>
  <si>
    <t>dle TZ</t>
  </si>
  <si>
    <t>pod ŽB desku ZD 1  tl.600 mm</t>
  </si>
  <si>
    <t>23,9</t>
  </si>
  <si>
    <t>pod ŽB desku ZD 2  tl.800 mm</t>
  </si>
  <si>
    <t>83,5+0,6</t>
  </si>
  <si>
    <t>26</t>
  </si>
  <si>
    <t>451573111</t>
  </si>
  <si>
    <t>Lože pod potrubí otevřený výkop ze štěrkopísku</t>
  </si>
  <si>
    <t>-2007867484</t>
  </si>
  <si>
    <t>pod potrubí</t>
  </si>
  <si>
    <t>1,1*0,1*3,0</t>
  </si>
  <si>
    <t>1,1*0,1*1,0</t>
  </si>
  <si>
    <t>1,0*0,1*5,0*2</t>
  </si>
  <si>
    <t>1,0*0,1*3,0</t>
  </si>
  <si>
    <t>1,0*0,1*1,0</t>
  </si>
  <si>
    <t>1,1*0,1*5,0*2</t>
  </si>
  <si>
    <t>1,1*0,1*12,0</t>
  </si>
  <si>
    <t>1,1*0,1*5,0</t>
  </si>
  <si>
    <t xml:space="preserve">1,1*0,1*28,0 </t>
  </si>
  <si>
    <t>1,0*0,1*8,5</t>
  </si>
  <si>
    <t>0,26</t>
  </si>
  <si>
    <t>27</t>
  </si>
  <si>
    <t>45232117R</t>
  </si>
  <si>
    <t>Podkladní desky ze ŽB tř. C 30/37 XA3 otevřený výkop</t>
  </si>
  <si>
    <t>778357425</t>
  </si>
  <si>
    <t>deska ZD 1  tl.400 mm</t>
  </si>
  <si>
    <t>10,6</t>
  </si>
  <si>
    <t>deska ZD 2  tl.500 mm</t>
  </si>
  <si>
    <t>38,9</t>
  </si>
  <si>
    <t>28</t>
  </si>
  <si>
    <t>452351101</t>
  </si>
  <si>
    <t>Bednění podkladních desek nebo bloků nebo sedlového lože otevřený výkop</t>
  </si>
  <si>
    <t>1555710402</t>
  </si>
  <si>
    <t>0,4*(1,5+1,7*2+5,0)*2</t>
  </si>
  <si>
    <t>0,5*(11,0+7,2)*2</t>
  </si>
  <si>
    <t>0,88</t>
  </si>
  <si>
    <t>29</t>
  </si>
  <si>
    <t>452368113</t>
  </si>
  <si>
    <t>Výztuž podkladních desek nebo bloků nebo pražců otevřený výkop z betonářské oceli 10 505</t>
  </si>
  <si>
    <t>584219619</t>
  </si>
  <si>
    <t xml:space="preserve">deska ZD 1 </t>
  </si>
  <si>
    <t>890,0*0,001</t>
  </si>
  <si>
    <t xml:space="preserve">deska ZD 2 </t>
  </si>
  <si>
    <t>2204,0*0,001</t>
  </si>
  <si>
    <t>30</t>
  </si>
  <si>
    <t>45111100R</t>
  </si>
  <si>
    <t xml:space="preserve">Podkladní vrstva z kameniva (štěrk) zpevněného cementem tl 200 mm </t>
  </si>
  <si>
    <t>1791693602</t>
  </si>
  <si>
    <t>montáž + dodávka, doprava materiálu</t>
  </si>
  <si>
    <t>1,8*1,4</t>
  </si>
  <si>
    <t>podklad pod lomovou šachtu</t>
  </si>
  <si>
    <t>0,8*0,8</t>
  </si>
  <si>
    <t>20,0</t>
  </si>
  <si>
    <t>Komunikace pozemní</t>
  </si>
  <si>
    <t>31</t>
  </si>
  <si>
    <t>564861111</t>
  </si>
  <si>
    <t>Podklad ze štěrkodrtě ŠD tl 200 mm</t>
  </si>
  <si>
    <t>775010567</t>
  </si>
  <si>
    <t>přístupová cesta ze stávající komunikace</t>
  </si>
  <si>
    <t>69,0</t>
  </si>
  <si>
    <t>chodník z přístupové cesty k provoznímu objektu</t>
  </si>
  <si>
    <t>3,5</t>
  </si>
  <si>
    <t>ochoz nádrží</t>
  </si>
  <si>
    <t>19,2</t>
  </si>
  <si>
    <t>zpevněná plocha u SHL a ŠOV</t>
  </si>
  <si>
    <t>5,5</t>
  </si>
  <si>
    <t>32</t>
  </si>
  <si>
    <t>919726202</t>
  </si>
  <si>
    <t>Geotextilie pro vyztužení, separaci a filtraci tkaná z PP podélná pevnost v tahu do 50 kN/m</t>
  </si>
  <si>
    <t>924284403</t>
  </si>
  <si>
    <t>zpevněné plochy - dle pol.564861111</t>
  </si>
  <si>
    <t>97,2*1,1+0,08</t>
  </si>
  <si>
    <t>Trubní vedení</t>
  </si>
  <si>
    <t>33</t>
  </si>
  <si>
    <t>871355221</t>
  </si>
  <si>
    <t>Kanalizační potrubí z tvrdého PVC jednovrstvé tuhost třídy SN8 DN 200</t>
  </si>
  <si>
    <t>1803507679</t>
  </si>
  <si>
    <t>5,0*2</t>
  </si>
  <si>
    <t>3,0</t>
  </si>
  <si>
    <t>1,0</t>
  </si>
  <si>
    <t>34</t>
  </si>
  <si>
    <t>871365221</t>
  </si>
  <si>
    <t>Kanalizační potrubí z tvrdého PVC jednovrstvé tuhost třídy SN8 DN 250</t>
  </si>
  <si>
    <t>72371084</t>
  </si>
  <si>
    <t>12,0</t>
  </si>
  <si>
    <t xml:space="preserve">28,0 </t>
  </si>
  <si>
    <t>35</t>
  </si>
  <si>
    <t>87135500R</t>
  </si>
  <si>
    <t>Kanalizační potrubí z PVC DN 200 - příplatek na tvarovky a napojení do šachet a nádrží</t>
  </si>
  <si>
    <t>-1603159477</t>
  </si>
  <si>
    <t>36</t>
  </si>
  <si>
    <t>87136500R</t>
  </si>
  <si>
    <t>Kanalizační potrubí z PVC DN 250 - příplatek na tvarovky a napojení do šachet a nádrží</t>
  </si>
  <si>
    <t>-1476060198</t>
  </si>
  <si>
    <t>37</t>
  </si>
  <si>
    <t>87118420R</t>
  </si>
  <si>
    <t>Montáž kanalizačního potrubí z PE  otevřený výkop sklon do 20 % svařovaných na tupo DN 32 mm</t>
  </si>
  <si>
    <t>1006266416</t>
  </si>
  <si>
    <t>výtlaky mezi ČSOV a EŠ - délka  2x 5m</t>
  </si>
  <si>
    <t>2861330R</t>
  </si>
  <si>
    <t>potrubí kanalizační tlakové PE100 DN 32 mm</t>
  </si>
  <si>
    <t>-1557072135</t>
  </si>
  <si>
    <t>dodávka, doprava k pol.87136500R</t>
  </si>
  <si>
    <t>10,0*1,015</t>
  </si>
  <si>
    <t>39</t>
  </si>
  <si>
    <t>87137500R</t>
  </si>
  <si>
    <t>Příplatek na tvarovky a napojení tlakového potrubí z PE DN 32 mm</t>
  </si>
  <si>
    <t>-133974761</t>
  </si>
  <si>
    <t>40</t>
  </si>
  <si>
    <t>87121421R</t>
  </si>
  <si>
    <t>Montáž kanalizačního potrubí z PE  otevřený výkop sklon do 20 % svařovaných na tupo DN 40 mm</t>
  </si>
  <si>
    <t>814185449</t>
  </si>
  <si>
    <t>přepad z kalojemu do ČSOV - dl.5 m</t>
  </si>
  <si>
    <t>5,0</t>
  </si>
  <si>
    <t>41</t>
  </si>
  <si>
    <t>2861338R</t>
  </si>
  <si>
    <t>potrubí kanalizační z  PE DN 40 mm</t>
  </si>
  <si>
    <t>-1117309998</t>
  </si>
  <si>
    <t>dodávka, doprava k pol.87121421R</t>
  </si>
  <si>
    <t>5,0*1,015</t>
  </si>
  <si>
    <t>42</t>
  </si>
  <si>
    <t>87121420R</t>
  </si>
  <si>
    <t>Montáž vzduchového potrubí z PE  DN 40 mm</t>
  </si>
  <si>
    <t>-1230497520</t>
  </si>
  <si>
    <t>vzduchová potrubí z provozního objektu do aktivací - dl. 8,5 m</t>
  </si>
  <si>
    <t>8,5</t>
  </si>
  <si>
    <t>43</t>
  </si>
  <si>
    <t>2861300R</t>
  </si>
  <si>
    <t>potrubí vzduchové z PE DN 40 mm</t>
  </si>
  <si>
    <t>-1510861218</t>
  </si>
  <si>
    <t>dodávka, doprava k pol.871214201</t>
  </si>
  <si>
    <t>8,5*1,015</t>
  </si>
  <si>
    <t>44</t>
  </si>
  <si>
    <t>87138500R</t>
  </si>
  <si>
    <t>Příplatek na tvarovky a napojení vzduchového potrubí z PE DN 40 mm</t>
  </si>
  <si>
    <t>211347030</t>
  </si>
  <si>
    <t>892241111</t>
  </si>
  <si>
    <t>Tlaková zkouška vodou potrubí do 80</t>
  </si>
  <si>
    <t>-1292429796</t>
  </si>
  <si>
    <t>46</t>
  </si>
  <si>
    <t>892351111</t>
  </si>
  <si>
    <t>Tlaková zkouška vodou potrubí DN 150 nebo 200</t>
  </si>
  <si>
    <t>-759535641</t>
  </si>
  <si>
    <t>47</t>
  </si>
  <si>
    <t>892381111</t>
  </si>
  <si>
    <t>Tlaková zkouška vodou potrubí DN 250, DN 300 nebo 350</t>
  </si>
  <si>
    <t>70386734</t>
  </si>
  <si>
    <t>48</t>
  </si>
  <si>
    <t>892312121</t>
  </si>
  <si>
    <t>Tlaková zkouška vzduchem potrubí DN 150 těsnícím vakem ucpávkovým</t>
  </si>
  <si>
    <t>úsek</t>
  </si>
  <si>
    <t>1153372845</t>
  </si>
  <si>
    <t>výtlačná a vzduchová potrubí</t>
  </si>
  <si>
    <t>49</t>
  </si>
  <si>
    <t>892372111</t>
  </si>
  <si>
    <t>Zabezpečení konců potrubí DN do 300 při tlakových zkouškách vodou</t>
  </si>
  <si>
    <t>-1710348354</t>
  </si>
  <si>
    <t>50</t>
  </si>
  <si>
    <t>89237211R</t>
  </si>
  <si>
    <t>Zabezpečení konců potrubí DN do 200 při tlakových zkouškách vodou</t>
  </si>
  <si>
    <t>1170230012</t>
  </si>
  <si>
    <t>51</t>
  </si>
  <si>
    <t>89237210R</t>
  </si>
  <si>
    <t>Zabezpečení konců potrubí DN do 80 při tlakových zkouškách vodou</t>
  </si>
  <si>
    <t>1960629475</t>
  </si>
  <si>
    <t>52</t>
  </si>
  <si>
    <t>899722111</t>
  </si>
  <si>
    <t>Krytí potrubí z plastů výstražnou fólií z PVC 20 cm</t>
  </si>
  <si>
    <t>-2029230481</t>
  </si>
  <si>
    <t>53</t>
  </si>
  <si>
    <t>899721111</t>
  </si>
  <si>
    <t>Signalizační vodič DN do 150 mm na potrubí</t>
  </si>
  <si>
    <t>-1247981147</t>
  </si>
  <si>
    <t>54</t>
  </si>
  <si>
    <t>899721112</t>
  </si>
  <si>
    <t>Signalizační vodič DN nad 150 mm na potrubí</t>
  </si>
  <si>
    <t>393795432</t>
  </si>
  <si>
    <t>Ostatní konstrukce a práce</t>
  </si>
  <si>
    <t>55</t>
  </si>
  <si>
    <t>977151114</t>
  </si>
  <si>
    <t>Jádrové vrty diamantovými korunkami do D 60 mm do stavebních materiálů</t>
  </si>
  <si>
    <t>-792905288</t>
  </si>
  <si>
    <t>prostupy Ž konstrukcí šachet, nádrží, jímek</t>
  </si>
  <si>
    <t>pro trubku PE 40</t>
  </si>
  <si>
    <t>0,06</t>
  </si>
  <si>
    <t>56</t>
  </si>
  <si>
    <t>977151116</t>
  </si>
  <si>
    <t>Jádrové vrty diamantovými korunkami do D 80 mm do stavebních materiálů</t>
  </si>
  <si>
    <t>1358738632</t>
  </si>
  <si>
    <t>pro trubky PP 40</t>
  </si>
  <si>
    <t>0,12+0,14*4</t>
  </si>
  <si>
    <t>pro trubka PP 50</t>
  </si>
  <si>
    <t>0,14*7</t>
  </si>
  <si>
    <t>57</t>
  </si>
  <si>
    <t>977151124</t>
  </si>
  <si>
    <t>Jádrové vrty diamantovými korunkami do D 180 mm do stavebních materiálů</t>
  </si>
  <si>
    <t>806119959</t>
  </si>
  <si>
    <t>0,12+0,14</t>
  </si>
  <si>
    <t>58</t>
  </si>
  <si>
    <t>977151125</t>
  </si>
  <si>
    <t>Jádrové vrty diamantovými korunkami do D 200 mm do stavebních materiálů</t>
  </si>
  <si>
    <t>745582888</t>
  </si>
  <si>
    <t>0,14*2</t>
  </si>
  <si>
    <t>59</t>
  </si>
  <si>
    <t>977151127</t>
  </si>
  <si>
    <t>Jádrové vrty diamantovými korunkami do D 250 mm do stavebních materiálů</t>
  </si>
  <si>
    <t>118003735</t>
  </si>
  <si>
    <t>0,12*4</t>
  </si>
  <si>
    <t>60</t>
  </si>
  <si>
    <t>93330100R</t>
  </si>
  <si>
    <t xml:space="preserve">PVC hrdlo stěsněním DN 150 - montáž do vyvrtaného prostupu stěnou + dodávka, doprava materiálu </t>
  </si>
  <si>
    <t>-1840999726</t>
  </si>
  <si>
    <t>61</t>
  </si>
  <si>
    <t>93330110R</t>
  </si>
  <si>
    <t xml:space="preserve">PVC hrdlo stěsněním DN 200 - montáž do vyvrtaného prostupu stěnou + dodávka, doprava materiálu </t>
  </si>
  <si>
    <t>1444830198</t>
  </si>
  <si>
    <t>62</t>
  </si>
  <si>
    <t>93330120R</t>
  </si>
  <si>
    <t xml:space="preserve">PVC hrdlo stěsněním DN 250 - montáž do vyvrtaného prostupu stěnou + dodávka, doprava materiálu </t>
  </si>
  <si>
    <t>667188028</t>
  </si>
  <si>
    <t>63</t>
  </si>
  <si>
    <t>93330130R</t>
  </si>
  <si>
    <t xml:space="preserve">PP hrdlo stěsněním DN 80 - montáž do vyvrtaného prostupu stěnou + dodávka, doprava materiálu </t>
  </si>
  <si>
    <t>-70188740</t>
  </si>
  <si>
    <t>64</t>
  </si>
  <si>
    <t>93330140R</t>
  </si>
  <si>
    <t xml:space="preserve">PE hrdlo stěsněním DN 40 - montáž do vyvrtaného prostupu stěnou + dodávka, doprava materiálu </t>
  </si>
  <si>
    <t>748311765</t>
  </si>
  <si>
    <t>65</t>
  </si>
  <si>
    <t>93330200R</t>
  </si>
  <si>
    <t>PVC chránička pro trubku DN 50 a 63 mm - montáž do otvoru včetně vodotěsného zapěnění + dodávka, doprava materiálu</t>
  </si>
  <si>
    <t>-149941651</t>
  </si>
  <si>
    <t>66</t>
  </si>
  <si>
    <t>933300300R</t>
  </si>
  <si>
    <t>Montáž PP trubka DN 40-50 do vyvrtaného otvoru včetně zapěnění PU pěnou + dodávka, doprava materiálu</t>
  </si>
  <si>
    <t>1537087897</t>
  </si>
  <si>
    <t>67</t>
  </si>
  <si>
    <t>99900010R</t>
  </si>
  <si>
    <t>Ostatní prostupy ŽB konstrukcí položkově neuvedené DN 100-250 mm - montáž vč. vyvrtání otvoru a těsnění + dodávka, doprava materiálu</t>
  </si>
  <si>
    <t>kpl</t>
  </si>
  <si>
    <t>-415420101</t>
  </si>
  <si>
    <t>68</t>
  </si>
  <si>
    <t>99900020R</t>
  </si>
  <si>
    <t>Ostatní prostupy ŽB konstrukcí položkově neuvedené DN do 80 mm - montáž vč. vyvrtání otvoru a těsnění + dodávka, doprava materiálu</t>
  </si>
  <si>
    <t>-2088937112</t>
  </si>
  <si>
    <t>69</t>
  </si>
  <si>
    <t>97700100R</t>
  </si>
  <si>
    <t>Odvoz suti z vrtání otvorů na skládku + skládkovné</t>
  </si>
  <si>
    <t>1236610516</t>
  </si>
  <si>
    <t>998</t>
  </si>
  <si>
    <t>Přesun hmot</t>
  </si>
  <si>
    <t>70</t>
  </si>
  <si>
    <t>998276101</t>
  </si>
  <si>
    <t>Přesun hmot pro trubní vedení z trub z plastických hmot otevřený výkop</t>
  </si>
  <si>
    <t>105198069</t>
  </si>
  <si>
    <t>8-01</t>
  </si>
  <si>
    <t>Nádrž  SHL</t>
  </si>
  <si>
    <t>71</t>
  </si>
  <si>
    <t>89441410R</t>
  </si>
  <si>
    <t>Montáž železobetonových dílců pro šachty skruží základových (dno) -  jeřábová montáž</t>
  </si>
  <si>
    <t>1233421736</t>
  </si>
  <si>
    <t>šachtové dno</t>
  </si>
  <si>
    <t>Jeřábová montáž zahrnuje též přistavení jeřábu a jeho přesuny.</t>
  </si>
  <si>
    <t>Položka zahrnuje všechny doplňující práce a materiály.</t>
  </si>
  <si>
    <t>72</t>
  </si>
  <si>
    <t>59224010R</t>
  </si>
  <si>
    <t>dno ŽB šachty kanalizační přímé kruhové 250/250 cm</t>
  </si>
  <si>
    <t>-1859689009</t>
  </si>
  <si>
    <t>dodávka, doprava k pol.89441410R</t>
  </si>
  <si>
    <t>velikost, tvar a požadavka dle TZ a výkresů</t>
  </si>
  <si>
    <t>(PNK-Q1 250/250 BZP)</t>
  </si>
  <si>
    <t>73</t>
  </si>
  <si>
    <t>89441100R</t>
  </si>
  <si>
    <t>Montáž železobetonových dílců pro šachty skruží rovných - jeřábová montáž</t>
  </si>
  <si>
    <t>1229974045</t>
  </si>
  <si>
    <t>skruž průbežná  v.100 cm</t>
  </si>
  <si>
    <t>skruž průbežná  v.150 cm</t>
  </si>
  <si>
    <t>74</t>
  </si>
  <si>
    <t>59224020R</t>
  </si>
  <si>
    <t>skruž ŽB šachty kanalizační přímé kruhové 250/100 cm</t>
  </si>
  <si>
    <t>1805621600</t>
  </si>
  <si>
    <t>dodávka, doprava k pol.89441100R</t>
  </si>
  <si>
    <t>(PNK-Q1 250/100 SKP)</t>
  </si>
  <si>
    <t>75</t>
  </si>
  <si>
    <t>59224030R</t>
  </si>
  <si>
    <t>skruž ŽB šachty kanalizační přímé kruhové 250/150 cm</t>
  </si>
  <si>
    <t>399858985</t>
  </si>
  <si>
    <t>(PNK-Q1 250/150 SKP)</t>
  </si>
  <si>
    <t>76</t>
  </si>
  <si>
    <t>89441400R</t>
  </si>
  <si>
    <t>Montáž železobetonových dílců pro šachty desek zákrytových- jeřábová montáž</t>
  </si>
  <si>
    <t>1396786583</t>
  </si>
  <si>
    <t xml:space="preserve">šachtová zákrytová deska kruhová </t>
  </si>
  <si>
    <t>77</t>
  </si>
  <si>
    <t>59224041R</t>
  </si>
  <si>
    <t>zákrytová deska ŽB šachty kanalizační přímé kruhové 250/20 cm se 2 otvory, pojižděný povrch tř.D 400</t>
  </si>
  <si>
    <t>1078399797</t>
  </si>
  <si>
    <t>dodávka, doprava k pol.89441400R</t>
  </si>
  <si>
    <t>(PNK-Q1 250/20 ZDP 2K60)</t>
  </si>
  <si>
    <t>78</t>
  </si>
  <si>
    <t>89910010R</t>
  </si>
  <si>
    <t>Montáž elastomerového těsnění DN 250 cm</t>
  </si>
  <si>
    <t>-905879781</t>
  </si>
  <si>
    <t>79</t>
  </si>
  <si>
    <t>5922434R</t>
  </si>
  <si>
    <t>těsnění elastomerové samomatné pro spojení šachetních dílů DN 2500 mm</t>
  </si>
  <si>
    <t>-1313838893</t>
  </si>
  <si>
    <t>dodávka, doprava k pol.89910010R</t>
  </si>
  <si>
    <t>80</t>
  </si>
  <si>
    <t>89910020R</t>
  </si>
  <si>
    <t>Stupadla pro nádrž - montáž, dodávka, doprava</t>
  </si>
  <si>
    <t>-1424529674</t>
  </si>
  <si>
    <t>81</t>
  </si>
  <si>
    <t>89420100R</t>
  </si>
  <si>
    <t>Spádový beton (sklon 2%) - dno nádrže -  tl 100 mm z prostého betonu  tř. C 30/37 XA3</t>
  </si>
  <si>
    <t>1275019374</t>
  </si>
  <si>
    <t>3,14*1,25*1,25*0,1</t>
  </si>
  <si>
    <t>82</t>
  </si>
  <si>
    <t>933901111</t>
  </si>
  <si>
    <t>Provedení zkoušky vodotěsnosti nádrže do 1000 m3</t>
  </si>
  <si>
    <t>1558298527</t>
  </si>
  <si>
    <t>3,14*1,25*1,25*6,0+0,562</t>
  </si>
  <si>
    <t>83</t>
  </si>
  <si>
    <t>08211321</t>
  </si>
  <si>
    <t>voda pitná pro ostatní odběratele</t>
  </si>
  <si>
    <t>1447220158</t>
  </si>
  <si>
    <t>84</t>
  </si>
  <si>
    <t>99827610R</t>
  </si>
  <si>
    <t>Přesun hmot pro trubní vedení z trub z plastických hmot otevřený výkop, nosnost jeřábu přes 10t</t>
  </si>
  <si>
    <t>1471164609</t>
  </si>
  <si>
    <t>staveništní přesun prafabrikátů pro jímku</t>
  </si>
  <si>
    <t>21,936</t>
  </si>
  <si>
    <t>Cena zahrnuje též přistavení jeřábu a jeho přesuny.</t>
  </si>
  <si>
    <t>8-02</t>
  </si>
  <si>
    <t>Nádrž  ČSOV</t>
  </si>
  <si>
    <t>85</t>
  </si>
  <si>
    <t>-80616315</t>
  </si>
  <si>
    <t>86</t>
  </si>
  <si>
    <t>-894564304</t>
  </si>
  <si>
    <t>87</t>
  </si>
  <si>
    <t>1736286098</t>
  </si>
  <si>
    <t>88</t>
  </si>
  <si>
    <t>-815433346</t>
  </si>
  <si>
    <t>89</t>
  </si>
  <si>
    <t>2047154850</t>
  </si>
  <si>
    <t>90</t>
  </si>
  <si>
    <t>-1111146451</t>
  </si>
  <si>
    <t>91</t>
  </si>
  <si>
    <t>59224040R</t>
  </si>
  <si>
    <t>zákrytová deska ŽB šachty kanalizační přímé kruhové 250/20 cm se 3 otvory, pojižděný povrch tř.D 400</t>
  </si>
  <si>
    <t>-17168761</t>
  </si>
  <si>
    <t>(PNK-Q1 250/20 ZDP 3K60)</t>
  </si>
  <si>
    <t>92</t>
  </si>
  <si>
    <t>-1233612219</t>
  </si>
  <si>
    <t>93</t>
  </si>
  <si>
    <t>1891535073</t>
  </si>
  <si>
    <t>94</t>
  </si>
  <si>
    <t>-1565706717</t>
  </si>
  <si>
    <t>95</t>
  </si>
  <si>
    <t>-864350958</t>
  </si>
  <si>
    <t>96</t>
  </si>
  <si>
    <t>1940776748</t>
  </si>
  <si>
    <t>97</t>
  </si>
  <si>
    <t>-23671810</t>
  </si>
  <si>
    <t>98</t>
  </si>
  <si>
    <t>1550445977</t>
  </si>
  <si>
    <t>8-03</t>
  </si>
  <si>
    <t>Rozdělovací šachta</t>
  </si>
  <si>
    <t>99</t>
  </si>
  <si>
    <t>89381121R</t>
  </si>
  <si>
    <t>Montáž betonové šachty hranaté plochy do 1,3 m2 hl do 1,6 m</t>
  </si>
  <si>
    <t>1951261910</t>
  </si>
  <si>
    <t xml:space="preserve">prefabrikovaná ŽB obdélníková podzemní nádrž </t>
  </si>
  <si>
    <t>100</t>
  </si>
  <si>
    <t>89930400R</t>
  </si>
  <si>
    <t>Montáž poklopů plastových jakékoli hmotnosti</t>
  </si>
  <si>
    <t>1152986499</t>
  </si>
  <si>
    <t>101</t>
  </si>
  <si>
    <t>59222200R</t>
  </si>
  <si>
    <t>prefabrikovaná ŽB obdélníková nádrž, vnitřní rozměry 1,3 x 1,0 m, světlá výška 1,32 m, objem 1,75 m3 + poklop z PP tl.15 mm s křížovou výztuhou</t>
  </si>
  <si>
    <t>-326873972</t>
  </si>
  <si>
    <t>dodávka, doprava k pol.89381121R+89930400R</t>
  </si>
  <si>
    <t>výkres č. D1.7.1</t>
  </si>
  <si>
    <t>(SL 130-1,75m3)</t>
  </si>
  <si>
    <t>102</t>
  </si>
  <si>
    <t>-1992485268</t>
  </si>
  <si>
    <t>staveništní přesun pro šachtu</t>
  </si>
  <si>
    <t>3,377</t>
  </si>
  <si>
    <t>8-04</t>
  </si>
  <si>
    <t>Aktivační nádrže a kalojem</t>
  </si>
  <si>
    <t>103</t>
  </si>
  <si>
    <t>89380010R</t>
  </si>
  <si>
    <t>Montáž ŽB čtyřhranné nádrže ČOV - jeřábová montáž</t>
  </si>
  <si>
    <t>-2140110828</t>
  </si>
  <si>
    <t>nádrž ČOV</t>
  </si>
  <si>
    <t>nádrž - kalojem</t>
  </si>
  <si>
    <t xml:space="preserve">Položka zahrnuje všechny doplňující práce a materiály (dobetonávky, </t>
  </si>
  <si>
    <t>dodatečné oc.vyztužení apod.)</t>
  </si>
  <si>
    <t>104</t>
  </si>
  <si>
    <t>59225010R</t>
  </si>
  <si>
    <t>ŽB obdélníková nádrž se dnem vel.2800 x 5300 x 2780 mm (sv.š. x sv.dl. x v)</t>
  </si>
  <si>
    <t>923219303</t>
  </si>
  <si>
    <t>dodávka, doprava k pol.89380010R</t>
  </si>
  <si>
    <t>velikost, tvar a požadavky dle TZ a výkresů</t>
  </si>
  <si>
    <t>(PNO 280/530/278/14 BZP)</t>
  </si>
  <si>
    <t>105</t>
  </si>
  <si>
    <t>89380020R</t>
  </si>
  <si>
    <t>Montáž ŽB zákrytové desky čtyřhranné nádrže kalojemu - jeřábová montáž</t>
  </si>
  <si>
    <t>-1049187417</t>
  </si>
  <si>
    <t>Položka zahrnuje všechny doplňující práce a materiály (dobetonávky,</t>
  </si>
  <si>
    <t>106</t>
  </si>
  <si>
    <t>59225020R</t>
  </si>
  <si>
    <t>ŽB zákrytová deska pro nádrž kalojemu vel.3080 x 5580 x 250 mm (š. x dl. x tl.)</t>
  </si>
  <si>
    <t>2025931880</t>
  </si>
  <si>
    <t>dodávka, doprava k pol.89380020R</t>
  </si>
  <si>
    <t>(PNO 280/530/25 ZDP-14)</t>
  </si>
  <si>
    <t>107</t>
  </si>
  <si>
    <t>89380030R</t>
  </si>
  <si>
    <t>Montáž ŽB zákrytové desky čtyřhranné nádrže ČOV - jeřábová montáž</t>
  </si>
  <si>
    <t>1050336964</t>
  </si>
  <si>
    <t>nádrž ČOV - 3 ks desky / 1 nádrž</t>
  </si>
  <si>
    <t>2*3</t>
  </si>
  <si>
    <t>108</t>
  </si>
  <si>
    <t>59225030R</t>
  </si>
  <si>
    <t>ŽB zákrytová deska pro nádrž ČOV vel.800 x 2800 x 250 mm (š. x dl. x tl.)</t>
  </si>
  <si>
    <t>238332450</t>
  </si>
  <si>
    <t>(DO1 (AT) 800/2800/250)</t>
  </si>
  <si>
    <t>109</t>
  </si>
  <si>
    <t>76259100R</t>
  </si>
  <si>
    <t xml:space="preserve">Montáž zakrytí prostupů a otvorů deskami </t>
  </si>
  <si>
    <t>1630291008</t>
  </si>
  <si>
    <t>nádrře ČOV - aktivace - 8 ks desek 3,08 x 0,88 x 0,022 m</t>
  </si>
  <si>
    <t>3,08*0,88*8+0,317</t>
  </si>
  <si>
    <t>110</t>
  </si>
  <si>
    <t>6072150R</t>
  </si>
  <si>
    <t>deska dřevotřísková vodovzdorná  tl 22mm</t>
  </si>
  <si>
    <t>498162719</t>
  </si>
  <si>
    <t>dodávka, doprava k pol.76259100R</t>
  </si>
  <si>
    <t>ztratné 10%</t>
  </si>
  <si>
    <t>22,0*1,1+0,3</t>
  </si>
  <si>
    <t>111</t>
  </si>
  <si>
    <t>2035058151</t>
  </si>
  <si>
    <t>nádrž ČOV - aktivace - 2 ks</t>
  </si>
  <si>
    <t>5,3*2,8*2,62*2+0,238</t>
  </si>
  <si>
    <t>nádrž ČOV - kalojem - 1 ks</t>
  </si>
  <si>
    <t>5,3*2,8*2,62+0,119</t>
  </si>
  <si>
    <t>112</t>
  </si>
  <si>
    <t>-1195925762</t>
  </si>
  <si>
    <t>113</t>
  </si>
  <si>
    <t>200951172</t>
  </si>
  <si>
    <t>staveništní přesun pro nádrže</t>
  </si>
  <si>
    <t>86,549</t>
  </si>
  <si>
    <t>8-05</t>
  </si>
  <si>
    <t>Spojná vzorkovací šachta</t>
  </si>
  <si>
    <t>114</t>
  </si>
  <si>
    <t>89481232R</t>
  </si>
  <si>
    <t xml:space="preserve">Kanalizační šachta z PP typ DN 600/250 šachtové dno průtočné </t>
  </si>
  <si>
    <t>-1751417687</t>
  </si>
  <si>
    <t>dno je upravené dle požadavků dokumentace - výkres č. D.1.7.2</t>
  </si>
  <si>
    <t>115</t>
  </si>
  <si>
    <t>894812331</t>
  </si>
  <si>
    <t>Revizní a čistící šachta z PP DN 600 šachtová roura korugovaná světlé hloubky 1000 mm</t>
  </si>
  <si>
    <t>-1151082528</t>
  </si>
  <si>
    <t>116</t>
  </si>
  <si>
    <t>894812339</t>
  </si>
  <si>
    <t>Příplatek k rourám revizní a čistící šachty z PP DN 600 za uříznutí šachtové roury</t>
  </si>
  <si>
    <t>351410108</t>
  </si>
  <si>
    <t>117</t>
  </si>
  <si>
    <t>89481233R</t>
  </si>
  <si>
    <t>Příplatek k rourám revizní a čistící šachty z PP DN 600 za otvor do šachtové roury</t>
  </si>
  <si>
    <t>-2078888975</t>
  </si>
  <si>
    <t>118</t>
  </si>
  <si>
    <t>894812352</t>
  </si>
  <si>
    <t>Revizní a čistící šachta z PP DN 600 poklop litinový do 1,5 t s teleskopickým adaptérem</t>
  </si>
  <si>
    <t>1267509907</t>
  </si>
  <si>
    <t>119</t>
  </si>
  <si>
    <t>2010692434</t>
  </si>
  <si>
    <t>staveništní přesun  pro šachtu</t>
  </si>
  <si>
    <t>0,177</t>
  </si>
  <si>
    <t>8-06</t>
  </si>
  <si>
    <t>Měrná šachta</t>
  </si>
  <si>
    <t>120</t>
  </si>
  <si>
    <t>89333300R</t>
  </si>
  <si>
    <t xml:space="preserve">Osazení a montáž měrné šachty z PP s průtokoměrem a doplňky </t>
  </si>
  <si>
    <t>32356556</t>
  </si>
  <si>
    <t>121</t>
  </si>
  <si>
    <t>59222300R</t>
  </si>
  <si>
    <t>kanalizační šachta DN 1000 pro měření vody s průtokoměrem - PP šachta pochůzná samonosná s poklopem tř.B 125 a nerez žebříkem+Parshallův žlab</t>
  </si>
  <si>
    <t>-2004682712</t>
  </si>
  <si>
    <t>dodávka, doprava včetně všech doplňků dle výrobce</t>
  </si>
  <si>
    <t>122</t>
  </si>
  <si>
    <t>818752184</t>
  </si>
  <si>
    <t>0,30</t>
  </si>
  <si>
    <t>8-07</t>
  </si>
  <si>
    <t>Lomová šachta</t>
  </si>
  <si>
    <t>123</t>
  </si>
  <si>
    <t>1095892167</t>
  </si>
  <si>
    <t>124</t>
  </si>
  <si>
    <t>-1815376729</t>
  </si>
  <si>
    <t>125</t>
  </si>
  <si>
    <t>-572206289</t>
  </si>
  <si>
    <t>126</t>
  </si>
  <si>
    <t>-971376237</t>
  </si>
  <si>
    <t>127</t>
  </si>
  <si>
    <t>-1991177547</t>
  </si>
  <si>
    <t>PSV</t>
  </si>
  <si>
    <t>Práce a dodávky PSV</t>
  </si>
  <si>
    <t>767</t>
  </si>
  <si>
    <t>Konstrukce zámečnické</t>
  </si>
  <si>
    <t>128</t>
  </si>
  <si>
    <t>767995112</t>
  </si>
  <si>
    <t>Montáž atypických zámečnických konstrukcí hmotnosti do 10 kg</t>
  </si>
  <si>
    <t>-41941067</t>
  </si>
  <si>
    <t>kotvení nádrží k ŽB desce dna</t>
  </si>
  <si>
    <t>kotvy L 120/120/10 mm L=300 mm 5,6 kg/1 ks</t>
  </si>
  <si>
    <t>kotvení k ZD 1 - dle TZ 20 ks</t>
  </si>
  <si>
    <t>20*5,6</t>
  </si>
  <si>
    <t>kotvení k ZD 2 - dle TZ 54 ks</t>
  </si>
  <si>
    <t>54*5,6</t>
  </si>
  <si>
    <t>včetně vrtání otvorů, lepení a dodávky kotev M12</t>
  </si>
  <si>
    <t>129</t>
  </si>
  <si>
    <t>13010444</t>
  </si>
  <si>
    <t>úhelník ocelový rovnostranný jakost 11 375 120x120x10mm</t>
  </si>
  <si>
    <t>-1274852821</t>
  </si>
  <si>
    <t>dodávka, doprava k pol.767995112, prořez 5%</t>
  </si>
  <si>
    <t>414,4*1,05*0,001</t>
  </si>
  <si>
    <t>130</t>
  </si>
  <si>
    <t>998767101</t>
  </si>
  <si>
    <t>Přesun hmot tonážní pro zámečnické konstrukce v objektech v do 6 m</t>
  </si>
  <si>
    <t>552637096</t>
  </si>
  <si>
    <t>VRN</t>
  </si>
  <si>
    <t>Vedlejší rozpočtové náklady</t>
  </si>
  <si>
    <t>131</t>
  </si>
  <si>
    <t>030001000</t>
  </si>
  <si>
    <t>Zařízení staveniště</t>
  </si>
  <si>
    <t>1024</t>
  </si>
  <si>
    <t>-1893462262</t>
  </si>
  <si>
    <t>VON</t>
  </si>
  <si>
    <t>Vedlejší ostatní náklady</t>
  </si>
  <si>
    <t>132</t>
  </si>
  <si>
    <t>045203000</t>
  </si>
  <si>
    <t>Kompletační činnost</t>
  </si>
  <si>
    <t>1251709499</t>
  </si>
  <si>
    <t>133</t>
  </si>
  <si>
    <t>012103000a</t>
  </si>
  <si>
    <t>Geodetické práce před výstavbou - Vytyčení základních směrových a výškových bodů stavby</t>
  </si>
  <si>
    <t>1464113010</t>
  </si>
  <si>
    <t>134</t>
  </si>
  <si>
    <t>012103000b</t>
  </si>
  <si>
    <t>Geodetické práce před výstavbou - Výškové a polohové vytýčení všech inženýrských sítí na staveništi a jejich ověření u správců</t>
  </si>
  <si>
    <t>1948848670</t>
  </si>
  <si>
    <t>135</t>
  </si>
  <si>
    <t>012303000</t>
  </si>
  <si>
    <t>Geodetické práce po výstavbě</t>
  </si>
  <si>
    <t>-994222970</t>
  </si>
  <si>
    <t>136</t>
  </si>
  <si>
    <t>013254000</t>
  </si>
  <si>
    <t>Dokumentace skutečného provedení stavby</t>
  </si>
  <si>
    <t>-554514293</t>
  </si>
  <si>
    <t>137</t>
  </si>
  <si>
    <t>091003000a</t>
  </si>
  <si>
    <t>Opatření k zajištění bezpečnosti účastníků realizace akce a veřejnosti (zejména zajištění staveniště, bezpečnostní tabulky, zajištění výkopů proti pádu veřejných osob, lávky přes výkopy, popř.jejich osvětlení apod.)</t>
  </si>
  <si>
    <t>512</t>
  </si>
  <si>
    <t>900480049</t>
  </si>
  <si>
    <t>138</t>
  </si>
  <si>
    <t>091003000b</t>
  </si>
  <si>
    <t>Dodávka vybavení stavby dle příslušných ČSN se zaměřením na požární ochranu objektu a bezpečnost práce (hasící přístroje, výstražné tabulky, zajištění podmínek bezpečnosti a ochrany zdraví při práci )</t>
  </si>
  <si>
    <t>-1688787486</t>
  </si>
  <si>
    <t>139</t>
  </si>
  <si>
    <t>091003000c</t>
  </si>
  <si>
    <t xml:space="preserve">Informační tabule s údaji o stavbě </t>
  </si>
  <si>
    <t>1327565927</t>
  </si>
  <si>
    <t>140</t>
  </si>
  <si>
    <t>091003000d</t>
  </si>
  <si>
    <t>Úklid dokončené stavby  a jejího okolí</t>
  </si>
  <si>
    <t>302493865</t>
  </si>
  <si>
    <t>141</t>
  </si>
  <si>
    <t>049103000</t>
  </si>
  <si>
    <t>Náklady vzniklé v souvislosti s realizací stavby</t>
  </si>
  <si>
    <t>-19938784</t>
  </si>
  <si>
    <t>142</t>
  </si>
  <si>
    <t>091003000e</t>
  </si>
  <si>
    <t>Čištění veřených komunikací</t>
  </si>
  <si>
    <t>Kč</t>
  </si>
  <si>
    <t>A2 - PS 01 - ČOV  Technologie</t>
  </si>
  <si>
    <t>01 - PROVOZNÍ SOUBORY PS 01  ČOV TECHNOLOGIE</t>
  </si>
  <si>
    <t xml:space="preserve">    01.1 - PS01.1  Technologie separace hrubých látek, čerpací jímky a suché jímky</t>
  </si>
  <si>
    <t xml:space="preserve">    01.2 - PS01.2  Biologická část ČOV</t>
  </si>
  <si>
    <t xml:space="preserve">    01.4 - PS01.4  Dmychárna</t>
  </si>
  <si>
    <t xml:space="preserve">    01.5 - PS01.5  Elektro</t>
  </si>
  <si>
    <t>02 - MONTÁŽE A PŘEZKOUŠENÍ</t>
  </si>
  <si>
    <t>03 - TECHNICKÁ PŘÍPRAVA, INŽENÝRSKÁ ČINNOST</t>
  </si>
  <si>
    <t>04 - PŘEPRAVNÍ A MANIPULAČNÍ NÁKLADY CELKEM</t>
  </si>
  <si>
    <t>01</t>
  </si>
  <si>
    <t>PROVOZNÍ SOUBORY PS 01  ČOV TECHNOLOGIE</t>
  </si>
  <si>
    <t>01.1</t>
  </si>
  <si>
    <t>PS01.1  Technologie separace hrubých látek, čerpací jímky a suché jímky</t>
  </si>
  <si>
    <t>01.1.M1,M2</t>
  </si>
  <si>
    <t>Čerpadlo splaškových vod</t>
  </si>
  <si>
    <t>-1939891928</t>
  </si>
  <si>
    <t>01.1.1.Z1</t>
  </si>
  <si>
    <t>Omezovač nátoku</t>
  </si>
  <si>
    <t>-672647402</t>
  </si>
  <si>
    <t>01.1.1.Z2</t>
  </si>
  <si>
    <t>Norná stěna odtoku</t>
  </si>
  <si>
    <t>-1832296667</t>
  </si>
  <si>
    <t>01.1.1.Z3</t>
  </si>
  <si>
    <t>Česlicový koš</t>
  </si>
  <si>
    <t>-390504908</t>
  </si>
  <si>
    <t>01.1.1.Z4</t>
  </si>
  <si>
    <t>Zvedací zařízení</t>
  </si>
  <si>
    <t>-948171265</t>
  </si>
  <si>
    <t>01.1.1.Z5</t>
  </si>
  <si>
    <t>Plastová nádoba na shrabky</t>
  </si>
  <si>
    <t>-1006812819</t>
  </si>
  <si>
    <t>01.1.1.Z6</t>
  </si>
  <si>
    <t>Podesta se žebříky</t>
  </si>
  <si>
    <t>1856192855</t>
  </si>
  <si>
    <t>01.1.A1.1-A1.3</t>
  </si>
  <si>
    <t>Kulový kohout DN 32</t>
  </si>
  <si>
    <t>1828675137</t>
  </si>
  <si>
    <t>01.1.A2.1-A2.2</t>
  </si>
  <si>
    <t>Zpětná klapka DN 32</t>
  </si>
  <si>
    <t>1368330198</t>
  </si>
  <si>
    <t>01.1P1</t>
  </si>
  <si>
    <t xml:space="preserve">Potrubí výtlaku splaškové vody </t>
  </si>
  <si>
    <t>1147429595</t>
  </si>
  <si>
    <t>01.2</t>
  </si>
  <si>
    <t>PS01.2  Biologická část ČOV</t>
  </si>
  <si>
    <t>01.2.M1</t>
  </si>
  <si>
    <t>čerpadlo vyčištěné vody</t>
  </si>
  <si>
    <t>-187919226</t>
  </si>
  <si>
    <t>01.2.M3</t>
  </si>
  <si>
    <t>Čerpadlo kalu</t>
  </si>
  <si>
    <t>-1096011591</t>
  </si>
  <si>
    <t>01.2.Z1</t>
  </si>
  <si>
    <t>Jemnobublinný aerační systém</t>
  </si>
  <si>
    <t>724437112</t>
  </si>
  <si>
    <t>01.2P3</t>
  </si>
  <si>
    <t>Potrubí kalu</t>
  </si>
  <si>
    <t>2139275569</t>
  </si>
  <si>
    <t>01.2P5</t>
  </si>
  <si>
    <t>Koleno odtoku 97,5</t>
  </si>
  <si>
    <t>21942292</t>
  </si>
  <si>
    <t>01.4</t>
  </si>
  <si>
    <t>PS01.4  Dmychárna</t>
  </si>
  <si>
    <t>01.4.M1</t>
  </si>
  <si>
    <t>Dmychadlový agregát</t>
  </si>
  <si>
    <t>-986028787</t>
  </si>
  <si>
    <t>01.4.A1</t>
  </si>
  <si>
    <t>Kulové kohouty rozvodu vzduchu DN 15</t>
  </si>
  <si>
    <t>628796359</t>
  </si>
  <si>
    <t>01.4P1</t>
  </si>
  <si>
    <t>Rozvod vzduchu</t>
  </si>
  <si>
    <t>1865503135</t>
  </si>
  <si>
    <t>01.5</t>
  </si>
  <si>
    <t>PS01.5  Elektro</t>
  </si>
  <si>
    <t>01.5.01</t>
  </si>
  <si>
    <t>Hlavní rozváděč RMS dle specifikace č.1</t>
  </si>
  <si>
    <t>267211690</t>
  </si>
  <si>
    <t>01.5.02</t>
  </si>
  <si>
    <t>Elektromateriál dle specifikace č.2</t>
  </si>
  <si>
    <t>-132650547</t>
  </si>
  <si>
    <t>01.5.03</t>
  </si>
  <si>
    <t>Ostatní nespecifikované související práce</t>
  </si>
  <si>
    <t>hod</t>
  </si>
  <si>
    <t>-1600707692</t>
  </si>
  <si>
    <t>01.5.04</t>
  </si>
  <si>
    <t>Výchozí revizní zpráva elektro a hromosvodů</t>
  </si>
  <si>
    <t>-13337804</t>
  </si>
  <si>
    <t>02</t>
  </si>
  <si>
    <t>MONTÁŽE A PŘEZKOUŠENÍ</t>
  </si>
  <si>
    <t>02.001</t>
  </si>
  <si>
    <t>Montáž technologie</t>
  </si>
  <si>
    <t>-1892603868</t>
  </si>
  <si>
    <t>02.002</t>
  </si>
  <si>
    <t>Montáž elektro</t>
  </si>
  <si>
    <t>1395542556</t>
  </si>
  <si>
    <t>02.003</t>
  </si>
  <si>
    <t>Zemní práce a úpravy objektů</t>
  </si>
  <si>
    <t>-862003277</t>
  </si>
  <si>
    <t>02.004</t>
  </si>
  <si>
    <t>Přezkoušení funkce</t>
  </si>
  <si>
    <t>-1084143996</t>
  </si>
  <si>
    <t>03</t>
  </si>
  <si>
    <t>TECHNICKÁ PŘÍPRAVA, INŽENÝRSKÁ ČINNOST</t>
  </si>
  <si>
    <t>03.001</t>
  </si>
  <si>
    <t>Technická příprava, strojní část PD - montážní sestavy</t>
  </si>
  <si>
    <t>353057182</t>
  </si>
  <si>
    <t>03.002</t>
  </si>
  <si>
    <t>Dokumentace včetně návrhu PŘ</t>
  </si>
  <si>
    <t>595289910</t>
  </si>
  <si>
    <t>03.003</t>
  </si>
  <si>
    <t>Koordinace subdodávek</t>
  </si>
  <si>
    <t>1771761912</t>
  </si>
  <si>
    <t>04</t>
  </si>
  <si>
    <t>PŘEPRAVNÍ A MANIPULAČNÍ NÁKLADY CELKEM</t>
  </si>
  <si>
    <t>04.001</t>
  </si>
  <si>
    <t>Cesty technika</t>
  </si>
  <si>
    <t>1110468832</t>
  </si>
  <si>
    <t>04.002</t>
  </si>
  <si>
    <t>Cesty montážníků technologie strojní</t>
  </si>
  <si>
    <t>471388831</t>
  </si>
  <si>
    <t>04.003</t>
  </si>
  <si>
    <t>Cesty montážníků</t>
  </si>
  <si>
    <t>770202905</t>
  </si>
  <si>
    <t>VRN01</t>
  </si>
  <si>
    <t>51224021</t>
  </si>
  <si>
    <t>B - SO 02 - ČOV pro firmu MONTEP</t>
  </si>
  <si>
    <t xml:space="preserve">    4 - Vodorovné konstrukce</t>
  </si>
  <si>
    <t xml:space="preserve">    87 - Potrubí z trub plastických a skleněných</t>
  </si>
  <si>
    <t xml:space="preserve">    89-ČOV - Sptik SK8 + pískový filtr PF-E8</t>
  </si>
  <si>
    <t xml:space="preserve">    89-Š - Kanalizační šachty</t>
  </si>
  <si>
    <t xml:space="preserve">    89 - Ostatní konstrukce</t>
  </si>
  <si>
    <t>131201202</t>
  </si>
  <si>
    <t>Hloubení jam zapažených v hornině tř. 3 objemu do 1000 m3</t>
  </si>
  <si>
    <t>720075614</t>
  </si>
  <si>
    <t>pro septik</t>
  </si>
  <si>
    <t>4,1*5,1*3,45</t>
  </si>
  <si>
    <t>0,35*3,1*3,1</t>
  </si>
  <si>
    <t>pro filtr</t>
  </si>
  <si>
    <t>0,25*5,3*2,3</t>
  </si>
  <si>
    <t>6,5*4,0*2,11</t>
  </si>
  <si>
    <t>133,4*0,03+0,086</t>
  </si>
  <si>
    <t>131201209</t>
  </si>
  <si>
    <t>Příplatek za lepivost u hloubení jam zapažených v hornině tř. 3</t>
  </si>
  <si>
    <t>876027347</t>
  </si>
  <si>
    <t>lepivost 30%</t>
  </si>
  <si>
    <t>137,5*0,3</t>
  </si>
  <si>
    <t>1273551741</t>
  </si>
  <si>
    <t>rýhy - pažené</t>
  </si>
  <si>
    <t>nezpevněný povrch</t>
  </si>
  <si>
    <t>1,1*(1,5+1,4)/2*7,0</t>
  </si>
  <si>
    <t>zpevněný povrch - panely</t>
  </si>
  <si>
    <t>1,1*((2,6+2,3)/2-0,2)*7,0</t>
  </si>
  <si>
    <t>výkop pro šachty - pažený</t>
  </si>
  <si>
    <t xml:space="preserve">nezpevněný povrch </t>
  </si>
  <si>
    <t>šachta Š2</t>
  </si>
  <si>
    <t>2,5*2,5*1,7</t>
  </si>
  <si>
    <t>odpočet části rýh</t>
  </si>
  <si>
    <t>-1,1*(2,5-1,0)*1,35</t>
  </si>
  <si>
    <t>šachta Š1</t>
  </si>
  <si>
    <t>2,4*2,4*(2,75-0,2)</t>
  </si>
  <si>
    <t>-1,1*(2,4-1,0)*(2,45-0,2)</t>
  </si>
  <si>
    <t>48,1*0,05+0,485</t>
  </si>
  <si>
    <t>132201209</t>
  </si>
  <si>
    <t>Příplatek za lepivost k hloubení rýh š do 2000 mm v hornině tř. 3</t>
  </si>
  <si>
    <t>-1179459759</t>
  </si>
  <si>
    <t>předpoklad lepivost 30%</t>
  </si>
  <si>
    <t>pol.132301202</t>
  </si>
  <si>
    <t>51,0*0,3</t>
  </si>
  <si>
    <t>151101101</t>
  </si>
  <si>
    <t>Zřízení příložného pažení a rozepření stěn rýh hl do 2 m</t>
  </si>
  <si>
    <t>-1662271948</t>
  </si>
  <si>
    <t>2*(1,5+1,4)/2*7,0</t>
  </si>
  <si>
    <t>20,3*0,1+0,67</t>
  </si>
  <si>
    <t>151101102</t>
  </si>
  <si>
    <t>Zřízení příložného pažení a rozepření stěn rýh hl do 4 m</t>
  </si>
  <si>
    <t>-964156203</t>
  </si>
  <si>
    <t>2*((2,6+2,3)/2-0,2)*7,0</t>
  </si>
  <si>
    <t>4*2,4*(2,75-0,2)</t>
  </si>
  <si>
    <t>4*2,5*1,7</t>
  </si>
  <si>
    <t>73,0*0,05+0,37</t>
  </si>
  <si>
    <t>151101111</t>
  </si>
  <si>
    <t>Odstranění příložného pažení a rozepření stěn rýh hl do 2 m</t>
  </si>
  <si>
    <t>1763121989</t>
  </si>
  <si>
    <t>151101112</t>
  </si>
  <si>
    <t>Odstranění příložného pažení a rozepření stěn rýh hl do 4 m</t>
  </si>
  <si>
    <t>801098197</t>
  </si>
  <si>
    <t>151101201</t>
  </si>
  <si>
    <t>Zřízení příložného pažení stěn výkopu hl do 4 m</t>
  </si>
  <si>
    <t>-2070352756</t>
  </si>
  <si>
    <t>pažená jáma</t>
  </si>
  <si>
    <t>3,45*(4,1*2+5,1+1,2*2)</t>
  </si>
  <si>
    <t>54,1*0,05+0,13</t>
  </si>
  <si>
    <t>2,11*(6,5*2+4,0)</t>
  </si>
  <si>
    <t>35,8*0,05+0,34</t>
  </si>
  <si>
    <t>151101211</t>
  </si>
  <si>
    <t>Odstranění příložného pažení stěn hl do 4 m</t>
  </si>
  <si>
    <t>-1608810395</t>
  </si>
  <si>
    <t>151101401</t>
  </si>
  <si>
    <t>Zřízení vzepření stěn při pažení příložném hl do 4 m</t>
  </si>
  <si>
    <t>1165282628</t>
  </si>
  <si>
    <t>151101411</t>
  </si>
  <si>
    <t>Odstranění vzepření stěn při pažení příložném hl do 4 m</t>
  </si>
  <si>
    <t>848623082</t>
  </si>
  <si>
    <t>-493760361</t>
  </si>
  <si>
    <t>119001411</t>
  </si>
  <si>
    <t>Dočasné zajištění potrubí betonového, ŽB nebo kameninového DN do 200 mm</t>
  </si>
  <si>
    <t>709623858</t>
  </si>
  <si>
    <t>srovnatelně pro stávající kanalizaci</t>
  </si>
  <si>
    <t>4,0</t>
  </si>
  <si>
    <t>161101102</t>
  </si>
  <si>
    <t>Svislé přemístění výkopku z horniny tř. 1 až 4 hl výkopu do 4 m</t>
  </si>
  <si>
    <t>-758207297</t>
  </si>
  <si>
    <t>pol.132201202+131201202</t>
  </si>
  <si>
    <t>51,0+137,5</t>
  </si>
  <si>
    <t>162201101</t>
  </si>
  <si>
    <t>Vodorovné přemístění do 20 m výkopku/sypaniny z horniny tř. 1 až 4</t>
  </si>
  <si>
    <t>-679202896</t>
  </si>
  <si>
    <t>přesun po staveništi sypkých hmot pro obsyp a zásyp</t>
  </si>
  <si>
    <t>v rýhách a výplně filtru</t>
  </si>
  <si>
    <t>pol.174101101+175151101</t>
  </si>
  <si>
    <t>154,0+9,3</t>
  </si>
  <si>
    <t>pol.451573111</t>
  </si>
  <si>
    <t>2,6</t>
  </si>
  <si>
    <t>pol.211571121+212532111 (od.89-ČOV</t>
  </si>
  <si>
    <t>6,0+3,4</t>
  </si>
  <si>
    <t>1949813267</t>
  </si>
  <si>
    <t>přebytečná zemina na deponii dle dispozic investora</t>
  </si>
  <si>
    <t>výkop rýh</t>
  </si>
  <si>
    <t>méně zásyp</t>
  </si>
  <si>
    <t>z pol.174101101 - 80%</t>
  </si>
  <si>
    <t>-154,0*0,8</t>
  </si>
  <si>
    <t>-758320307</t>
  </si>
  <si>
    <t>pol.162601102</t>
  </si>
  <si>
    <t>65,3</t>
  </si>
  <si>
    <t>382676256</t>
  </si>
  <si>
    <t>zásyp bude proveden z vhodného hutnitelného materiálu</t>
  </si>
  <si>
    <t>- vhodnost výkopku k zásypu určí  geotechnického dohled</t>
  </si>
  <si>
    <t>předpoklad :</t>
  </si>
  <si>
    <t>80% zásypu z původního výkopu + 20% zásypový materiál (štěrkopísek)</t>
  </si>
  <si>
    <t>-9,7</t>
  </si>
  <si>
    <t>méně podklad - pol.451573111+452323131</t>
  </si>
  <si>
    <t>-(2,6+3,1</t>
  </si>
  <si>
    <t>méně šachty</t>
  </si>
  <si>
    <t>-3,14*0,6*0,6*(2,9+1,7)</t>
  </si>
  <si>
    <t>méně filtr</t>
  </si>
  <si>
    <t>-5,0*2,0*0,9</t>
  </si>
  <si>
    <t>méně septik</t>
  </si>
  <si>
    <t>-3,14*1,25*1,25*2,3</t>
  </si>
  <si>
    <t>-3,14*0,3*0,3*1,1</t>
  </si>
  <si>
    <t>0,995</t>
  </si>
  <si>
    <t>583312000</t>
  </si>
  <si>
    <t>štěrkopísek netříděný zásypový</t>
  </si>
  <si>
    <t>1631485236</t>
  </si>
  <si>
    <t>hutnění 10%, ztratné 1%</t>
  </si>
  <si>
    <t>dodávka, doprava k pol.174101101 - 20%</t>
  </si>
  <si>
    <t>154,0*0,2*1,8*1,11+0,062</t>
  </si>
  <si>
    <t>-1266901219</t>
  </si>
  <si>
    <t xml:space="preserve">obsyp pískem </t>
  </si>
  <si>
    <t>DN 160</t>
  </si>
  <si>
    <t>1,1*(0,3+0,16)*19,0</t>
  </si>
  <si>
    <t>DN 110</t>
  </si>
  <si>
    <t>1,1*(0,3*0,11)*2,0</t>
  </si>
  <si>
    <t>0,013</t>
  </si>
  <si>
    <t>-3,14*0,08*0,08*19,0</t>
  </si>
  <si>
    <t>-3,14*0,055*0,055*2,0</t>
  </si>
  <si>
    <t>58331351</t>
  </si>
  <si>
    <t>kamenivo těžené drobné frakce 0/4</t>
  </si>
  <si>
    <t>-1413165876</t>
  </si>
  <si>
    <t>9,3*1,8*1,11+0,019</t>
  </si>
  <si>
    <t>430830141</t>
  </si>
  <si>
    <t>panelová plocha</t>
  </si>
  <si>
    <t>15,0</t>
  </si>
  <si>
    <t>Vodorovné konstrukce</t>
  </si>
  <si>
    <t>-1185479332</t>
  </si>
  <si>
    <t>pod septik</t>
  </si>
  <si>
    <t>0,15*(3,1*3,1-1,2*0,65*0,5*4)</t>
  </si>
  <si>
    <t>0,092</t>
  </si>
  <si>
    <t>pod filtr</t>
  </si>
  <si>
    <t>0,1*5,3*2,3</t>
  </si>
  <si>
    <t>0,081</t>
  </si>
  <si>
    <t>452323131</t>
  </si>
  <si>
    <t>Podkladní bloky ze ŽB tř. C 12/15 otevřený výkop</t>
  </si>
  <si>
    <t>-1880860185</t>
  </si>
  <si>
    <t>pod septik - betonáž do výkopu</t>
  </si>
  <si>
    <t>0,2*(2,6*2,6-1,1*0,55*0,5*4)</t>
  </si>
  <si>
    <t>0,09</t>
  </si>
  <si>
    <t>pod filtr - betonáž do výkopu</t>
  </si>
  <si>
    <t>0,15*5,3*2,3</t>
  </si>
  <si>
    <t>0,071</t>
  </si>
  <si>
    <t>452368211</t>
  </si>
  <si>
    <t>Výztuž podkladních desek nebo bloků nebo pražců otevřený výkop ze svařovaných sítí Kari</t>
  </si>
  <si>
    <t>-1849664444</t>
  </si>
  <si>
    <t>0,005*(2,6*2,6-0,55*0,5*4)*1,25</t>
  </si>
  <si>
    <t>0,005*5,3*2,3*1,25</t>
  </si>
  <si>
    <t>113106191</t>
  </si>
  <si>
    <t>Rozebrání vozovek ze silničních dílců se spárami zalitými živicí strojně pl do 50 m2</t>
  </si>
  <si>
    <t>1798377993</t>
  </si>
  <si>
    <t>před výstavbou</t>
  </si>
  <si>
    <t>mezi septikem a šachtou Š2</t>
  </si>
  <si>
    <t>584121111</t>
  </si>
  <si>
    <t>Osazení silničních dílců z ŽB do lože z kameniva těženého tl 40 mm plochy do 200 m2</t>
  </si>
  <si>
    <t>620428310</t>
  </si>
  <si>
    <t>demontované panely se oasadí zpět</t>
  </si>
  <si>
    <t>564261111</t>
  </si>
  <si>
    <t>Podklad nebo podsyp ze štěrkopísku ŠP tl 200 mm</t>
  </si>
  <si>
    <t>-11947832</t>
  </si>
  <si>
    <t>899104112</t>
  </si>
  <si>
    <t>Osazení poklopů litinových nebo ocelových včetně rámů pro třídu zatížení D400, E600</t>
  </si>
  <si>
    <t>1928422093</t>
  </si>
  <si>
    <t>Potrubí z trub plastických a skleněných</t>
  </si>
  <si>
    <t>871315221</t>
  </si>
  <si>
    <t>Kanalizační potrubí z tvrdého PVC jednovrstvé tuhost třídy SN8 DN 160</t>
  </si>
  <si>
    <t>-240702682</t>
  </si>
  <si>
    <t>napojení septiku na šachtu Š2</t>
  </si>
  <si>
    <t>7,0</t>
  </si>
  <si>
    <t>propojení  filtru se šachtou Š1</t>
  </si>
  <si>
    <t>napojení šachty Š1 na stávající šachtu</t>
  </si>
  <si>
    <t>871265211</t>
  </si>
  <si>
    <t>Kanalizační potrubí z tvrdého PVC jednovrstvé tuhost třídy SN4 DN 110</t>
  </si>
  <si>
    <t>-1772955759</t>
  </si>
  <si>
    <t>propojení septiku a filtru</t>
  </si>
  <si>
    <t>2,0</t>
  </si>
  <si>
    <t>87700010R</t>
  </si>
  <si>
    <t>Napojení nového kanalizačního potrubí PVC DN 160 na stávající kanalizaci v šachtě</t>
  </si>
  <si>
    <t>-746628459</t>
  </si>
  <si>
    <t>ve stávající šachtě</t>
  </si>
  <si>
    <t>v  šachtě Š2</t>
  </si>
  <si>
    <t>877315211</t>
  </si>
  <si>
    <t>Montáž tvarovek z tvrdého PVC-systém KG nebo z polypropylenu-systém KG 2000 jednoosé DN 160</t>
  </si>
  <si>
    <t>-30480869</t>
  </si>
  <si>
    <t>přechod  potrubí PVC DN110 na PVC DN 160</t>
  </si>
  <si>
    <t>28611504</t>
  </si>
  <si>
    <t>redukce kanalizační PVC 160/110</t>
  </si>
  <si>
    <t>1266760798</t>
  </si>
  <si>
    <t>89-ČOV</t>
  </si>
  <si>
    <t>Sptik SK8 + pískový filtr PF-E8</t>
  </si>
  <si>
    <t>89900010R</t>
  </si>
  <si>
    <t>Osazení plastového kruhového septiku d=2,3 m (5.5 m3)  včetně komínku a pojízdného poklopu</t>
  </si>
  <si>
    <t>3771398</t>
  </si>
  <si>
    <t>89900011R</t>
  </si>
  <si>
    <t>tříkomorový kruhový plastový biologický septik SK 8 + vstupní komínek v.1,092 + pojízdný poklop DN 600 mm</t>
  </si>
  <si>
    <t>1568452288</t>
  </si>
  <si>
    <t>dodávka, doprava k pol.89900010R</t>
  </si>
  <si>
    <t>89900020R</t>
  </si>
  <si>
    <t>Osazení vodotěsného pláště filtru 5,0 x 2,0 x 0,9 m (dl x š v)</t>
  </si>
  <si>
    <t>961140328</t>
  </si>
  <si>
    <t>21275500R</t>
  </si>
  <si>
    <t>Montáž drenážních trubek plastových  D 110 mm bez lože</t>
  </si>
  <si>
    <t>-174493690</t>
  </si>
  <si>
    <t>drenážní potrubí  pískového filtru</t>
  </si>
  <si>
    <t>(dodávka potrubí je součástí dodávky filtru)</t>
  </si>
  <si>
    <t>10,0</t>
  </si>
  <si>
    <t>21276000R</t>
  </si>
  <si>
    <t xml:space="preserve">Montáž odvětrávacího komínku  D 110 mm </t>
  </si>
  <si>
    <t>826839761</t>
  </si>
  <si>
    <t>ukončení potrubí  pískového filtru</t>
  </si>
  <si>
    <t>(dodávka komínku je součástí dodávky filtru)</t>
  </si>
  <si>
    <t>213141111</t>
  </si>
  <si>
    <t>Zřízení vrstvy z geotextilie v rovině nebo ve sklonu do 1:5 š do 3 m</t>
  </si>
  <si>
    <t>1851465616</t>
  </si>
  <si>
    <t>přikrytí plastového filtru s výplní fólií</t>
  </si>
  <si>
    <t>(dodávka folie je součástí dodávky filtru)</t>
  </si>
  <si>
    <t>3,0*6,0</t>
  </si>
  <si>
    <t>89900021R</t>
  </si>
  <si>
    <t>plastová vana filtru  typ PF-E8 (bez pískové a štěrkové výplně) vel.5,0x2,0x0,9 m (dl x š x v) + drnážní potrubí DN 110 + odvětrávací komínky + fólie na zakrytí nádrže filtru</t>
  </si>
  <si>
    <t>komplet</t>
  </si>
  <si>
    <t>1037470243</t>
  </si>
  <si>
    <t>dpdávka, doprava</t>
  </si>
  <si>
    <t>899620121</t>
  </si>
  <si>
    <t>Obetonování plastové šachty z polypropylenu betonem prostým tř. C 12/15 otevřený výkop</t>
  </si>
  <si>
    <t>-1363754189</t>
  </si>
  <si>
    <t>obetonování plastového kruhového septiku</t>
  </si>
  <si>
    <t>(0,2+0,3)/2*1,1*1,3*0,5*8*2,3</t>
  </si>
  <si>
    <t>-(0,2+0,3)/2*3,14*1,1*1,1*2,3</t>
  </si>
  <si>
    <t>1,104*0,1</t>
  </si>
  <si>
    <t>899640112</t>
  </si>
  <si>
    <t>Bednění pro obetonování plastových šachet kruhových otevřený výkop</t>
  </si>
  <si>
    <t>1969071779</t>
  </si>
  <si>
    <t>1,1*2,3*8+0,76</t>
  </si>
  <si>
    <t>211571121</t>
  </si>
  <si>
    <t>Výplň odvodňovacích žeber nebo trativodů kamenivem drobným těženým</t>
  </si>
  <si>
    <t>1836677315</t>
  </si>
  <si>
    <t>výplň filtru - písková vrstva</t>
  </si>
  <si>
    <t>0,6*2,0*5,0</t>
  </si>
  <si>
    <t>212532111</t>
  </si>
  <si>
    <t>Lože pro trativody z kameniva hrubého drceného frakce 16 až 32 mm</t>
  </si>
  <si>
    <t>105100194</t>
  </si>
  <si>
    <t>výplň filtru - štěrková vrstva</t>
  </si>
  <si>
    <t>na dně filtru</t>
  </si>
  <si>
    <t>0,14*2,0*5,0</t>
  </si>
  <si>
    <t>na povrchu filtru</t>
  </si>
  <si>
    <t>0,2*2,0*5,0</t>
  </si>
  <si>
    <t>89-Š</t>
  </si>
  <si>
    <t>Kanalizační šachty</t>
  </si>
  <si>
    <t>894411111</t>
  </si>
  <si>
    <t>Zřízení šachet kanalizačních z betonových dílců na potrubí DN do 200 dno beton tř. C 25/30</t>
  </si>
  <si>
    <t>-1118180502</t>
  </si>
  <si>
    <t>šachta Š1 a Š2 (výkres č.5)</t>
  </si>
  <si>
    <t>1+1</t>
  </si>
  <si>
    <t>894138001</t>
  </si>
  <si>
    <t>Příplatek ZKD 0,60 m výšky vstupu na stokách</t>
  </si>
  <si>
    <t>326147156</t>
  </si>
  <si>
    <t>89413800R</t>
  </si>
  <si>
    <t>Příplatek na zvýšenou pracnost - šachta Š2 osazena na stávající kanalizační potrubí</t>
  </si>
  <si>
    <t>-1990847988</t>
  </si>
  <si>
    <t>592241680</t>
  </si>
  <si>
    <t>skruž betonová přechodová 62,5/100x60x12 cm, stupadla poplastovaná kapsová</t>
  </si>
  <si>
    <t>-1764277204</t>
  </si>
  <si>
    <t>ztratné 1%</t>
  </si>
  <si>
    <t>dle tabulky šachet na výkresu č.5</t>
  </si>
  <si>
    <t>šachta Š1, Š2</t>
  </si>
  <si>
    <t>(1+1)*1,01</t>
  </si>
  <si>
    <t>592241600</t>
  </si>
  <si>
    <t>skruž kanalizační s ocelovými stupadly 100 x 25 x 12 cm</t>
  </si>
  <si>
    <t>169154653</t>
  </si>
  <si>
    <t>4,0*1,01</t>
  </si>
  <si>
    <t>452112111</t>
  </si>
  <si>
    <t>Osazení betonových prstenců nebo rámů v do 100 mm</t>
  </si>
  <si>
    <t>2119204282</t>
  </si>
  <si>
    <t>výška 60 mm</t>
  </si>
  <si>
    <t>výška 100 mm</t>
  </si>
  <si>
    <t>59224185</t>
  </si>
  <si>
    <t>prstenec šachtový vyrovnávací betonový 625x120x60mm</t>
  </si>
  <si>
    <t>-2055442313</t>
  </si>
  <si>
    <t>pol.452112111 mezisoučet A</t>
  </si>
  <si>
    <t>1*1,01</t>
  </si>
  <si>
    <t>59224187</t>
  </si>
  <si>
    <t>prstenec šachtový vyrovnávací betonový 625x120x100mm</t>
  </si>
  <si>
    <t>44404628</t>
  </si>
  <si>
    <t>pol.452112111 mezisoučet B</t>
  </si>
  <si>
    <t>525510563</t>
  </si>
  <si>
    <t>šachta  Š1, Š2</t>
  </si>
  <si>
    <t>28661935</t>
  </si>
  <si>
    <t>poklop šachtový litinový dno DN 600 pro třídu zatížení D400</t>
  </si>
  <si>
    <t>736753755</t>
  </si>
  <si>
    <t>dodávka, doprava k pol.899104111</t>
  </si>
  <si>
    <t>877310440</t>
  </si>
  <si>
    <t>Montáž šachtových vložek na kanalizačním potrubí z PP trub korugovaných DN 150</t>
  </si>
  <si>
    <t>-232199713</t>
  </si>
  <si>
    <t>šachtové vložky DN 250</t>
  </si>
  <si>
    <t>2+1</t>
  </si>
  <si>
    <t>28617480</t>
  </si>
  <si>
    <t>vložka šachtová kanalizace PP korugované DN 160</t>
  </si>
  <si>
    <t>111855073</t>
  </si>
  <si>
    <t>ztratné 1,5%</t>
  </si>
  <si>
    <t>dodávka, doprava k pol.877310440</t>
  </si>
  <si>
    <t>3*1,015</t>
  </si>
  <si>
    <t>Ostatní konstrukce</t>
  </si>
  <si>
    <t>89235311R</t>
  </si>
  <si>
    <t>Proplach a dezinfekce vodovodního potrubí DN 150 nebo 200</t>
  </si>
  <si>
    <t>-1235612390</t>
  </si>
  <si>
    <t>-402545828</t>
  </si>
  <si>
    <t>89000010R</t>
  </si>
  <si>
    <t>Kamerová zkouška potrubí včetně vyhodnocení</t>
  </si>
  <si>
    <t>-221948847</t>
  </si>
  <si>
    <t>-1316418488</t>
  </si>
  <si>
    <t>518628328</t>
  </si>
  <si>
    <t>519398442</t>
  </si>
  <si>
    <t>520825176</t>
  </si>
  <si>
    <t>480224925</t>
  </si>
  <si>
    <t>45667814</t>
  </si>
  <si>
    <t>-1513158289</t>
  </si>
  <si>
    <t>-1329788021</t>
  </si>
  <si>
    <t>-1935925391</t>
  </si>
  <si>
    <t>606582034</t>
  </si>
  <si>
    <t>114715777</t>
  </si>
  <si>
    <t>-950913674</t>
  </si>
  <si>
    <t>-1519762341</t>
  </si>
  <si>
    <t>C - SO 03 - ČOV Přípojka splaškové kanalizace</t>
  </si>
  <si>
    <t xml:space="preserve">    96 - Bourání konstrukcí</t>
  </si>
  <si>
    <t xml:space="preserve">    997 - Přesun sutě</t>
  </si>
  <si>
    <t>132201203</t>
  </si>
  <si>
    <t>Hloubení rýh š do 2000 mm v hornině tř. 3 objemu do 5000 m3</t>
  </si>
  <si>
    <t>1841106684</t>
  </si>
  <si>
    <t>předpoklad : výkopek tř.3 - 60%, tř.4 - 40%</t>
  </si>
  <si>
    <t>rýha - pažené</t>
  </si>
  <si>
    <t>nezpevněný povrch - tráva</t>
  </si>
  <si>
    <t>stoka S1</t>
  </si>
  <si>
    <t>1,1*(3,8-0,1)*7,0</t>
  </si>
  <si>
    <t>1,1*(3,4-0,1)*(3,0-1,0)</t>
  </si>
  <si>
    <t>1,1*((3,4+3,75)/2-0,1)*(12,0-1,0)</t>
  </si>
  <si>
    <t>1,1*((3,75+3,67)/2-0,1)*(14,0-2,5)</t>
  </si>
  <si>
    <t>1,1*(1,84-0,1)*(6,5-0,5)</t>
  </si>
  <si>
    <t>přípojka z ČOV do stávající kanalizace</t>
  </si>
  <si>
    <t>1,1*2,5*25,0</t>
  </si>
  <si>
    <t>odvodnění přepadu z ČOV do stáv.kanalizace</t>
  </si>
  <si>
    <t>1,1*2,5*10,0</t>
  </si>
  <si>
    <t>zpevněný asfaltová povrch</t>
  </si>
  <si>
    <t>1,1*((3,79+3,33)/2-0,15)*12,0</t>
  </si>
  <si>
    <t>1,1*((3,62+2,0)/2-0,15)*(148,0-6,0)</t>
  </si>
  <si>
    <t>stoka S2</t>
  </si>
  <si>
    <t>1,1*((3,75+1,85)/2-0,15)*(44,0-1,0)</t>
  </si>
  <si>
    <t>stoka S3</t>
  </si>
  <si>
    <t>1,1*((3,33+1,95)/2-0,15)*(30,0-3,0)</t>
  </si>
  <si>
    <t>šachta ŠS1 až ŠS4, ŠS11</t>
  </si>
  <si>
    <t>2,5*2,5*(4,0+3,6+3,9+3,82+2,2-0,1*5)</t>
  </si>
  <si>
    <t>-1,1*(2,5-1,0)*(4,0+3,6+3,9+3,82+2,2-0,1*5)</t>
  </si>
  <si>
    <t>šachta ŠS5 až ŠS10, ŠS12 až ŠS15</t>
  </si>
  <si>
    <t>2,4*2,4*(3,77+3,67+3,65+3,61+3,48-0,15*5)</t>
  </si>
  <si>
    <t>2,4*2,4*(3,2+2,0+2,0+3,0+2,2-0,15*5)</t>
  </si>
  <si>
    <t>-1,1*(2,4-1,0)*(3,77+3,67+3,65+3,61+3,48-0,15*5)</t>
  </si>
  <si>
    <t>-1,1*(2,4-1,0)*(3,2+2,0+2,0+3,0+2,2-0,15*5)</t>
  </si>
  <si>
    <t>0,989</t>
  </si>
  <si>
    <t>z toho 60%</t>
  </si>
  <si>
    <t>1093,0*0,6</t>
  </si>
  <si>
    <t>1631189203</t>
  </si>
  <si>
    <t>pol.132201203</t>
  </si>
  <si>
    <t>655,8*0,3</t>
  </si>
  <si>
    <t>132301203</t>
  </si>
  <si>
    <t>Hloubení rýh š do 2000 mm v hornině tř. 4 objemu do 5000 m3</t>
  </si>
  <si>
    <t>-1285917624</t>
  </si>
  <si>
    <t>dle pol.132201201 mezisoučet A - 100% výkopku</t>
  </si>
  <si>
    <t>z toho 40%</t>
  </si>
  <si>
    <t>1093,0*0,4</t>
  </si>
  <si>
    <t>132301209</t>
  </si>
  <si>
    <t>Příplatek za lepivost k hloubení rýh š do 2000 mm v hornině tř. 4</t>
  </si>
  <si>
    <t>816852852</t>
  </si>
  <si>
    <t>pol.132301203</t>
  </si>
  <si>
    <t>437,2*0,3</t>
  </si>
  <si>
    <t>1814615394</t>
  </si>
  <si>
    <t>2*(1,84-0,1)*(6,5-0,5)</t>
  </si>
  <si>
    <t>šachta ŠS11, ŠS12</t>
  </si>
  <si>
    <t>2*2,4*(2,0+2,0-0,15*2)</t>
  </si>
  <si>
    <t>2*(2,4-1)*(1,7+1,7-0,15*2)</t>
  </si>
  <si>
    <t>47,3*0,1+0,95</t>
  </si>
  <si>
    <t>1337522568</t>
  </si>
  <si>
    <t>2*(3,8-0,1)*7,0</t>
  </si>
  <si>
    <t>2*(3,4-0,1)*(3,0-1,0)</t>
  </si>
  <si>
    <t>2*((3,4+3,75)/2-0,1)*(12,0-1,0)</t>
  </si>
  <si>
    <t>2*((3,75+3,67)/2-0,1)*(14,0-2,5)</t>
  </si>
  <si>
    <t>2*2,5*25,0</t>
  </si>
  <si>
    <t>2*2,5*10,0</t>
  </si>
  <si>
    <t>2*((3,79+3,33)/2-0,15)*12,0</t>
  </si>
  <si>
    <t>2*((3,62+2,0)/2-0,15)*(148,0-6,0)</t>
  </si>
  <si>
    <t>2*((3,75+1,85)/2-0,15)*(44,0-1,0)</t>
  </si>
  <si>
    <t>2*((3,33+1,95)/2-0,15)*(30,0-3,0)</t>
  </si>
  <si>
    <t>šachta ŠS1 až ŠS4</t>
  </si>
  <si>
    <t>2*2,5*(4,0+3,6+3,9+3,82-0,1*4)</t>
  </si>
  <si>
    <t>2*(2,5-1,0)*(4,0+3,6+3,9+3,82-0,1*4)</t>
  </si>
  <si>
    <t>šachta ŠS5 až ŠS10, ŠS13 až ŠS15</t>
  </si>
  <si>
    <t>2*2,4*(3,77+3,67+3,65+3,61+3,48-0,15*5)</t>
  </si>
  <si>
    <t>2*2,4*(3,2+3,0+2,2-0,15*3)</t>
  </si>
  <si>
    <t>2*(2,4-1)*(3,47+3,37+3,35+3,31+3,18-0,15*5)</t>
  </si>
  <si>
    <t>2*(2,4-1)*(2,9+2,7+1,9-0,15*3)</t>
  </si>
  <si>
    <t>1904,6*0,005+0,829</t>
  </si>
  <si>
    <t>397828929</t>
  </si>
  <si>
    <t>-417985179</t>
  </si>
  <si>
    <t>-1359758933</t>
  </si>
  <si>
    <t>stávající kanalizace</t>
  </si>
  <si>
    <t>1,1*2,5*1,3*10</t>
  </si>
  <si>
    <t>stávající vodovod+horkovod</t>
  </si>
  <si>
    <t>1,1*2,0*2*1,25*11</t>
  </si>
  <si>
    <t>0,75</t>
  </si>
  <si>
    <t>119001401</t>
  </si>
  <si>
    <t>Dočasné zajištění potrubí ocelového nebo litinového DN do 200 mm</t>
  </si>
  <si>
    <t>136782230</t>
  </si>
  <si>
    <t>srovnatelně pro vodovodní a horkovodní rozvody</t>
  </si>
  <si>
    <t>1,1*11+0,9</t>
  </si>
  <si>
    <t>119001412</t>
  </si>
  <si>
    <t>Dočasné zajištění potrubí betonového, ŽB nebo kameninového DN do 500 mm</t>
  </si>
  <si>
    <t>-276785208</t>
  </si>
  <si>
    <t>1,1*10</t>
  </si>
  <si>
    <t>641233915</t>
  </si>
  <si>
    <t>pol.132201203+132301203</t>
  </si>
  <si>
    <t>655,8+437,2</t>
  </si>
  <si>
    <t>498866063</t>
  </si>
  <si>
    <t>v rýhách</t>
  </si>
  <si>
    <t>800,0+173,0</t>
  </si>
  <si>
    <t>50,0</t>
  </si>
  <si>
    <t>přesun ornice k místu rozprostření  - pol.181301101</t>
  </si>
  <si>
    <t>120,0*0,1</t>
  </si>
  <si>
    <t>132941086</t>
  </si>
  <si>
    <t>-800,0*0,8</t>
  </si>
  <si>
    <t>2011180146</t>
  </si>
  <si>
    <t>453,0</t>
  </si>
  <si>
    <t>-830745617</t>
  </si>
  <si>
    <t>-191,0</t>
  </si>
  <si>
    <t>méně podklad - pol.451573111</t>
  </si>
  <si>
    <t>-50,0</t>
  </si>
  <si>
    <t>-3,14*0,6*0,6*(4,0+3,6+3,9+3,82+2,2-0,1*5)</t>
  </si>
  <si>
    <t>-3,14*0,6*0,6*(3,77+3,67+3,65+3,61+3,48-0,15*5)</t>
  </si>
  <si>
    <t>-3,14*0,6*0,6*(3,2+2,0+2,0+3,0+2,2-0,15*5)</t>
  </si>
  <si>
    <t>0,111</t>
  </si>
  <si>
    <t>1809970981</t>
  </si>
  <si>
    <t>732,0*0,2*1,8*1,11+0,093</t>
  </si>
  <si>
    <t>-519935331</t>
  </si>
  <si>
    <t>1,1*(0,3+0,28)*(202,0+44,0+30,0-13,0+10,0+25,0)</t>
  </si>
  <si>
    <t>0,876</t>
  </si>
  <si>
    <t>-3,14*0,14*0,14*(202,0+44,0+30,0-13,0+10,0+25,0)</t>
  </si>
  <si>
    <t>0,34</t>
  </si>
  <si>
    <t>-389542049</t>
  </si>
  <si>
    <t>173,0*1,8*1,11+0,046</t>
  </si>
  <si>
    <t>-1191096375</t>
  </si>
  <si>
    <t>sejmutí ornice před výstavbou</t>
  </si>
  <si>
    <t>1,1*(7,0+2,0+11,0+11,5+6,0+10,0+25,0)*0,1</t>
  </si>
  <si>
    <t>2,5*2,5*0,1*5</t>
  </si>
  <si>
    <t>0,9</t>
  </si>
  <si>
    <t>181301101</t>
  </si>
  <si>
    <t>Rozprostření ornice tl vrstvy do 100 mm pl do 500 m2 v rovině nebo ve svahu do 1:5</t>
  </si>
  <si>
    <t>-1260213816</t>
  </si>
  <si>
    <t>po výstavbě</t>
  </si>
  <si>
    <t>dle pol.121101101</t>
  </si>
  <si>
    <t>12,0/0,1</t>
  </si>
  <si>
    <t>-1770766480</t>
  </si>
  <si>
    <t>plocha pro zatravnění</t>
  </si>
  <si>
    <t>120,0</t>
  </si>
  <si>
    <t>1130226318</t>
  </si>
  <si>
    <t>oprava živičné komunikace po překopech pro inženýrské sítě</t>
  </si>
  <si>
    <t>1,1*(12,0+142,0+43,0+27,0)</t>
  </si>
  <si>
    <t>2,4*2,4*10</t>
  </si>
  <si>
    <t>181451131</t>
  </si>
  <si>
    <t>Založení parkového trávníku výsevem plochy přes 1000 m2 v rovině a ve svahu do 1:5</t>
  </si>
  <si>
    <t>-1508246486</t>
  </si>
  <si>
    <t>pol.181301101</t>
  </si>
  <si>
    <t>107489501</t>
  </si>
  <si>
    <t>dodávka, doprava k pol.181451131 - ztratné 3%</t>
  </si>
  <si>
    <t>120,0*0,015*1,03+0,146</t>
  </si>
  <si>
    <t>185804312</t>
  </si>
  <si>
    <t>-523140091</t>
  </si>
  <si>
    <t>pol.181451131</t>
  </si>
  <si>
    <t>120,0*10*0,001</t>
  </si>
  <si>
    <t>185804215</t>
  </si>
  <si>
    <t>1359867311</t>
  </si>
  <si>
    <t>1429316875</t>
  </si>
  <si>
    <t xml:space="preserve">pod potrubí  </t>
  </si>
  <si>
    <t>1,1*0,15*(202,0+44,0+30,0-13,0+10,0+25,0)</t>
  </si>
  <si>
    <t>0,83</t>
  </si>
  <si>
    <t>57660010R</t>
  </si>
  <si>
    <t>Oprava živičné komunikace po překopech pro inženýrské sítě v původním složení tl. cca 450 mm</t>
  </si>
  <si>
    <t>306190857</t>
  </si>
  <si>
    <t>plocha bouraná - dle pol.113107444 (odd.96)</t>
  </si>
  <si>
    <t>304,0</t>
  </si>
  <si>
    <t>871360410</t>
  </si>
  <si>
    <t>Montáž kanalizačního potrubí korugovaného SN 10 z polypropylenu DN 250</t>
  </si>
  <si>
    <t>578203959</t>
  </si>
  <si>
    <t>potrubí DN 250</t>
  </si>
  <si>
    <t>202,0</t>
  </si>
  <si>
    <t>44,0</t>
  </si>
  <si>
    <t>30,0</t>
  </si>
  <si>
    <t>25,0</t>
  </si>
  <si>
    <t>28614124R</t>
  </si>
  <si>
    <t>trubka kanalizační žebrovaná PP vnitřní průměr 250mm SN 10</t>
  </si>
  <si>
    <t>1798848460</t>
  </si>
  <si>
    <t>dodávka, doprava k pol.871360410</t>
  </si>
  <si>
    <t>311,0*1,015+0,335</t>
  </si>
  <si>
    <t>87110010R</t>
  </si>
  <si>
    <t>Napojení přípojky do ČOV (SO 01) včetně tvarovky</t>
  </si>
  <si>
    <t>905787258</t>
  </si>
  <si>
    <t>87110020R</t>
  </si>
  <si>
    <t>Napojení nové kanalizace DN 250 do staávajících kanalizačních šachet  včetně tvarovky</t>
  </si>
  <si>
    <t>430854080</t>
  </si>
  <si>
    <t>89235312R</t>
  </si>
  <si>
    <t>-1835405267</t>
  </si>
  <si>
    <t>892362121</t>
  </si>
  <si>
    <t>Tlaková zkouška vzduchem potrubí DN 250 těsnícím vakem ucpávkovým</t>
  </si>
  <si>
    <t>-1477964203</t>
  </si>
  <si>
    <t>-889557156</t>
  </si>
  <si>
    <t>894411121</t>
  </si>
  <si>
    <t>Zřízení šachet kanalizačních z betonových dílců na potrubí DN nad 200 do 300 dno beton tř. C 25/30</t>
  </si>
  <si>
    <t>-949491610</t>
  </si>
  <si>
    <t>šachta ŠS1 až ŠS15 (výkres č.6)</t>
  </si>
  <si>
    <t>-1703735035</t>
  </si>
  <si>
    <t>šachta ŠS1 až ŠS10, ŠS13</t>
  </si>
  <si>
    <t>3+2+3+3+3+3+3+3+3+2+1</t>
  </si>
  <si>
    <t>527755366</t>
  </si>
  <si>
    <t>dle tabulky šachet na výkresu Kanalizační šachty</t>
  </si>
  <si>
    <t>šachta ŠS1 až ŠS15</t>
  </si>
  <si>
    <t>15,0*1,01</t>
  </si>
  <si>
    <t>835360845</t>
  </si>
  <si>
    <t>šachta ŠS až ŠS15</t>
  </si>
  <si>
    <t>(9+8+9+9+9+8+8+8+8+6+2+2+6+2+2)*1,01+0,04</t>
  </si>
  <si>
    <t>1712718606</t>
  </si>
  <si>
    <t>výška 40 mm</t>
  </si>
  <si>
    <t>šachta ŠS5</t>
  </si>
  <si>
    <t>šachta ŠS3, ŠS4, ŠS6, ŠS7</t>
  </si>
  <si>
    <t>1+1+1+1</t>
  </si>
  <si>
    <t>šachta ŠS1, ŠS3, ŠS6-8, ŠS10, ŠS14, ŠS15</t>
  </si>
  <si>
    <t>2+1+1+1+1+2+2+1</t>
  </si>
  <si>
    <t>Mezisoučet C</t>
  </si>
  <si>
    <t>59224184</t>
  </si>
  <si>
    <t>prstenec šachtový vyrovnávací betonový 625x120x40mm</t>
  </si>
  <si>
    <t>1909256208</t>
  </si>
  <si>
    <t>-1695199984</t>
  </si>
  <si>
    <t>4*1,01</t>
  </si>
  <si>
    <t>496511538</t>
  </si>
  <si>
    <t>pol.452112111 mezisoučet C</t>
  </si>
  <si>
    <t>11*1,01</t>
  </si>
  <si>
    <t>1094087742</t>
  </si>
  <si>
    <t>šachta  ŠS1 až ŠS15</t>
  </si>
  <si>
    <t>-1043923891</t>
  </si>
  <si>
    <t>877360440</t>
  </si>
  <si>
    <t>Montáž šachtových vložek na kanalizačním potrubí z PP trub korugovaných DN 250</t>
  </si>
  <si>
    <t>1853402265</t>
  </si>
  <si>
    <t>2+2+2+2+2+2+2+3+2+2+1+1+2+2+1</t>
  </si>
  <si>
    <t>28617482</t>
  </si>
  <si>
    <t>vložka šachtová kanalizace PP korugované DN 250</t>
  </si>
  <si>
    <t>752652321</t>
  </si>
  <si>
    <t>dodávka, doprava k pol.877350440</t>
  </si>
  <si>
    <t>15*1,015</t>
  </si>
  <si>
    <t>Bourání konstrukcí</t>
  </si>
  <si>
    <t>113107444</t>
  </si>
  <si>
    <t>Odstranění podkladu živičných tl 200 mm při překopech strojně pl do 15 m2</t>
  </si>
  <si>
    <t>-1076977035</t>
  </si>
  <si>
    <t>1,1*(12,0+142,0+43,0+27,0)+2,4*2,4*10</t>
  </si>
  <si>
    <t>Podkladní sypké vrstvy jsou zahrnuty ve výkopech.</t>
  </si>
  <si>
    <t>997</t>
  </si>
  <si>
    <t>Přesun sutě</t>
  </si>
  <si>
    <t>997221551</t>
  </si>
  <si>
    <t>Vodorovná doprava suti ze sypkých materiálů do 1 km</t>
  </si>
  <si>
    <t>561100921</t>
  </si>
  <si>
    <t>997221559</t>
  </si>
  <si>
    <t>Příplatek ZKD 1 km u vodorovné dopravy suti ze sypkých materiálů</t>
  </si>
  <si>
    <t>-2040028689</t>
  </si>
  <si>
    <t>na placenou skládku - dle TZ celkem 10 km</t>
  </si>
  <si>
    <t>136,8*(10-1)</t>
  </si>
  <si>
    <t>99722184R</t>
  </si>
  <si>
    <t>Poplatek za uložení na skládce (skládkovné) odpadu asfaltového bez dehtu kód odpadu 170 302</t>
  </si>
  <si>
    <t>-23692879</t>
  </si>
  <si>
    <t>-1457242275</t>
  </si>
  <si>
    <t>998276124</t>
  </si>
  <si>
    <t>Příplatek k přesunu hmot pro trubní vedení z trub z plastických hmot za zvětšený přesun do 500 m</t>
  </si>
  <si>
    <t>-833270383</t>
  </si>
  <si>
    <t>462110125</t>
  </si>
  <si>
    <t>321273667</t>
  </si>
  <si>
    <t>-334031180</t>
  </si>
  <si>
    <t>407232598</t>
  </si>
  <si>
    <t>-1313549648</t>
  </si>
  <si>
    <t>1300052621</t>
  </si>
  <si>
    <t>-729047337</t>
  </si>
  <si>
    <t>1721957621</t>
  </si>
  <si>
    <t>-66294578</t>
  </si>
  <si>
    <t>964764659</t>
  </si>
  <si>
    <t>2014889542</t>
  </si>
  <si>
    <t>1797284576</t>
  </si>
  <si>
    <t>D - SO 04 - ČOV přípojka pitné vody</t>
  </si>
  <si>
    <t xml:space="preserve">    NV 01 - Napájecí vývod v trase</t>
  </si>
  <si>
    <t>132201201</t>
  </si>
  <si>
    <t>Hloubení rýh š do 2000 mm v hornině tř. 3 objemu do 100 m3</t>
  </si>
  <si>
    <t>904594287</t>
  </si>
  <si>
    <t>společný výkop vodovod + splašková kanalizace</t>
  </si>
  <si>
    <t>část pro vodovod</t>
  </si>
  <si>
    <t>zpevněný asfaltový povrch</t>
  </si>
  <si>
    <t>1,1*(1,63-0,2)*12,0</t>
  </si>
  <si>
    <t>1,1*(1,65-0,1)*6,0</t>
  </si>
  <si>
    <t>samostatný výkop pro vodovod</t>
  </si>
  <si>
    <t>1,1*(1,5-0,1)*3,0</t>
  </si>
  <si>
    <t>1,1*((1,65+1,5)/2-0,1)*28,0</t>
  </si>
  <si>
    <t>0,844</t>
  </si>
  <si>
    <t>80,0*0,6</t>
  </si>
  <si>
    <t>1836101295</t>
  </si>
  <si>
    <t>pol.132201201</t>
  </si>
  <si>
    <t>48,0*0,3</t>
  </si>
  <si>
    <t>-1604016982</t>
  </si>
  <si>
    <t>80,0*0,4</t>
  </si>
  <si>
    <t>-619732645</t>
  </si>
  <si>
    <t>pol.132301201</t>
  </si>
  <si>
    <t>32,0*0,3</t>
  </si>
  <si>
    <t>2127787916</t>
  </si>
  <si>
    <t>1*(1,63-0,2)*12,0</t>
  </si>
  <si>
    <t>1*1,65*6,0</t>
  </si>
  <si>
    <t>2*(1,5-0,1)*3,0</t>
  </si>
  <si>
    <t>2*(1,65+1,5)/2*28,0</t>
  </si>
  <si>
    <t>883972408</t>
  </si>
  <si>
    <t>1147572857</t>
  </si>
  <si>
    <t>-298613762</t>
  </si>
  <si>
    <t>161101101</t>
  </si>
  <si>
    <t>Svislé přemístění výkopku z horniny tř. 1 až 4 hl výkopu do 2,5 m</t>
  </si>
  <si>
    <t>-82003534</t>
  </si>
  <si>
    <t>pol.132201201+132301201</t>
  </si>
  <si>
    <t>48,0+32,0</t>
  </si>
  <si>
    <t>1595041439</t>
  </si>
  <si>
    <t>56,6+18,0</t>
  </si>
  <si>
    <t>5,4</t>
  </si>
  <si>
    <t>45,0*0,1</t>
  </si>
  <si>
    <t>1793039383</t>
  </si>
  <si>
    <t>-56,6*0,8</t>
  </si>
  <si>
    <t>0,28</t>
  </si>
  <si>
    <t>163939710</t>
  </si>
  <si>
    <t>35,0</t>
  </si>
  <si>
    <t>289206860</t>
  </si>
  <si>
    <t xml:space="preserve">méně obsyp - pol.175151101 </t>
  </si>
  <si>
    <t>-18,0</t>
  </si>
  <si>
    <t>-5,4</t>
  </si>
  <si>
    <t>-942526378</t>
  </si>
  <si>
    <t>dodávka, doprava - pol.174101101 - 20%</t>
  </si>
  <si>
    <t>56,6*0,2*1,8*1,11+0,083</t>
  </si>
  <si>
    <t>-1546114577</t>
  </si>
  <si>
    <t>1,1*(0,3+0,032)*49,0+0,105</t>
  </si>
  <si>
    <t>-1427364339</t>
  </si>
  <si>
    <t>18,0*1,8*1,11+0,036</t>
  </si>
  <si>
    <t>-442941233</t>
  </si>
  <si>
    <t>1,1*6,0*0,1</t>
  </si>
  <si>
    <t>1,1*(3,0+28,0)*0,1</t>
  </si>
  <si>
    <t>0,43</t>
  </si>
  <si>
    <t>-2005106750</t>
  </si>
  <si>
    <t>4,5/0,1</t>
  </si>
  <si>
    <t>1929015642</t>
  </si>
  <si>
    <t>45,0</t>
  </si>
  <si>
    <t>635452450</t>
  </si>
  <si>
    <t>13,2</t>
  </si>
  <si>
    <t>-640749170</t>
  </si>
  <si>
    <t>45,</t>
  </si>
  <si>
    <t>-1573643956</t>
  </si>
  <si>
    <t>45,0*0,015*1,03+0,305</t>
  </si>
  <si>
    <t>-1259377414</t>
  </si>
  <si>
    <t>45,0*10*0,001</t>
  </si>
  <si>
    <t>-1384674390</t>
  </si>
  <si>
    <t>-789419813</t>
  </si>
  <si>
    <t>1,1*0,1*49,0+0,01</t>
  </si>
  <si>
    <t>-1326883648</t>
  </si>
  <si>
    <t>87116000R</t>
  </si>
  <si>
    <t>Montáž vodovodního potrubí z HDPE PE 100, SDR 17  D 32x1,9 mm</t>
  </si>
  <si>
    <t>2096155017</t>
  </si>
  <si>
    <t>28613650R</t>
  </si>
  <si>
    <t>potrubí vodovodní HDPE PE 100  D 32 x 1,9 mm  SDR 17</t>
  </si>
  <si>
    <t>1079593752</t>
  </si>
  <si>
    <t>dodávka, doprava k pol.87116000R</t>
  </si>
  <si>
    <t>ztraté 1,5%</t>
  </si>
  <si>
    <t>49,0*1,015+0,265</t>
  </si>
  <si>
    <t>879171111</t>
  </si>
  <si>
    <t>Montáž vodovodní přípojky na potrubí DN 32</t>
  </si>
  <si>
    <t>-1096730645</t>
  </si>
  <si>
    <t>napojení přípojky na SO 01 Zázemí</t>
  </si>
  <si>
    <t>87721110R</t>
  </si>
  <si>
    <t>Montáž potrubí z HDPE D 32 x 1,9 mm - tvarovky</t>
  </si>
  <si>
    <t>169319438</t>
  </si>
  <si>
    <t>kolena (dle PD) - HDPE 32</t>
  </si>
  <si>
    <t>28653520R</t>
  </si>
  <si>
    <t>koleno tlakové  HDPE D 32x1,9 mm</t>
  </si>
  <si>
    <t>-2079861154</t>
  </si>
  <si>
    <t>dodávka, doprava k pol.87721110R</t>
  </si>
  <si>
    <t>891249111</t>
  </si>
  <si>
    <t>Montáž navrtávacích pasů na potrubí z jakýchkoli trub DN 80</t>
  </si>
  <si>
    <t>1696510107</t>
  </si>
  <si>
    <t>napojení na stávající vodovodní řad</t>
  </si>
  <si>
    <t>42273545</t>
  </si>
  <si>
    <t>pás navrtávací se závitovým výstupem z tvárné litiny pro vodovodní PE a PVC potrubí 90-1”</t>
  </si>
  <si>
    <t>-1177581747</t>
  </si>
  <si>
    <t>dodávka, doprava k pol.891249111</t>
  </si>
  <si>
    <t>891163111</t>
  </si>
  <si>
    <t>Montáž vodovodního ventilu hlavního pro přípojky DN 25</t>
  </si>
  <si>
    <t>-249436353</t>
  </si>
  <si>
    <t>včetně osazení zemní soupravy</t>
  </si>
  <si>
    <t>313000103216</t>
  </si>
  <si>
    <t>VENTIL VODA DOMOVNÍ PŘÍPOJKY "32-5/4"""</t>
  </si>
  <si>
    <t>KS</t>
  </si>
  <si>
    <t>-1188476236</t>
  </si>
  <si>
    <t>uzavírací ventil - dodávka, doprava k pol.891163111</t>
  </si>
  <si>
    <t>89100001R</t>
  </si>
  <si>
    <t xml:space="preserve">zemní  souprava  DN 25  </t>
  </si>
  <si>
    <t>794352714</t>
  </si>
  <si>
    <t>dodávka, doprava k pol.891163111</t>
  </si>
  <si>
    <t>899401111</t>
  </si>
  <si>
    <t>Osazení poklopů litinových ventilových</t>
  </si>
  <si>
    <t>-452935111</t>
  </si>
  <si>
    <t>422914020</t>
  </si>
  <si>
    <t>poklop litinový ventilový</t>
  </si>
  <si>
    <t>-690546913</t>
  </si>
  <si>
    <t>89900110R</t>
  </si>
  <si>
    <t>Napojení na stávající vodovod - odbočka T PE90/32 - výřez, montáž, dodávka, doprava</t>
  </si>
  <si>
    <t>-941673488</t>
  </si>
  <si>
    <t>892233122</t>
  </si>
  <si>
    <t>Proplach a dezinfekce vodovodního potrubí DN od 40 do 70</t>
  </si>
  <si>
    <t>-1458644017</t>
  </si>
  <si>
    <t>406349905</t>
  </si>
  <si>
    <t>2119955218</t>
  </si>
  <si>
    <t>505037570</t>
  </si>
  <si>
    <t>barva fólie pro vodovod - modrá</t>
  </si>
  <si>
    <t>49,0</t>
  </si>
  <si>
    <t>539033557</t>
  </si>
  <si>
    <t>1,1*12,0</t>
  </si>
  <si>
    <t>Podklasní sypké vrstvy jsou zahrnuty ve výkopech.</t>
  </si>
  <si>
    <t>-311333029</t>
  </si>
  <si>
    <t>51368227</t>
  </si>
  <si>
    <t>na  skládku - dle TZ celkem 10 km</t>
  </si>
  <si>
    <t>5,94*(10-1)</t>
  </si>
  <si>
    <t>1514636195</t>
  </si>
  <si>
    <t>NV 01</t>
  </si>
  <si>
    <t>Napájecí vývod v trase</t>
  </si>
  <si>
    <t>21080100R</t>
  </si>
  <si>
    <t>Montáž kovových signalizačních vodičů</t>
  </si>
  <si>
    <t>-623906385</t>
  </si>
  <si>
    <t>34100100R</t>
  </si>
  <si>
    <t>vodič signalizační kovový CYKY 4 mm2 - dodávka, doprava</t>
  </si>
  <si>
    <t>256</t>
  </si>
  <si>
    <t>-1518409945</t>
  </si>
  <si>
    <t>31100100R</t>
  </si>
  <si>
    <t>matice mosazné M6 - dodávka, doprava</t>
  </si>
  <si>
    <t>-738465029</t>
  </si>
  <si>
    <t>31100200R</t>
  </si>
  <si>
    <t>šrouby mosazné M6 x 75 - dodávka, doprava</t>
  </si>
  <si>
    <t>1217316197</t>
  </si>
  <si>
    <t>31100300R</t>
  </si>
  <si>
    <t>folie lepicí Izolepa, cívky (1ks á 100m) - dodávka, doprava</t>
  </si>
  <si>
    <t>308447917</t>
  </si>
  <si>
    <t>210100101</t>
  </si>
  <si>
    <t>Ukončení vodičů na svorkovnici s otevřením a uzavřením krytu včetně zapojení průřezu žíly do 16 mm2</t>
  </si>
  <si>
    <t>1933015577</t>
  </si>
  <si>
    <t>21002058R</t>
  </si>
  <si>
    <t>Montáž se zhotovením ohnivzdorných podložek pod přístroje a svítidla tl do 8 mm do 1,0 m2</t>
  </si>
  <si>
    <t>-1924849284</t>
  </si>
  <si>
    <t>31100400R</t>
  </si>
  <si>
    <t>izolační deska  150x50x8 - dodávka, doprava</t>
  </si>
  <si>
    <t>-60872515</t>
  </si>
  <si>
    <t>452233111</t>
  </si>
  <si>
    <t>Podkladní pilířky nebo bloky z cihel kanalizačních pálených lícových</t>
  </si>
  <si>
    <t>-1815332148</t>
  </si>
  <si>
    <t>452313131</t>
  </si>
  <si>
    <t>Podkladní bloky z betonu prostého tř. C 12/15 otevřený výkop</t>
  </si>
  <si>
    <t>1937551609</t>
  </si>
  <si>
    <t>452353101</t>
  </si>
  <si>
    <t>Bednění podkladních bloků otevřený výkop</t>
  </si>
  <si>
    <t>-844333679</t>
  </si>
  <si>
    <t>78342511R</t>
  </si>
  <si>
    <t>Nátěry syntetické armatur do DN 100 barva dražší lesklý povrch 1x antikorozní, 1x základní, 1x email</t>
  </si>
  <si>
    <t>1978853842</t>
  </si>
  <si>
    <t>899121102</t>
  </si>
  <si>
    <t>Osazení poklopů plastových šoupátkových</t>
  </si>
  <si>
    <t>-253826656</t>
  </si>
  <si>
    <t>899713111</t>
  </si>
  <si>
    <t>Orientační tabulky na sloupku betonovém nebo ocelovém</t>
  </si>
  <si>
    <t>-750390601</t>
  </si>
  <si>
    <t>14100100R</t>
  </si>
  <si>
    <t>ocelový sloupek s patkou - dodávka, doprava</t>
  </si>
  <si>
    <t>1463362304</t>
  </si>
  <si>
    <t>30980610R</t>
  </si>
  <si>
    <t>šroub mosazný přesný šestihrané  6x40 mm - dodávka, doprava</t>
  </si>
  <si>
    <t>1129996486</t>
  </si>
  <si>
    <t>31127012R</t>
  </si>
  <si>
    <t>podložka přesná mosazná ČSN 021702 A D 6 mm otvor 6,4 mm - dodávka, doprava</t>
  </si>
  <si>
    <t>-196660826</t>
  </si>
  <si>
    <t>42291350R</t>
  </si>
  <si>
    <t>poklop litinový typ 504-šoupátkový</t>
  </si>
  <si>
    <t>-1466118670</t>
  </si>
  <si>
    <t>1740011078</t>
  </si>
  <si>
    <t>-1885198319</t>
  </si>
  <si>
    <t>-1280212819</t>
  </si>
  <si>
    <t>-1556411337</t>
  </si>
  <si>
    <t>1636373004</t>
  </si>
  <si>
    <t>1837701383</t>
  </si>
  <si>
    <t>1018804789</t>
  </si>
  <si>
    <t>-1371218186</t>
  </si>
  <si>
    <t>196304724</t>
  </si>
  <si>
    <t>-1130681283</t>
  </si>
  <si>
    <t>2076205577</t>
  </si>
  <si>
    <t>-278196352</t>
  </si>
  <si>
    <t>339610040</t>
  </si>
  <si>
    <t>E - SO 05 - ČOV přípojka NN - přenos</t>
  </si>
  <si>
    <t>EL - Elektročást - přenos</t>
  </si>
  <si>
    <t>EL</t>
  </si>
  <si>
    <t>Elektročást - přenos</t>
  </si>
  <si>
    <t>EL 01</t>
  </si>
  <si>
    <t>ČOV Přípojka NN - viz příloha</t>
  </si>
  <si>
    <t>1234682478</t>
  </si>
  <si>
    <t>BPO</t>
  </si>
  <si>
    <t>Čištění splaškových vod v areálu střediska KOHINOOR</t>
  </si>
  <si>
    <t>BPO spol. s r.o.</t>
  </si>
  <si>
    <t>vyplň údaj</t>
  </si>
  <si>
    <t>01.2P1-2</t>
  </si>
  <si>
    <t>Potrubí vyčištěné vody</t>
  </si>
  <si>
    <t>115101201</t>
  </si>
  <si>
    <t>Čerpání vody na dopravní výšku 10m, průměrný přítok do 500 l/min.</t>
  </si>
  <si>
    <t>01.5.05</t>
  </si>
  <si>
    <t>Bezpaticový zinkovaný sloup výšky 5000mm nad terénem</t>
  </si>
  <si>
    <t>01.5.06</t>
  </si>
  <si>
    <t>Svorkovnice sloupu VO s pojistkou</t>
  </si>
  <si>
    <t>Svítidlo LED 230 V, 55 W, IP 65 s přírubou</t>
  </si>
  <si>
    <t>01.5.07</t>
  </si>
  <si>
    <t>Krabice svorková nástěnná</t>
  </si>
  <si>
    <t>01.5.08</t>
  </si>
  <si>
    <t>Kabel CYKY-J 3x 1,5 mm2</t>
  </si>
  <si>
    <t>01.5.09</t>
  </si>
  <si>
    <t>Uzemnění sloupu VO - drát FeZn 10 mm (10 + 15 m), svorky vč. Izolace</t>
  </si>
  <si>
    <t>092103001</t>
  </si>
  <si>
    <t>Náklady na zkušební provoz</t>
  </si>
  <si>
    <t>měs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</si>
</sst>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4" fillId="5" borderId="22" xfId="0" applyFont="1" applyFill="1" applyBorder="1" applyAlignment="1" applyProtection="1">
      <alignment horizontal="center" vertical="center"/>
      <protection/>
    </xf>
    <xf numFmtId="49" fontId="24" fillId="5" borderId="22" xfId="0" applyNumberFormat="1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center" vertical="center" wrapText="1"/>
      <protection/>
    </xf>
    <xf numFmtId="167" fontId="24" fillId="5" borderId="22" xfId="0" applyNumberFormat="1" applyFont="1" applyFill="1" applyBorder="1" applyAlignment="1" applyProtection="1">
      <alignment vertical="center"/>
      <protection/>
    </xf>
    <xf numFmtId="4" fontId="24" fillId="5" borderId="22" xfId="0" applyNumberFormat="1" applyFont="1" applyFill="1" applyBorder="1" applyAlignment="1" applyProtection="1">
      <alignment vertical="center"/>
      <protection/>
    </xf>
    <xf numFmtId="0" fontId="24" fillId="5" borderId="22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65" t="s">
        <v>5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76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R5" s="21"/>
      <c r="BE5" s="282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77" t="s">
        <v>1941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21"/>
      <c r="BE6" s="283"/>
      <c r="BS6" s="18" t="s">
        <v>6</v>
      </c>
    </row>
    <row r="7" spans="2:71" s="1" customFormat="1" ht="12" customHeight="1">
      <c r="B7" s="21"/>
      <c r="D7" s="28" t="s">
        <v>17</v>
      </c>
      <c r="K7" s="26" t="s">
        <v>18</v>
      </c>
      <c r="AK7" s="28" t="s">
        <v>19</v>
      </c>
      <c r="AN7" s="26" t="s">
        <v>20</v>
      </c>
      <c r="AR7" s="21"/>
      <c r="BE7" s="283"/>
      <c r="BS7" s="18" t="s">
        <v>6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1943</v>
      </c>
      <c r="AR8" s="21"/>
      <c r="BE8" s="283"/>
      <c r="BS8" s="18" t="s">
        <v>6</v>
      </c>
    </row>
    <row r="9" spans="2:71" s="1" customFormat="1" ht="14.45" customHeight="1">
      <c r="B9" s="21"/>
      <c r="AR9" s="21"/>
      <c r="BE9" s="283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83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83"/>
      <c r="BS11" s="18" t="s">
        <v>6</v>
      </c>
    </row>
    <row r="12" spans="2:71" s="1" customFormat="1" ht="6.95" customHeight="1">
      <c r="B12" s="21"/>
      <c r="AR12" s="21"/>
      <c r="BE12" s="283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83"/>
      <c r="BS13" s="18" t="s">
        <v>6</v>
      </c>
    </row>
    <row r="14" spans="2:71" ht="12.75">
      <c r="B14" s="21"/>
      <c r="E14" s="278" t="s">
        <v>29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8" t="s">
        <v>27</v>
      </c>
      <c r="AN14" s="30" t="s">
        <v>29</v>
      </c>
      <c r="AR14" s="21"/>
      <c r="BE14" s="283"/>
      <c r="BS14" s="18" t="s">
        <v>6</v>
      </c>
    </row>
    <row r="15" spans="2:71" s="1" customFormat="1" ht="6.95" customHeight="1">
      <c r="B15" s="21"/>
      <c r="AR15" s="21"/>
      <c r="BE15" s="283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83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83"/>
      <c r="BS17" s="18" t="s">
        <v>32</v>
      </c>
    </row>
    <row r="18" spans="2:71" s="1" customFormat="1" ht="6.95" customHeight="1">
      <c r="B18" s="21"/>
      <c r="AR18" s="21"/>
      <c r="BE18" s="283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83"/>
      <c r="BS19" s="18" t="s">
        <v>6</v>
      </c>
    </row>
    <row r="20" spans="2:71" s="1" customFormat="1" ht="18.4" customHeight="1">
      <c r="B20" s="21"/>
      <c r="E20" s="26" t="s">
        <v>1940</v>
      </c>
      <c r="AK20" s="28" t="s">
        <v>27</v>
      </c>
      <c r="AN20" s="26" t="s">
        <v>1</v>
      </c>
      <c r="AR20" s="21"/>
      <c r="BE20" s="283"/>
      <c r="BS20" s="18" t="s">
        <v>32</v>
      </c>
    </row>
    <row r="21" spans="2:57" s="1" customFormat="1" ht="6.95" customHeight="1">
      <c r="B21" s="21"/>
      <c r="AR21" s="21"/>
      <c r="BE21" s="283"/>
    </row>
    <row r="22" spans="2:57" s="1" customFormat="1" ht="12" customHeight="1">
      <c r="B22" s="21"/>
      <c r="D22" s="28" t="s">
        <v>35</v>
      </c>
      <c r="AR22" s="21"/>
      <c r="BE22" s="283"/>
    </row>
    <row r="23" spans="2:57" s="1" customFormat="1" ht="51" customHeight="1">
      <c r="B23" s="21"/>
      <c r="E23" s="280" t="s">
        <v>36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R23" s="21"/>
      <c r="BE23" s="283"/>
    </row>
    <row r="24" spans="2:57" s="1" customFormat="1" ht="6.95" customHeight="1">
      <c r="B24" s="21"/>
      <c r="AR24" s="21"/>
      <c r="BE24" s="283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3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5">
        <f>ROUND(AG94,2)</f>
        <v>0</v>
      </c>
      <c r="AL26" s="286"/>
      <c r="AM26" s="286"/>
      <c r="AN26" s="286"/>
      <c r="AO26" s="286"/>
      <c r="AP26" s="33"/>
      <c r="AQ26" s="33"/>
      <c r="AR26" s="34"/>
      <c r="BE26" s="283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83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81" t="s">
        <v>38</v>
      </c>
      <c r="M28" s="281"/>
      <c r="N28" s="281"/>
      <c r="O28" s="281"/>
      <c r="P28" s="281"/>
      <c r="Q28" s="33"/>
      <c r="R28" s="33"/>
      <c r="S28" s="33"/>
      <c r="T28" s="33"/>
      <c r="U28" s="33"/>
      <c r="V28" s="33"/>
      <c r="W28" s="281" t="s">
        <v>39</v>
      </c>
      <c r="X28" s="281"/>
      <c r="Y28" s="281"/>
      <c r="Z28" s="281"/>
      <c r="AA28" s="281"/>
      <c r="AB28" s="281"/>
      <c r="AC28" s="281"/>
      <c r="AD28" s="281"/>
      <c r="AE28" s="281"/>
      <c r="AF28" s="33"/>
      <c r="AG28" s="33"/>
      <c r="AH28" s="33"/>
      <c r="AI28" s="33"/>
      <c r="AJ28" s="33"/>
      <c r="AK28" s="281"/>
      <c r="AL28" s="281"/>
      <c r="AM28" s="281"/>
      <c r="AN28" s="281"/>
      <c r="AO28" s="281"/>
      <c r="AP28" s="33"/>
      <c r="AQ28" s="33"/>
      <c r="AR28" s="34"/>
      <c r="BE28" s="283"/>
    </row>
    <row r="29" spans="2:57" s="3" customFormat="1" ht="14.45" customHeight="1">
      <c r="B29" s="38"/>
      <c r="D29" s="28" t="s">
        <v>41</v>
      </c>
      <c r="F29" s="28" t="s">
        <v>42</v>
      </c>
      <c r="L29" s="256">
        <v>0.21</v>
      </c>
      <c r="M29" s="257"/>
      <c r="N29" s="257"/>
      <c r="O29" s="257"/>
      <c r="P29" s="257"/>
      <c r="W29" s="264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K29" s="264"/>
      <c r="AL29" s="257"/>
      <c r="AM29" s="257"/>
      <c r="AN29" s="257"/>
      <c r="AO29" s="257"/>
      <c r="AR29" s="38"/>
      <c r="BE29" s="284"/>
    </row>
    <row r="30" spans="2:57" s="3" customFormat="1" ht="14.45" customHeight="1">
      <c r="B30" s="38"/>
      <c r="F30" s="28" t="s">
        <v>43</v>
      </c>
      <c r="L30" s="256">
        <v>0.15</v>
      </c>
      <c r="M30" s="257"/>
      <c r="N30" s="257"/>
      <c r="O30" s="257"/>
      <c r="P30" s="257"/>
      <c r="W30" s="264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K30" s="264"/>
      <c r="AL30" s="257"/>
      <c r="AM30" s="257"/>
      <c r="AN30" s="257"/>
      <c r="AO30" s="257"/>
      <c r="AR30" s="38"/>
      <c r="BE30" s="284"/>
    </row>
    <row r="31" spans="2:57" s="3" customFormat="1" ht="14.45" customHeight="1" hidden="1">
      <c r="B31" s="38"/>
      <c r="F31" s="28" t="s">
        <v>44</v>
      </c>
      <c r="L31" s="256">
        <v>0.21</v>
      </c>
      <c r="M31" s="257"/>
      <c r="N31" s="257"/>
      <c r="O31" s="257"/>
      <c r="P31" s="257"/>
      <c r="W31" s="264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K31" s="264">
        <v>0</v>
      </c>
      <c r="AL31" s="257"/>
      <c r="AM31" s="257"/>
      <c r="AN31" s="257"/>
      <c r="AO31" s="257"/>
      <c r="AR31" s="38"/>
      <c r="BE31" s="284"/>
    </row>
    <row r="32" spans="2:57" s="3" customFormat="1" ht="14.45" customHeight="1" hidden="1">
      <c r="B32" s="38"/>
      <c r="F32" s="28" t="s">
        <v>45</v>
      </c>
      <c r="L32" s="256">
        <v>0.15</v>
      </c>
      <c r="M32" s="257"/>
      <c r="N32" s="257"/>
      <c r="O32" s="257"/>
      <c r="P32" s="257"/>
      <c r="W32" s="264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K32" s="264">
        <v>0</v>
      </c>
      <c r="AL32" s="257"/>
      <c r="AM32" s="257"/>
      <c r="AN32" s="257"/>
      <c r="AO32" s="257"/>
      <c r="AR32" s="38"/>
      <c r="BE32" s="284"/>
    </row>
    <row r="33" spans="2:57" s="3" customFormat="1" ht="14.45" customHeight="1" hidden="1">
      <c r="B33" s="38"/>
      <c r="F33" s="28" t="s">
        <v>46</v>
      </c>
      <c r="L33" s="256">
        <v>0</v>
      </c>
      <c r="M33" s="257"/>
      <c r="N33" s="257"/>
      <c r="O33" s="257"/>
      <c r="P33" s="257"/>
      <c r="W33" s="264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K33" s="264">
        <v>0</v>
      </c>
      <c r="AL33" s="257"/>
      <c r="AM33" s="257"/>
      <c r="AN33" s="257"/>
      <c r="AO33" s="257"/>
      <c r="AR33" s="38"/>
      <c r="BE33" s="28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83"/>
    </row>
    <row r="35" spans="1:57" s="2" customFormat="1" ht="25.9" customHeight="1">
      <c r="A35" s="33"/>
      <c r="B35" s="34"/>
      <c r="C35" s="39"/>
      <c r="D35" s="40" t="s">
        <v>37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60" t="s">
        <v>49</v>
      </c>
      <c r="Y35" s="261"/>
      <c r="Z35" s="261"/>
      <c r="AA35" s="261"/>
      <c r="AB35" s="261"/>
      <c r="AC35" s="41"/>
      <c r="AD35" s="41"/>
      <c r="AE35" s="41"/>
      <c r="AF35" s="41"/>
      <c r="AG35" s="41"/>
      <c r="AH35" s="41"/>
      <c r="AI35" s="41"/>
      <c r="AJ35" s="41"/>
      <c r="AK35" s="262">
        <f>SUM(AK26:AK33)</f>
        <v>0</v>
      </c>
      <c r="AL35" s="261"/>
      <c r="AM35" s="261"/>
      <c r="AN35" s="261"/>
      <c r="AO35" s="263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TV18-047_19</v>
      </c>
      <c r="AR84" s="52"/>
    </row>
    <row r="85" spans="2:44" s="5" customFormat="1" ht="36.95" customHeight="1">
      <c r="B85" s="53"/>
      <c r="C85" s="54" t="s">
        <v>16</v>
      </c>
      <c r="L85" s="273" t="str">
        <f>K6</f>
        <v>Čištění splaškových vod v areálu střediska KOHINOOR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21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23</v>
      </c>
      <c r="AJ87" s="33"/>
      <c r="AK87" s="33"/>
      <c r="AL87" s="33"/>
      <c r="AM87" s="275" t="str">
        <f>IF(AN8="","",AN8)</f>
        <v>vyplň údaj</v>
      </c>
      <c r="AN87" s="275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7.95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Palivový kombinát Ústí,s.p., Hrbovická 2, Chlumec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71" t="str">
        <f>IF(E17="","",E17)</f>
        <v>BPO spol. s r.o.,Lidická 1239, 36317 Ostrov</v>
      </c>
      <c r="AN89" s="272"/>
      <c r="AO89" s="272"/>
      <c r="AP89" s="272"/>
      <c r="AQ89" s="33"/>
      <c r="AR89" s="34"/>
      <c r="AS89" s="267" t="s">
        <v>57</v>
      </c>
      <c r="AT89" s="26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71" t="str">
        <f>IF(E20="","",E20)</f>
        <v>BPO</v>
      </c>
      <c r="AN90" s="272"/>
      <c r="AO90" s="272"/>
      <c r="AP90" s="272"/>
      <c r="AQ90" s="33"/>
      <c r="AR90" s="34"/>
      <c r="AS90" s="269"/>
      <c r="AT90" s="27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9"/>
      <c r="AT91" s="27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51" t="s">
        <v>58</v>
      </c>
      <c r="D92" s="252"/>
      <c r="E92" s="252"/>
      <c r="F92" s="252"/>
      <c r="G92" s="252"/>
      <c r="H92" s="61"/>
      <c r="I92" s="253" t="s">
        <v>59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9" t="s">
        <v>60</v>
      </c>
      <c r="AH92" s="252"/>
      <c r="AI92" s="252"/>
      <c r="AJ92" s="252"/>
      <c r="AK92" s="252"/>
      <c r="AL92" s="252"/>
      <c r="AM92" s="252"/>
      <c r="AN92" s="253"/>
      <c r="AO92" s="252"/>
      <c r="AP92" s="258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9">
        <f>ROUND(SUM(AG95:AG100),2)</f>
        <v>0</v>
      </c>
      <c r="AH94" s="249"/>
      <c r="AI94" s="249"/>
      <c r="AJ94" s="249"/>
      <c r="AK94" s="249"/>
      <c r="AL94" s="249"/>
      <c r="AM94" s="249"/>
      <c r="AN94" s="250"/>
      <c r="AO94" s="250"/>
      <c r="AP94" s="250"/>
      <c r="AQ94" s="73" t="s">
        <v>1</v>
      </c>
      <c r="AR94" s="69"/>
      <c r="AS94" s="74">
        <f>ROUND(SUM(AS95:AS100),2)</f>
        <v>0</v>
      </c>
      <c r="AT94" s="75">
        <f aca="true" t="shared" si="0" ref="AT94:AT100">ROUND(SUM(AV94:AW94),2)</f>
        <v>0</v>
      </c>
      <c r="AU94" s="76">
        <f>ROUND(SUM(AU95:AU100),5)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ROUND(SUM(AZ95:AZ100),2)</f>
        <v>0</v>
      </c>
      <c r="BA94" s="75">
        <f>ROUND(SUM(BA95:BA100),2)</f>
        <v>0</v>
      </c>
      <c r="BB94" s="75">
        <f>ROUND(SUM(BB95:BB100),2)</f>
        <v>0</v>
      </c>
      <c r="BC94" s="75">
        <f>ROUND(SUM(BC95:BC100),2)</f>
        <v>0</v>
      </c>
      <c r="BD94" s="77">
        <f>ROUND(SUM(BD95:BD100),2)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18</v>
      </c>
    </row>
    <row r="95" spans="1:91" s="7" customFormat="1" ht="16.5" customHeight="1">
      <c r="A95" s="80" t="s">
        <v>80</v>
      </c>
      <c r="B95" s="81"/>
      <c r="C95" s="82"/>
      <c r="D95" s="248" t="s">
        <v>81</v>
      </c>
      <c r="E95" s="248"/>
      <c r="F95" s="248"/>
      <c r="G95" s="248"/>
      <c r="H95" s="248"/>
      <c r="I95" s="83"/>
      <c r="J95" s="248" t="s">
        <v>82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54">
        <f>'A1 - SO 01 - ČOV'!J30</f>
        <v>0</v>
      </c>
      <c r="AH95" s="255"/>
      <c r="AI95" s="255"/>
      <c r="AJ95" s="255"/>
      <c r="AK95" s="255"/>
      <c r="AL95" s="255"/>
      <c r="AM95" s="255"/>
      <c r="AN95" s="254"/>
      <c r="AO95" s="255"/>
      <c r="AP95" s="255"/>
      <c r="AQ95" s="84" t="s">
        <v>83</v>
      </c>
      <c r="AR95" s="81"/>
      <c r="AS95" s="85">
        <v>0</v>
      </c>
      <c r="AT95" s="86">
        <f t="shared" si="0"/>
        <v>0</v>
      </c>
      <c r="AU95" s="87">
        <f>'A1 - SO 01 - ČOV'!P135</f>
        <v>0</v>
      </c>
      <c r="AV95" s="86">
        <f>'A1 - SO 01 - ČOV'!J33</f>
        <v>0</v>
      </c>
      <c r="AW95" s="86">
        <f>'A1 - SO 01 - ČOV'!J34</f>
        <v>0</v>
      </c>
      <c r="AX95" s="86">
        <f>'A1 - SO 01 - ČOV'!J35</f>
        <v>0</v>
      </c>
      <c r="AY95" s="86">
        <f>'A1 - SO 01 - ČOV'!J36</f>
        <v>0</v>
      </c>
      <c r="AZ95" s="86">
        <f>'A1 - SO 01 - ČOV'!F33</f>
        <v>0</v>
      </c>
      <c r="BA95" s="86">
        <f>'A1 - SO 01 - ČOV'!F34</f>
        <v>0</v>
      </c>
      <c r="BB95" s="86">
        <f>'A1 - SO 01 - ČOV'!F35</f>
        <v>0</v>
      </c>
      <c r="BC95" s="86">
        <f>'A1 - SO 01 - ČOV'!F36</f>
        <v>0</v>
      </c>
      <c r="BD95" s="88">
        <f>'A1 - SO 01 - ČOV'!F37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18</v>
      </c>
      <c r="CM95" s="89" t="s">
        <v>86</v>
      </c>
    </row>
    <row r="96" spans="1:91" s="7" customFormat="1" ht="16.5" customHeight="1">
      <c r="A96" s="80" t="s">
        <v>80</v>
      </c>
      <c r="B96" s="81"/>
      <c r="C96" s="82"/>
      <c r="D96" s="248" t="s">
        <v>87</v>
      </c>
      <c r="E96" s="248"/>
      <c r="F96" s="248"/>
      <c r="G96" s="248"/>
      <c r="H96" s="248"/>
      <c r="I96" s="83"/>
      <c r="J96" s="248" t="s">
        <v>88</v>
      </c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54">
        <f>'A2 - PS 01 - ČOV  Technol...'!J30</f>
        <v>0</v>
      </c>
      <c r="AH96" s="255"/>
      <c r="AI96" s="255"/>
      <c r="AJ96" s="255"/>
      <c r="AK96" s="255"/>
      <c r="AL96" s="255"/>
      <c r="AM96" s="255"/>
      <c r="AN96" s="254"/>
      <c r="AO96" s="255"/>
      <c r="AP96" s="255"/>
      <c r="AQ96" s="84" t="s">
        <v>83</v>
      </c>
      <c r="AR96" s="81"/>
      <c r="AS96" s="85">
        <v>0</v>
      </c>
      <c r="AT96" s="86">
        <f t="shared" si="0"/>
        <v>0</v>
      </c>
      <c r="AU96" s="87">
        <f>'A2 - PS 01 - ČOV  Technol...'!P125</f>
        <v>0</v>
      </c>
      <c r="AV96" s="86">
        <f>'A2 - PS 01 - ČOV  Technol...'!J33</f>
        <v>0</v>
      </c>
      <c r="AW96" s="86">
        <f>'A2 - PS 01 - ČOV  Technol...'!J34</f>
        <v>0</v>
      </c>
      <c r="AX96" s="86">
        <f>'A2 - PS 01 - ČOV  Technol...'!J35</f>
        <v>0</v>
      </c>
      <c r="AY96" s="86">
        <f>'A2 - PS 01 - ČOV  Technol...'!J36</f>
        <v>0</v>
      </c>
      <c r="AZ96" s="86">
        <f>'A2 - PS 01 - ČOV  Technol...'!F33</f>
        <v>0</v>
      </c>
      <c r="BA96" s="86">
        <f>'A2 - PS 01 - ČOV  Technol...'!F34</f>
        <v>0</v>
      </c>
      <c r="BB96" s="86">
        <f>'A2 - PS 01 - ČOV  Technol...'!F35</f>
        <v>0</v>
      </c>
      <c r="BC96" s="86">
        <f>'A2 - PS 01 - ČOV  Technol...'!F36</f>
        <v>0</v>
      </c>
      <c r="BD96" s="88">
        <f>'A2 - PS 01 - ČOV  Technol...'!F37</f>
        <v>0</v>
      </c>
      <c r="BT96" s="89" t="s">
        <v>84</v>
      </c>
      <c r="BV96" s="89" t="s">
        <v>78</v>
      </c>
      <c r="BW96" s="89" t="s">
        <v>89</v>
      </c>
      <c r="BX96" s="89" t="s">
        <v>4</v>
      </c>
      <c r="CL96" s="89" t="s">
        <v>18</v>
      </c>
      <c r="CM96" s="89" t="s">
        <v>86</v>
      </c>
    </row>
    <row r="97" spans="1:91" s="7" customFormat="1" ht="16.5" customHeight="1">
      <c r="A97" s="80" t="s">
        <v>80</v>
      </c>
      <c r="B97" s="81"/>
      <c r="C97" s="82"/>
      <c r="D97" s="248" t="s">
        <v>90</v>
      </c>
      <c r="E97" s="248"/>
      <c r="F97" s="248"/>
      <c r="G97" s="248"/>
      <c r="H97" s="248"/>
      <c r="I97" s="83"/>
      <c r="J97" s="248" t="s">
        <v>91</v>
      </c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54">
        <f>'B - SO 02 - ČOV pro firmu...'!J30</f>
        <v>0</v>
      </c>
      <c r="AH97" s="255"/>
      <c r="AI97" s="255"/>
      <c r="AJ97" s="255"/>
      <c r="AK97" s="255"/>
      <c r="AL97" s="255"/>
      <c r="AM97" s="255"/>
      <c r="AN97" s="254"/>
      <c r="AO97" s="255"/>
      <c r="AP97" s="255"/>
      <c r="AQ97" s="84" t="s">
        <v>83</v>
      </c>
      <c r="AR97" s="81"/>
      <c r="AS97" s="85">
        <v>0</v>
      </c>
      <c r="AT97" s="86">
        <f t="shared" si="0"/>
        <v>0</v>
      </c>
      <c r="AU97" s="87">
        <f>'B - SO 02 - ČOV pro firmu...'!P128</f>
        <v>0</v>
      </c>
      <c r="AV97" s="86">
        <f>'B - SO 02 - ČOV pro firmu...'!J33</f>
        <v>0</v>
      </c>
      <c r="AW97" s="86">
        <f>'B - SO 02 - ČOV pro firmu...'!J34</f>
        <v>0</v>
      </c>
      <c r="AX97" s="86">
        <f>'B - SO 02 - ČOV pro firmu...'!J35</f>
        <v>0</v>
      </c>
      <c r="AY97" s="86">
        <f>'B - SO 02 - ČOV pro firmu...'!J36</f>
        <v>0</v>
      </c>
      <c r="AZ97" s="86">
        <f>'B - SO 02 - ČOV pro firmu...'!F33</f>
        <v>0</v>
      </c>
      <c r="BA97" s="86">
        <f>'B - SO 02 - ČOV pro firmu...'!F34</f>
        <v>0</v>
      </c>
      <c r="BB97" s="86">
        <f>'B - SO 02 - ČOV pro firmu...'!F35</f>
        <v>0</v>
      </c>
      <c r="BC97" s="86">
        <f>'B - SO 02 - ČOV pro firmu...'!F36</f>
        <v>0</v>
      </c>
      <c r="BD97" s="88">
        <f>'B - SO 02 - ČOV pro firmu...'!F37</f>
        <v>0</v>
      </c>
      <c r="BT97" s="89" t="s">
        <v>84</v>
      </c>
      <c r="BV97" s="89" t="s">
        <v>78</v>
      </c>
      <c r="BW97" s="89" t="s">
        <v>92</v>
      </c>
      <c r="BX97" s="89" t="s">
        <v>4</v>
      </c>
      <c r="CL97" s="89" t="s">
        <v>18</v>
      </c>
      <c r="CM97" s="89" t="s">
        <v>86</v>
      </c>
    </row>
    <row r="98" spans="1:91" s="7" customFormat="1" ht="27" customHeight="1">
      <c r="A98" s="80" t="s">
        <v>80</v>
      </c>
      <c r="B98" s="81"/>
      <c r="C98" s="82"/>
      <c r="D98" s="248" t="s">
        <v>93</v>
      </c>
      <c r="E98" s="248"/>
      <c r="F98" s="248"/>
      <c r="G98" s="248"/>
      <c r="H98" s="248"/>
      <c r="I98" s="83"/>
      <c r="J98" s="248" t="s">
        <v>94</v>
      </c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54">
        <f>'C - SO 03 - ČOV Přípojka ...'!J30</f>
        <v>0</v>
      </c>
      <c r="AH98" s="255"/>
      <c r="AI98" s="255"/>
      <c r="AJ98" s="255"/>
      <c r="AK98" s="255"/>
      <c r="AL98" s="255"/>
      <c r="AM98" s="255"/>
      <c r="AN98" s="254"/>
      <c r="AO98" s="255"/>
      <c r="AP98" s="255"/>
      <c r="AQ98" s="84" t="s">
        <v>83</v>
      </c>
      <c r="AR98" s="81"/>
      <c r="AS98" s="85">
        <v>0</v>
      </c>
      <c r="AT98" s="86">
        <f t="shared" si="0"/>
        <v>0</v>
      </c>
      <c r="AU98" s="87">
        <f>'C - SO 03 - ČOV Přípojka ...'!P128</f>
        <v>0</v>
      </c>
      <c r="AV98" s="86">
        <f>'C - SO 03 - ČOV Přípojka ...'!J33</f>
        <v>0</v>
      </c>
      <c r="AW98" s="86">
        <f>'C - SO 03 - ČOV Přípojka ...'!J34</f>
        <v>0</v>
      </c>
      <c r="AX98" s="86">
        <f>'C - SO 03 - ČOV Přípojka ...'!J35</f>
        <v>0</v>
      </c>
      <c r="AY98" s="86">
        <f>'C - SO 03 - ČOV Přípojka ...'!J36</f>
        <v>0</v>
      </c>
      <c r="AZ98" s="86">
        <f>'C - SO 03 - ČOV Přípojka ...'!F33</f>
        <v>0</v>
      </c>
      <c r="BA98" s="86">
        <f>'C - SO 03 - ČOV Přípojka ...'!F34</f>
        <v>0</v>
      </c>
      <c r="BB98" s="86">
        <f>'C - SO 03 - ČOV Přípojka ...'!F35</f>
        <v>0</v>
      </c>
      <c r="BC98" s="86">
        <f>'C - SO 03 - ČOV Přípojka ...'!F36</f>
        <v>0</v>
      </c>
      <c r="BD98" s="88">
        <f>'C - SO 03 - ČOV Přípojka ...'!F37</f>
        <v>0</v>
      </c>
      <c r="BT98" s="89" t="s">
        <v>84</v>
      </c>
      <c r="BV98" s="89" t="s">
        <v>78</v>
      </c>
      <c r="BW98" s="89" t="s">
        <v>95</v>
      </c>
      <c r="BX98" s="89" t="s">
        <v>4</v>
      </c>
      <c r="CL98" s="89" t="s">
        <v>18</v>
      </c>
      <c r="CM98" s="89" t="s">
        <v>86</v>
      </c>
    </row>
    <row r="99" spans="1:91" s="7" customFormat="1" ht="16.5" customHeight="1">
      <c r="A99" s="80" t="s">
        <v>80</v>
      </c>
      <c r="B99" s="81"/>
      <c r="C99" s="82"/>
      <c r="D99" s="248" t="s">
        <v>75</v>
      </c>
      <c r="E99" s="248"/>
      <c r="F99" s="248"/>
      <c r="G99" s="248"/>
      <c r="H99" s="248"/>
      <c r="I99" s="83"/>
      <c r="J99" s="248" t="s">
        <v>96</v>
      </c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54">
        <f>'D - SO 04 - ČOV přípojka ...'!J30</f>
        <v>0</v>
      </c>
      <c r="AH99" s="255"/>
      <c r="AI99" s="255"/>
      <c r="AJ99" s="255"/>
      <c r="AK99" s="255"/>
      <c r="AL99" s="255"/>
      <c r="AM99" s="255"/>
      <c r="AN99" s="254"/>
      <c r="AO99" s="255"/>
      <c r="AP99" s="255"/>
      <c r="AQ99" s="84" t="s">
        <v>83</v>
      </c>
      <c r="AR99" s="81"/>
      <c r="AS99" s="85">
        <v>0</v>
      </c>
      <c r="AT99" s="86">
        <f t="shared" si="0"/>
        <v>0</v>
      </c>
      <c r="AU99" s="87">
        <f>'D - SO 04 - ČOV přípojka ...'!P128</f>
        <v>0</v>
      </c>
      <c r="AV99" s="86">
        <f>'D - SO 04 - ČOV přípojka ...'!J33</f>
        <v>0</v>
      </c>
      <c r="AW99" s="86">
        <f>'D - SO 04 - ČOV přípojka ...'!J34</f>
        <v>0</v>
      </c>
      <c r="AX99" s="86">
        <f>'D - SO 04 - ČOV přípojka ...'!J35</f>
        <v>0</v>
      </c>
      <c r="AY99" s="86">
        <f>'D - SO 04 - ČOV přípojka ...'!J36</f>
        <v>0</v>
      </c>
      <c r="AZ99" s="86">
        <f>'D - SO 04 - ČOV přípojka ...'!F33</f>
        <v>0</v>
      </c>
      <c r="BA99" s="86">
        <f>'D - SO 04 - ČOV přípojka ...'!F34</f>
        <v>0</v>
      </c>
      <c r="BB99" s="86">
        <f>'D - SO 04 - ČOV přípojka ...'!F35</f>
        <v>0</v>
      </c>
      <c r="BC99" s="86">
        <f>'D - SO 04 - ČOV přípojka ...'!F36</f>
        <v>0</v>
      </c>
      <c r="BD99" s="88">
        <f>'D - SO 04 - ČOV přípojka ...'!F37</f>
        <v>0</v>
      </c>
      <c r="BT99" s="89" t="s">
        <v>84</v>
      </c>
      <c r="BV99" s="89" t="s">
        <v>78</v>
      </c>
      <c r="BW99" s="89" t="s">
        <v>97</v>
      </c>
      <c r="BX99" s="89" t="s">
        <v>4</v>
      </c>
      <c r="CL99" s="89" t="s">
        <v>18</v>
      </c>
      <c r="CM99" s="89" t="s">
        <v>86</v>
      </c>
    </row>
    <row r="100" spans="1:91" s="7" customFormat="1" ht="16.5" customHeight="1">
      <c r="A100" s="80" t="s">
        <v>80</v>
      </c>
      <c r="B100" s="81"/>
      <c r="C100" s="82"/>
      <c r="D100" s="248" t="s">
        <v>98</v>
      </c>
      <c r="E100" s="248"/>
      <c r="F100" s="248"/>
      <c r="G100" s="248"/>
      <c r="H100" s="248"/>
      <c r="I100" s="83"/>
      <c r="J100" s="248" t="s">
        <v>99</v>
      </c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54">
        <f>'E - SO 05 - ČOV přípojka ...'!J30</f>
        <v>0</v>
      </c>
      <c r="AH100" s="255"/>
      <c r="AI100" s="255"/>
      <c r="AJ100" s="255"/>
      <c r="AK100" s="255"/>
      <c r="AL100" s="255"/>
      <c r="AM100" s="255"/>
      <c r="AN100" s="254"/>
      <c r="AO100" s="255"/>
      <c r="AP100" s="255"/>
      <c r="AQ100" s="84" t="s">
        <v>83</v>
      </c>
      <c r="AR100" s="81"/>
      <c r="AS100" s="90">
        <v>0</v>
      </c>
      <c r="AT100" s="91">
        <f t="shared" si="0"/>
        <v>0</v>
      </c>
      <c r="AU100" s="92">
        <f>'E - SO 05 - ČOV přípojka ...'!P117</f>
        <v>0</v>
      </c>
      <c r="AV100" s="91">
        <f>'E - SO 05 - ČOV přípojka ...'!J33</f>
        <v>0</v>
      </c>
      <c r="AW100" s="91">
        <f>'E - SO 05 - ČOV přípojka ...'!J34</f>
        <v>0</v>
      </c>
      <c r="AX100" s="91">
        <f>'E - SO 05 - ČOV přípojka ...'!J35</f>
        <v>0</v>
      </c>
      <c r="AY100" s="91">
        <f>'E - SO 05 - ČOV přípojka ...'!J36</f>
        <v>0</v>
      </c>
      <c r="AZ100" s="91">
        <f>'E - SO 05 - ČOV přípojka ...'!F33</f>
        <v>0</v>
      </c>
      <c r="BA100" s="91">
        <f>'E - SO 05 - ČOV přípojka ...'!F34</f>
        <v>0</v>
      </c>
      <c r="BB100" s="91">
        <f>'E - SO 05 - ČOV přípojka ...'!F35</f>
        <v>0</v>
      </c>
      <c r="BC100" s="91">
        <f>'E - SO 05 - ČOV přípojka ...'!F36</f>
        <v>0</v>
      </c>
      <c r="BD100" s="93">
        <f>'E - SO 05 - ČOV přípojka ...'!F37</f>
        <v>0</v>
      </c>
      <c r="BT100" s="89" t="s">
        <v>84</v>
      </c>
      <c r="BV100" s="89" t="s">
        <v>78</v>
      </c>
      <c r="BW100" s="89" t="s">
        <v>100</v>
      </c>
      <c r="BX100" s="89" t="s">
        <v>4</v>
      </c>
      <c r="CL100" s="89" t="s">
        <v>18</v>
      </c>
      <c r="CM100" s="89" t="s">
        <v>86</v>
      </c>
    </row>
    <row r="101" spans="1:57" s="2" customFormat="1" ht="30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</sheetData>
  <sheetProtection algorithmName="SHA-512" hashValue="W0wauzSeRWYvcImeLQ6I6sH3mgi52+6J3jF5jzq/9YpTr6Lq4wWizFeqx3wtEeUEFDQ6Bksdki9CjRwdmDD3TQ==" saltValue="F9cPgFI/hxayOcC8paXUZQ==" spinCount="100000" sheet="1" objects="1" scenarios="1"/>
  <mergeCells count="62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</mergeCells>
  <hyperlinks>
    <hyperlink ref="A95" location="'A1 - SO 01 - ČOV'!C2" display="/"/>
    <hyperlink ref="A96" location="'A2 - PS 01 - ČOV  Technol...'!C2" display="/"/>
    <hyperlink ref="A97" location="'B - SO 02 - ČOV pro firmu...'!C2" display="/"/>
    <hyperlink ref="A98" location="'C - SO 03 - ČOV Přípojka ...'!C2" display="/"/>
    <hyperlink ref="A99" location="'D - SO 04 - ČOV přípojka ...'!C2" display="/"/>
    <hyperlink ref="A100" location="'E - SO 05 - ČOV přípojk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74"/>
  <sheetViews>
    <sheetView showGridLines="0" workbookViewId="0" topLeftCell="B1">
      <selection activeCell="V769" sqref="V76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8515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85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103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51" customHeight="1" hidden="1">
      <c r="A27" s="99"/>
      <c r="B27" s="100"/>
      <c r="C27" s="99"/>
      <c r="D27" s="99"/>
      <c r="E27" s="280" t="s">
        <v>36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ROUND(J135,2)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ROUND((SUM(BE135:BE773)),2)</f>
        <v>0</v>
      </c>
      <c r="G33" s="33"/>
      <c r="H33" s="33"/>
      <c r="I33" s="108">
        <v>0.21</v>
      </c>
      <c r="J33" s="107">
        <f>ROUND(((SUM(BE135:BE773))*I33),2)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ROUND((SUM(BF135:BF773)),2)</f>
        <v>0</v>
      </c>
      <c r="G34" s="33"/>
      <c r="H34" s="33"/>
      <c r="I34" s="108">
        <v>0.15</v>
      </c>
      <c r="J34" s="107">
        <f>ROUND(((SUM(BF135:BF773))*I34),2)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ROUND((SUM(BG135:BG773)),2)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ROUND((SUM(BH135:BH773)),2)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ROUND((SUM(BI135:BI773)),2)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A1 - SO 01 - ČOV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J135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J136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J137</f>
        <v>0</v>
      </c>
      <c r="L98" s="132"/>
    </row>
    <row r="99" spans="2:12" s="10" customFormat="1" ht="19.9" customHeight="1">
      <c r="B99" s="132"/>
      <c r="D99" s="133" t="s">
        <v>111</v>
      </c>
      <c r="E99" s="134"/>
      <c r="F99" s="134"/>
      <c r="G99" s="134"/>
      <c r="H99" s="134"/>
      <c r="I99" s="135"/>
      <c r="J99" s="136">
        <f>J327</f>
        <v>0</v>
      </c>
      <c r="L99" s="132"/>
    </row>
    <row r="100" spans="2:12" s="10" customFormat="1" ht="19.9" customHeight="1">
      <c r="B100" s="132"/>
      <c r="D100" s="133" t="s">
        <v>112</v>
      </c>
      <c r="E100" s="134"/>
      <c r="F100" s="134"/>
      <c r="G100" s="134"/>
      <c r="H100" s="134"/>
      <c r="I100" s="135"/>
      <c r="J100" s="136">
        <f>J338</f>
        <v>0</v>
      </c>
      <c r="L100" s="132"/>
    </row>
    <row r="101" spans="2:12" s="10" customFormat="1" ht="19.9" customHeight="1">
      <c r="B101" s="132"/>
      <c r="D101" s="133" t="s">
        <v>113</v>
      </c>
      <c r="E101" s="134"/>
      <c r="F101" s="134"/>
      <c r="G101" s="134"/>
      <c r="H101" s="134"/>
      <c r="I101" s="135"/>
      <c r="J101" s="136">
        <f>J403</f>
        <v>0</v>
      </c>
      <c r="L101" s="132"/>
    </row>
    <row r="102" spans="2:12" s="10" customFormat="1" ht="19.9" customHeight="1">
      <c r="B102" s="132"/>
      <c r="D102" s="133" t="s">
        <v>114</v>
      </c>
      <c r="E102" s="134"/>
      <c r="F102" s="134"/>
      <c r="G102" s="134"/>
      <c r="H102" s="134"/>
      <c r="I102" s="135"/>
      <c r="J102" s="136">
        <f>J421</f>
        <v>0</v>
      </c>
      <c r="L102" s="132"/>
    </row>
    <row r="103" spans="2:12" s="10" customFormat="1" ht="19.9" customHeight="1">
      <c r="B103" s="132"/>
      <c r="D103" s="133" t="s">
        <v>115</v>
      </c>
      <c r="E103" s="134"/>
      <c r="F103" s="134"/>
      <c r="G103" s="134"/>
      <c r="H103" s="134"/>
      <c r="I103" s="135"/>
      <c r="J103" s="136">
        <f>J494</f>
        <v>0</v>
      </c>
      <c r="L103" s="132"/>
    </row>
    <row r="104" spans="2:12" s="10" customFormat="1" ht="19.9" customHeight="1">
      <c r="B104" s="132"/>
      <c r="D104" s="133" t="s">
        <v>116</v>
      </c>
      <c r="E104" s="134"/>
      <c r="F104" s="134"/>
      <c r="G104" s="134"/>
      <c r="H104" s="134"/>
      <c r="I104" s="135"/>
      <c r="J104" s="136">
        <f>J525</f>
        <v>0</v>
      </c>
      <c r="L104" s="132"/>
    </row>
    <row r="105" spans="2:12" s="10" customFormat="1" ht="19.9" customHeight="1">
      <c r="B105" s="132"/>
      <c r="D105" s="133" t="s">
        <v>117</v>
      </c>
      <c r="E105" s="134"/>
      <c r="F105" s="134"/>
      <c r="G105" s="134"/>
      <c r="H105" s="134"/>
      <c r="I105" s="135"/>
      <c r="J105" s="136">
        <f>J527</f>
        <v>0</v>
      </c>
      <c r="L105" s="132"/>
    </row>
    <row r="106" spans="2:12" s="10" customFormat="1" ht="19.9" customHeight="1">
      <c r="B106" s="132"/>
      <c r="D106" s="133" t="s">
        <v>118</v>
      </c>
      <c r="E106" s="134"/>
      <c r="F106" s="134"/>
      <c r="G106" s="134"/>
      <c r="H106" s="134"/>
      <c r="I106" s="135"/>
      <c r="J106" s="136">
        <f>J583</f>
        <v>0</v>
      </c>
      <c r="L106" s="132"/>
    </row>
    <row r="107" spans="2:12" s="10" customFormat="1" ht="19.9" customHeight="1">
      <c r="B107" s="132"/>
      <c r="D107" s="133" t="s">
        <v>119</v>
      </c>
      <c r="E107" s="134"/>
      <c r="F107" s="134"/>
      <c r="G107" s="134"/>
      <c r="H107" s="134"/>
      <c r="I107" s="135"/>
      <c r="J107" s="136">
        <f>J639</f>
        <v>0</v>
      </c>
      <c r="L107" s="132"/>
    </row>
    <row r="108" spans="2:12" s="10" customFormat="1" ht="19.9" customHeight="1">
      <c r="B108" s="132"/>
      <c r="D108" s="133" t="s">
        <v>120</v>
      </c>
      <c r="E108" s="134"/>
      <c r="F108" s="134"/>
      <c r="G108" s="134"/>
      <c r="H108" s="134"/>
      <c r="I108" s="135"/>
      <c r="J108" s="136">
        <f>J654</f>
        <v>0</v>
      </c>
      <c r="L108" s="132"/>
    </row>
    <row r="109" spans="2:12" s="10" customFormat="1" ht="19.9" customHeight="1">
      <c r="B109" s="132"/>
      <c r="D109" s="133" t="s">
        <v>121</v>
      </c>
      <c r="E109" s="134"/>
      <c r="F109" s="134"/>
      <c r="G109" s="134"/>
      <c r="H109" s="134"/>
      <c r="I109" s="135"/>
      <c r="J109" s="136">
        <f>J712</f>
        <v>0</v>
      </c>
      <c r="L109" s="132"/>
    </row>
    <row r="110" spans="2:12" s="10" customFormat="1" ht="19.9" customHeight="1">
      <c r="B110" s="132"/>
      <c r="D110" s="133" t="s">
        <v>122</v>
      </c>
      <c r="E110" s="134"/>
      <c r="F110" s="134"/>
      <c r="G110" s="134"/>
      <c r="H110" s="134"/>
      <c r="I110" s="135"/>
      <c r="J110" s="136">
        <f>J724</f>
        <v>0</v>
      </c>
      <c r="L110" s="132"/>
    </row>
    <row r="111" spans="2:12" s="10" customFormat="1" ht="19.9" customHeight="1">
      <c r="B111" s="132"/>
      <c r="D111" s="133" t="s">
        <v>123</v>
      </c>
      <c r="E111" s="134"/>
      <c r="F111" s="134"/>
      <c r="G111" s="134"/>
      <c r="H111" s="134"/>
      <c r="I111" s="135"/>
      <c r="J111" s="136">
        <f>J733</f>
        <v>0</v>
      </c>
      <c r="L111" s="132"/>
    </row>
    <row r="112" spans="2:12" s="9" customFormat="1" ht="24.95" customHeight="1">
      <c r="B112" s="127"/>
      <c r="D112" s="128" t="s">
        <v>124</v>
      </c>
      <c r="E112" s="129"/>
      <c r="F112" s="129"/>
      <c r="G112" s="129"/>
      <c r="H112" s="129"/>
      <c r="I112" s="130"/>
      <c r="J112" s="131">
        <f>J744</f>
        <v>0</v>
      </c>
      <c r="L112" s="127"/>
    </row>
    <row r="113" spans="2:12" s="10" customFormat="1" ht="19.9" customHeight="1">
      <c r="B113" s="132"/>
      <c r="D113" s="133" t="s">
        <v>125</v>
      </c>
      <c r="E113" s="134"/>
      <c r="F113" s="134"/>
      <c r="G113" s="134"/>
      <c r="H113" s="134"/>
      <c r="I113" s="135"/>
      <c r="J113" s="136">
        <f>J745</f>
        <v>0</v>
      </c>
      <c r="L113" s="132"/>
    </row>
    <row r="114" spans="2:12" s="9" customFormat="1" ht="24.95" customHeight="1">
      <c r="B114" s="127"/>
      <c r="D114" s="128" t="s">
        <v>126</v>
      </c>
      <c r="E114" s="129"/>
      <c r="F114" s="129"/>
      <c r="G114" s="129"/>
      <c r="H114" s="129"/>
      <c r="I114" s="130"/>
      <c r="J114" s="131">
        <f>J760</f>
        <v>0</v>
      </c>
      <c r="L114" s="127"/>
    </row>
    <row r="115" spans="2:12" s="9" customFormat="1" ht="24.95" customHeight="1">
      <c r="B115" s="127"/>
      <c r="D115" s="128" t="s">
        <v>127</v>
      </c>
      <c r="E115" s="129"/>
      <c r="F115" s="129"/>
      <c r="G115" s="129"/>
      <c r="H115" s="129"/>
      <c r="I115" s="130"/>
      <c r="J115" s="131">
        <f>J762</f>
        <v>0</v>
      </c>
      <c r="L115" s="127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48"/>
      <c r="C117" s="49"/>
      <c r="D117" s="49"/>
      <c r="E117" s="49"/>
      <c r="F117" s="49"/>
      <c r="G117" s="49"/>
      <c r="H117" s="49"/>
      <c r="I117" s="121"/>
      <c r="J117" s="49"/>
      <c r="K117" s="49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0"/>
      <c r="C121" s="51"/>
      <c r="D121" s="51"/>
      <c r="E121" s="51"/>
      <c r="F121" s="51"/>
      <c r="G121" s="51"/>
      <c r="H121" s="51"/>
      <c r="I121" s="122"/>
      <c r="J121" s="51"/>
      <c r="K121" s="51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128</v>
      </c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</v>
      </c>
      <c r="D124" s="33"/>
      <c r="E124" s="33"/>
      <c r="F124" s="33"/>
      <c r="G124" s="33"/>
      <c r="H124" s="33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88" t="str">
        <f>E7</f>
        <v>Čištění splaškových vod v areálu střediska KOHINOOR</v>
      </c>
      <c r="F125" s="289"/>
      <c r="G125" s="289"/>
      <c r="H125" s="289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102</v>
      </c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73" t="str">
        <f>E9</f>
        <v>A1 - SO 01 - ČOV</v>
      </c>
      <c r="F127" s="287"/>
      <c r="G127" s="287"/>
      <c r="H127" s="287"/>
      <c r="I127" s="97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97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21</v>
      </c>
      <c r="D129" s="33"/>
      <c r="E129" s="33"/>
      <c r="F129" s="26" t="str">
        <f>F12</f>
        <v xml:space="preserve"> </v>
      </c>
      <c r="G129" s="33"/>
      <c r="H129" s="33"/>
      <c r="I129" s="98" t="s">
        <v>23</v>
      </c>
      <c r="J129" s="56" t="str">
        <f>IF(J12="","",J12)</f>
        <v>vyplň údaj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97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43.15" customHeight="1">
      <c r="A131" s="33"/>
      <c r="B131" s="34"/>
      <c r="C131" s="28" t="s">
        <v>24</v>
      </c>
      <c r="D131" s="33"/>
      <c r="E131" s="33"/>
      <c r="F131" s="26" t="str">
        <f>E15</f>
        <v>Palivový kombinát Ústí,s.p., Hrbovická 2, Chlumec</v>
      </c>
      <c r="G131" s="33"/>
      <c r="H131" s="33"/>
      <c r="I131" s="98" t="s">
        <v>30</v>
      </c>
      <c r="J131" s="31" t="str">
        <f>E21</f>
        <v>BPO spol. s r.o.,Lidická 1239, 36317 Ostrov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28</v>
      </c>
      <c r="D132" s="33"/>
      <c r="E132" s="33"/>
      <c r="F132" s="26" t="str">
        <f>IF(E18="","",E18)</f>
        <v>Vyplň údaj</v>
      </c>
      <c r="G132" s="33"/>
      <c r="H132" s="33"/>
      <c r="I132" s="98" t="s">
        <v>33</v>
      </c>
      <c r="J132" s="31" t="s">
        <v>1942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0.35" customHeight="1">
      <c r="A133" s="33"/>
      <c r="B133" s="34"/>
      <c r="C133" s="33"/>
      <c r="D133" s="33"/>
      <c r="E133" s="33"/>
      <c r="F133" s="33"/>
      <c r="G133" s="33"/>
      <c r="H133" s="33"/>
      <c r="I133" s="97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1" customFormat="1" ht="29.25" customHeight="1">
      <c r="A134" s="137"/>
      <c r="B134" s="138"/>
      <c r="C134" s="139" t="s">
        <v>129</v>
      </c>
      <c r="D134" s="140" t="s">
        <v>61</v>
      </c>
      <c r="E134" s="140" t="s">
        <v>58</v>
      </c>
      <c r="F134" s="140" t="s">
        <v>59</v>
      </c>
      <c r="G134" s="140" t="s">
        <v>130</v>
      </c>
      <c r="H134" s="140" t="s">
        <v>131</v>
      </c>
      <c r="I134" s="141" t="s">
        <v>132</v>
      </c>
      <c r="J134" s="140" t="s">
        <v>106</v>
      </c>
      <c r="K134" s="142" t="s">
        <v>133</v>
      </c>
      <c r="L134" s="143"/>
      <c r="M134" s="63" t="s">
        <v>1</v>
      </c>
      <c r="N134" s="64" t="s">
        <v>41</v>
      </c>
      <c r="O134" s="64" t="s">
        <v>134</v>
      </c>
      <c r="P134" s="64" t="s">
        <v>135</v>
      </c>
      <c r="Q134" s="64" t="s">
        <v>136</v>
      </c>
      <c r="R134" s="64" t="s">
        <v>137</v>
      </c>
      <c r="S134" s="64" t="s">
        <v>138</v>
      </c>
      <c r="T134" s="65" t="s">
        <v>139</v>
      </c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</row>
    <row r="135" spans="1:63" s="2" customFormat="1" ht="22.9" customHeight="1">
      <c r="A135" s="33"/>
      <c r="B135" s="34"/>
      <c r="C135" s="70" t="s">
        <v>140</v>
      </c>
      <c r="D135" s="33"/>
      <c r="E135" s="33"/>
      <c r="F135" s="33"/>
      <c r="G135" s="33"/>
      <c r="H135" s="33"/>
      <c r="I135" s="97"/>
      <c r="J135" s="231">
        <f>BK135</f>
        <v>0</v>
      </c>
      <c r="K135" s="33"/>
      <c r="L135" s="34"/>
      <c r="M135" s="66"/>
      <c r="N135" s="57"/>
      <c r="O135" s="67"/>
      <c r="P135" s="144">
        <f>P136+P744+P760+P762</f>
        <v>0</v>
      </c>
      <c r="Q135" s="67"/>
      <c r="R135" s="144">
        <f>R136+R744+R760+R762</f>
        <v>147.78800065000004</v>
      </c>
      <c r="S135" s="67"/>
      <c r="T135" s="145">
        <f>T136+T744+T760+T762</f>
        <v>0.18948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75</v>
      </c>
      <c r="AU135" s="18" t="s">
        <v>108</v>
      </c>
      <c r="BK135" s="146">
        <f>BK136+BK744+BK760+BK762</f>
        <v>0</v>
      </c>
    </row>
    <row r="136" spans="2:63" s="12" customFormat="1" ht="25.9" customHeight="1">
      <c r="B136" s="147"/>
      <c r="C136" s="200"/>
      <c r="D136" s="201" t="s">
        <v>75</v>
      </c>
      <c r="E136" s="202" t="s">
        <v>141</v>
      </c>
      <c r="F136" s="202" t="s">
        <v>142</v>
      </c>
      <c r="G136" s="200"/>
      <c r="H136" s="200"/>
      <c r="I136" s="149"/>
      <c r="J136" s="232">
        <f>BK136</f>
        <v>0</v>
      </c>
      <c r="L136" s="147"/>
      <c r="M136" s="150"/>
      <c r="N136" s="151"/>
      <c r="O136" s="151"/>
      <c r="P136" s="152">
        <f>P137+P327+P338+P403+P421+P494+P525+P527+P583+P639+P654+P712+P724+P733</f>
        <v>0</v>
      </c>
      <c r="Q136" s="151"/>
      <c r="R136" s="152">
        <f>R137+R327+R338+R403+R421+R494+R525+R527+R583+R639+R654+R712+R724+R733</f>
        <v>147.32813665000003</v>
      </c>
      <c r="S136" s="151"/>
      <c r="T136" s="153">
        <f>T137+T327+T338+T403+T421+T494+T525+T527+T583+T639+T654+T712+T724+T733</f>
        <v>0.18948</v>
      </c>
      <c r="AR136" s="148" t="s">
        <v>84</v>
      </c>
      <c r="AT136" s="154" t="s">
        <v>75</v>
      </c>
      <c r="AU136" s="154" t="s">
        <v>76</v>
      </c>
      <c r="AY136" s="148" t="s">
        <v>143</v>
      </c>
      <c r="BK136" s="155">
        <f>BK137+BK327+BK338+BK403+BK421+BK494+BK525+BK527+BK583+BK639+BK654+BK712+BK724+BK733</f>
        <v>0</v>
      </c>
    </row>
    <row r="137" spans="2:63" s="12" customFormat="1" ht="22.9" customHeight="1">
      <c r="B137" s="147"/>
      <c r="C137" s="200"/>
      <c r="D137" s="201" t="s">
        <v>75</v>
      </c>
      <c r="E137" s="203" t="s">
        <v>84</v>
      </c>
      <c r="F137" s="203" t="s">
        <v>144</v>
      </c>
      <c r="G137" s="200"/>
      <c r="H137" s="200"/>
      <c r="I137" s="149"/>
      <c r="J137" s="233">
        <f>BK137</f>
        <v>0</v>
      </c>
      <c r="L137" s="147"/>
      <c r="M137" s="150"/>
      <c r="N137" s="151"/>
      <c r="O137" s="151"/>
      <c r="P137" s="152">
        <f>SUM(P138:P326)</f>
        <v>0</v>
      </c>
      <c r="Q137" s="151"/>
      <c r="R137" s="152">
        <f>SUM(R138:R326)</f>
        <v>0.5595</v>
      </c>
      <c r="S137" s="151"/>
      <c r="T137" s="153">
        <f>SUM(T138:T326)</f>
        <v>0</v>
      </c>
      <c r="AR137" s="148" t="s">
        <v>84</v>
      </c>
      <c r="AT137" s="154" t="s">
        <v>75</v>
      </c>
      <c r="AU137" s="154" t="s">
        <v>84</v>
      </c>
      <c r="AY137" s="148" t="s">
        <v>143</v>
      </c>
      <c r="BK137" s="155">
        <f>SUM(BK138:BK326)</f>
        <v>0</v>
      </c>
    </row>
    <row r="138" spans="1:65" s="2" customFormat="1" ht="16.5" customHeight="1">
      <c r="A138" s="33"/>
      <c r="B138" s="156"/>
      <c r="C138" s="204" t="s">
        <v>84</v>
      </c>
      <c r="D138" s="204" t="s">
        <v>145</v>
      </c>
      <c r="E138" s="205" t="s">
        <v>146</v>
      </c>
      <c r="F138" s="206" t="s">
        <v>147</v>
      </c>
      <c r="G138" s="207" t="s">
        <v>148</v>
      </c>
      <c r="H138" s="208">
        <v>56</v>
      </c>
      <c r="I138" s="158"/>
      <c r="J138" s="234">
        <f>ROUND(I138*H138,2)</f>
        <v>0</v>
      </c>
      <c r="K138" s="157" t="s">
        <v>149</v>
      </c>
      <c r="L138" s="34"/>
      <c r="M138" s="159" t="s">
        <v>1</v>
      </c>
      <c r="N138" s="160" t="s">
        <v>42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150</v>
      </c>
      <c r="AT138" s="163" t="s">
        <v>145</v>
      </c>
      <c r="AU138" s="163" t="s">
        <v>86</v>
      </c>
      <c r="AY138" s="18" t="s">
        <v>143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8" t="s">
        <v>84</v>
      </c>
      <c r="BK138" s="164">
        <f>ROUND(I138*H138,2)</f>
        <v>0</v>
      </c>
      <c r="BL138" s="18" t="s">
        <v>150</v>
      </c>
      <c r="BM138" s="163" t="s">
        <v>151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153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154</v>
      </c>
      <c r="G140" s="213"/>
      <c r="H140" s="216">
        <v>56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84</v>
      </c>
      <c r="AY140" s="172" t="s">
        <v>143</v>
      </c>
    </row>
    <row r="141" spans="1:65" s="2" customFormat="1" ht="16.5" customHeight="1">
      <c r="A141" s="33"/>
      <c r="B141" s="156"/>
      <c r="C141" s="204" t="s">
        <v>86</v>
      </c>
      <c r="D141" s="204" t="s">
        <v>145</v>
      </c>
      <c r="E141" s="205" t="s">
        <v>155</v>
      </c>
      <c r="F141" s="206" t="s">
        <v>156</v>
      </c>
      <c r="G141" s="207" t="s">
        <v>148</v>
      </c>
      <c r="H141" s="208">
        <v>232.2</v>
      </c>
      <c r="I141" s="158"/>
      <c r="J141" s="234">
        <f>ROUND(I141*H141,2)</f>
        <v>0</v>
      </c>
      <c r="K141" s="157" t="s">
        <v>149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150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150</v>
      </c>
      <c r="BM141" s="163" t="s">
        <v>157</v>
      </c>
    </row>
    <row r="142" spans="2:51" s="13" customFormat="1" ht="12">
      <c r="B142" s="165"/>
      <c r="C142" s="209"/>
      <c r="D142" s="210" t="s">
        <v>152</v>
      </c>
      <c r="E142" s="211" t="s">
        <v>1</v>
      </c>
      <c r="F142" s="212" t="s">
        <v>158</v>
      </c>
      <c r="G142" s="209"/>
      <c r="H142" s="211" t="s">
        <v>1</v>
      </c>
      <c r="I142" s="167"/>
      <c r="J142" s="209"/>
      <c r="L142" s="165"/>
      <c r="M142" s="168"/>
      <c r="N142" s="169"/>
      <c r="O142" s="169"/>
      <c r="P142" s="169"/>
      <c r="Q142" s="169"/>
      <c r="R142" s="169"/>
      <c r="S142" s="169"/>
      <c r="T142" s="170"/>
      <c r="AT142" s="166" t="s">
        <v>152</v>
      </c>
      <c r="AU142" s="166" t="s">
        <v>86</v>
      </c>
      <c r="AV142" s="13" t="s">
        <v>84</v>
      </c>
      <c r="AW142" s="13" t="s">
        <v>32</v>
      </c>
      <c r="AX142" s="13" t="s">
        <v>76</v>
      </c>
      <c r="AY142" s="166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159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160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4" customFormat="1" ht="12">
      <c r="B145" s="171"/>
      <c r="C145" s="213"/>
      <c r="D145" s="210" t="s">
        <v>152</v>
      </c>
      <c r="E145" s="214" t="s">
        <v>1</v>
      </c>
      <c r="F145" s="215" t="s">
        <v>161</v>
      </c>
      <c r="G145" s="213"/>
      <c r="H145" s="216">
        <v>232.2</v>
      </c>
      <c r="I145" s="173"/>
      <c r="J145" s="213"/>
      <c r="L145" s="171"/>
      <c r="M145" s="174"/>
      <c r="N145" s="175"/>
      <c r="O145" s="175"/>
      <c r="P145" s="175"/>
      <c r="Q145" s="175"/>
      <c r="R145" s="175"/>
      <c r="S145" s="175"/>
      <c r="T145" s="176"/>
      <c r="AT145" s="172" t="s">
        <v>152</v>
      </c>
      <c r="AU145" s="172" t="s">
        <v>86</v>
      </c>
      <c r="AV145" s="14" t="s">
        <v>86</v>
      </c>
      <c r="AW145" s="14" t="s">
        <v>32</v>
      </c>
      <c r="AX145" s="14" t="s">
        <v>84</v>
      </c>
      <c r="AY145" s="172" t="s">
        <v>143</v>
      </c>
    </row>
    <row r="146" spans="1:65" s="2" customFormat="1" ht="16.5" customHeight="1">
      <c r="A146" s="33"/>
      <c r="B146" s="156"/>
      <c r="C146" s="239" t="s">
        <v>162</v>
      </c>
      <c r="D146" s="239" t="s">
        <v>145</v>
      </c>
      <c r="E146" s="240" t="s">
        <v>163</v>
      </c>
      <c r="F146" s="241" t="s">
        <v>164</v>
      </c>
      <c r="G146" s="242" t="s">
        <v>148</v>
      </c>
      <c r="H146" s="243">
        <v>696.6</v>
      </c>
      <c r="I146" s="158"/>
      <c r="J146" s="244">
        <f>ROUND(I146*H146,2)</f>
        <v>0</v>
      </c>
      <c r="K146" s="245" t="s">
        <v>149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150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150</v>
      </c>
      <c r="BM146" s="163" t="s">
        <v>165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158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3" customFormat="1" ht="12">
      <c r="B148" s="165"/>
      <c r="C148" s="209"/>
      <c r="D148" s="210" t="s">
        <v>152</v>
      </c>
      <c r="E148" s="211" t="s">
        <v>1</v>
      </c>
      <c r="F148" s="212" t="s">
        <v>166</v>
      </c>
      <c r="G148" s="209"/>
      <c r="H148" s="211" t="s">
        <v>1</v>
      </c>
      <c r="I148" s="167"/>
      <c r="J148" s="209"/>
      <c r="L148" s="165"/>
      <c r="M148" s="168"/>
      <c r="N148" s="169"/>
      <c r="O148" s="169"/>
      <c r="P148" s="169"/>
      <c r="Q148" s="169"/>
      <c r="R148" s="169"/>
      <c r="S148" s="169"/>
      <c r="T148" s="170"/>
      <c r="AT148" s="166" t="s">
        <v>152</v>
      </c>
      <c r="AU148" s="166" t="s">
        <v>86</v>
      </c>
      <c r="AV148" s="13" t="s">
        <v>84</v>
      </c>
      <c r="AW148" s="13" t="s">
        <v>32</v>
      </c>
      <c r="AX148" s="13" t="s">
        <v>76</v>
      </c>
      <c r="AY148" s="166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160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167</v>
      </c>
      <c r="G150" s="213"/>
      <c r="H150" s="216">
        <v>696.6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84</v>
      </c>
      <c r="AY150" s="172" t="s">
        <v>143</v>
      </c>
    </row>
    <row r="151" spans="1:65" s="2" customFormat="1" ht="16.5" customHeight="1">
      <c r="A151" s="33"/>
      <c r="B151" s="156"/>
      <c r="C151" s="239" t="s">
        <v>150</v>
      </c>
      <c r="D151" s="239" t="s">
        <v>145</v>
      </c>
      <c r="E151" s="240" t="s">
        <v>168</v>
      </c>
      <c r="F151" s="241" t="s">
        <v>169</v>
      </c>
      <c r="G151" s="242" t="s">
        <v>148</v>
      </c>
      <c r="H151" s="243">
        <v>232.2</v>
      </c>
      <c r="I151" s="158"/>
      <c r="J151" s="244">
        <f>ROUND(I151*H151,2)</f>
        <v>0</v>
      </c>
      <c r="K151" s="245" t="s">
        <v>149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150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150</v>
      </c>
      <c r="BM151" s="163" t="s">
        <v>170</v>
      </c>
    </row>
    <row r="152" spans="2:51" s="13" customFormat="1" ht="12">
      <c r="B152" s="165"/>
      <c r="C152" s="209"/>
      <c r="D152" s="210" t="s">
        <v>152</v>
      </c>
      <c r="E152" s="211" t="s">
        <v>1</v>
      </c>
      <c r="F152" s="212" t="s">
        <v>158</v>
      </c>
      <c r="G152" s="209"/>
      <c r="H152" s="211" t="s">
        <v>1</v>
      </c>
      <c r="I152" s="167"/>
      <c r="J152" s="209"/>
      <c r="L152" s="165"/>
      <c r="M152" s="168"/>
      <c r="N152" s="169"/>
      <c r="O152" s="169"/>
      <c r="P152" s="169"/>
      <c r="Q152" s="169"/>
      <c r="R152" s="169"/>
      <c r="S152" s="169"/>
      <c r="T152" s="170"/>
      <c r="AT152" s="166" t="s">
        <v>152</v>
      </c>
      <c r="AU152" s="166" t="s">
        <v>86</v>
      </c>
      <c r="AV152" s="13" t="s">
        <v>84</v>
      </c>
      <c r="AW152" s="13" t="s">
        <v>32</v>
      </c>
      <c r="AX152" s="13" t="s">
        <v>76</v>
      </c>
      <c r="AY152" s="166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166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160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4" customFormat="1" ht="12">
      <c r="B155" s="171"/>
      <c r="C155" s="213"/>
      <c r="D155" s="210" t="s">
        <v>152</v>
      </c>
      <c r="E155" s="214" t="s">
        <v>1</v>
      </c>
      <c r="F155" s="215" t="s">
        <v>161</v>
      </c>
      <c r="G155" s="213"/>
      <c r="H155" s="216">
        <v>232.2</v>
      </c>
      <c r="I155" s="173"/>
      <c r="J155" s="213"/>
      <c r="L155" s="171"/>
      <c r="M155" s="174"/>
      <c r="N155" s="175"/>
      <c r="O155" s="175"/>
      <c r="P155" s="175"/>
      <c r="Q155" s="175"/>
      <c r="R155" s="175"/>
      <c r="S155" s="175"/>
      <c r="T155" s="176"/>
      <c r="AT155" s="172" t="s">
        <v>152</v>
      </c>
      <c r="AU155" s="172" t="s">
        <v>86</v>
      </c>
      <c r="AV155" s="14" t="s">
        <v>86</v>
      </c>
      <c r="AW155" s="14" t="s">
        <v>32</v>
      </c>
      <c r="AX155" s="14" t="s">
        <v>84</v>
      </c>
      <c r="AY155" s="172" t="s">
        <v>143</v>
      </c>
    </row>
    <row r="156" spans="1:65" s="2" customFormat="1" ht="16.5" customHeight="1">
      <c r="A156" s="33"/>
      <c r="B156" s="156"/>
      <c r="C156" s="204" t="s">
        <v>171</v>
      </c>
      <c r="D156" s="204" t="s">
        <v>145</v>
      </c>
      <c r="E156" s="205" t="s">
        <v>172</v>
      </c>
      <c r="F156" s="206" t="s">
        <v>173</v>
      </c>
      <c r="G156" s="207" t="s">
        <v>148</v>
      </c>
      <c r="H156" s="208">
        <v>29.2</v>
      </c>
      <c r="I156" s="158"/>
      <c r="J156" s="234">
        <f>ROUND(I156*H156,2)</f>
        <v>0</v>
      </c>
      <c r="K156" s="157" t="s">
        <v>149</v>
      </c>
      <c r="L156" s="34"/>
      <c r="M156" s="159" t="s">
        <v>1</v>
      </c>
      <c r="N156" s="160" t="s">
        <v>42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150</v>
      </c>
      <c r="AT156" s="163" t="s">
        <v>145</v>
      </c>
      <c r="AU156" s="163" t="s">
        <v>86</v>
      </c>
      <c r="AY156" s="18" t="s">
        <v>143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8" t="s">
        <v>84</v>
      </c>
      <c r="BK156" s="164">
        <f>ROUND(I156*H156,2)</f>
        <v>0</v>
      </c>
      <c r="BL156" s="18" t="s">
        <v>150</v>
      </c>
      <c r="BM156" s="163" t="s">
        <v>174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158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175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176</v>
      </c>
      <c r="G159" s="213"/>
      <c r="H159" s="216">
        <v>146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5" customFormat="1" ht="12">
      <c r="B160" s="177"/>
      <c r="C160" s="217"/>
      <c r="D160" s="210" t="s">
        <v>152</v>
      </c>
      <c r="E160" s="218" t="s">
        <v>1</v>
      </c>
      <c r="F160" s="219" t="s">
        <v>177</v>
      </c>
      <c r="G160" s="217"/>
      <c r="H160" s="220">
        <v>146</v>
      </c>
      <c r="I160" s="179"/>
      <c r="J160" s="217"/>
      <c r="L160" s="177"/>
      <c r="M160" s="180"/>
      <c r="N160" s="181"/>
      <c r="O160" s="181"/>
      <c r="P160" s="181"/>
      <c r="Q160" s="181"/>
      <c r="R160" s="181"/>
      <c r="S160" s="181"/>
      <c r="T160" s="182"/>
      <c r="AT160" s="178" t="s">
        <v>152</v>
      </c>
      <c r="AU160" s="178" t="s">
        <v>86</v>
      </c>
      <c r="AV160" s="15" t="s">
        <v>162</v>
      </c>
      <c r="AW160" s="15" t="s">
        <v>32</v>
      </c>
      <c r="AX160" s="15" t="s">
        <v>76</v>
      </c>
      <c r="AY160" s="178" t="s">
        <v>143</v>
      </c>
    </row>
    <row r="161" spans="2:51" s="13" customFormat="1" ht="12">
      <c r="B161" s="165"/>
      <c r="C161" s="209"/>
      <c r="D161" s="210" t="s">
        <v>152</v>
      </c>
      <c r="E161" s="211" t="s">
        <v>1</v>
      </c>
      <c r="F161" s="212" t="s">
        <v>178</v>
      </c>
      <c r="G161" s="209"/>
      <c r="H161" s="211" t="s">
        <v>1</v>
      </c>
      <c r="I161" s="167"/>
      <c r="J161" s="209"/>
      <c r="L161" s="165"/>
      <c r="M161" s="168"/>
      <c r="N161" s="169"/>
      <c r="O161" s="169"/>
      <c r="P161" s="169"/>
      <c r="Q161" s="169"/>
      <c r="R161" s="169"/>
      <c r="S161" s="169"/>
      <c r="T161" s="170"/>
      <c r="AT161" s="166" t="s">
        <v>152</v>
      </c>
      <c r="AU161" s="166" t="s">
        <v>86</v>
      </c>
      <c r="AV161" s="13" t="s">
        <v>84</v>
      </c>
      <c r="AW161" s="13" t="s">
        <v>32</v>
      </c>
      <c r="AX161" s="13" t="s">
        <v>76</v>
      </c>
      <c r="AY161" s="166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179</v>
      </c>
      <c r="G162" s="213"/>
      <c r="H162" s="216">
        <v>29.2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5" customFormat="1" ht="12">
      <c r="B163" s="177"/>
      <c r="C163" s="217"/>
      <c r="D163" s="210" t="s">
        <v>152</v>
      </c>
      <c r="E163" s="218" t="s">
        <v>1</v>
      </c>
      <c r="F163" s="219" t="s">
        <v>180</v>
      </c>
      <c r="G163" s="217"/>
      <c r="H163" s="220">
        <v>29.2</v>
      </c>
      <c r="I163" s="179"/>
      <c r="J163" s="217"/>
      <c r="L163" s="177"/>
      <c r="M163" s="180"/>
      <c r="N163" s="181"/>
      <c r="O163" s="181"/>
      <c r="P163" s="181"/>
      <c r="Q163" s="181"/>
      <c r="R163" s="181"/>
      <c r="S163" s="181"/>
      <c r="T163" s="182"/>
      <c r="AT163" s="178" t="s">
        <v>152</v>
      </c>
      <c r="AU163" s="178" t="s">
        <v>86</v>
      </c>
      <c r="AV163" s="15" t="s">
        <v>162</v>
      </c>
      <c r="AW163" s="15" t="s">
        <v>32</v>
      </c>
      <c r="AX163" s="15" t="s">
        <v>84</v>
      </c>
      <c r="AY163" s="178" t="s">
        <v>143</v>
      </c>
    </row>
    <row r="164" spans="1:65" s="2" customFormat="1" ht="16.5" customHeight="1">
      <c r="A164" s="33"/>
      <c r="B164" s="156"/>
      <c r="C164" s="204" t="s">
        <v>181</v>
      </c>
      <c r="D164" s="204" t="s">
        <v>145</v>
      </c>
      <c r="E164" s="205" t="s">
        <v>182</v>
      </c>
      <c r="F164" s="206" t="s">
        <v>183</v>
      </c>
      <c r="G164" s="207" t="s">
        <v>148</v>
      </c>
      <c r="H164" s="208">
        <v>87.6</v>
      </c>
      <c r="I164" s="158"/>
      <c r="J164" s="234">
        <f>ROUND(I164*H164,2)</f>
        <v>0</v>
      </c>
      <c r="K164" s="157" t="s">
        <v>149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150</v>
      </c>
      <c r="AT164" s="163" t="s">
        <v>145</v>
      </c>
      <c r="AU164" s="163" t="s">
        <v>86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150</v>
      </c>
      <c r="BM164" s="163" t="s">
        <v>184</v>
      </c>
    </row>
    <row r="165" spans="2:51" s="13" customFormat="1" ht="12">
      <c r="B165" s="165"/>
      <c r="C165" s="209"/>
      <c r="D165" s="210" t="s">
        <v>152</v>
      </c>
      <c r="E165" s="211" t="s">
        <v>1</v>
      </c>
      <c r="F165" s="212" t="s">
        <v>185</v>
      </c>
      <c r="G165" s="209"/>
      <c r="H165" s="211" t="s">
        <v>1</v>
      </c>
      <c r="I165" s="167"/>
      <c r="J165" s="209"/>
      <c r="L165" s="165"/>
      <c r="M165" s="168"/>
      <c r="N165" s="169"/>
      <c r="O165" s="169"/>
      <c r="P165" s="169"/>
      <c r="Q165" s="169"/>
      <c r="R165" s="169"/>
      <c r="S165" s="169"/>
      <c r="T165" s="170"/>
      <c r="AT165" s="166" t="s">
        <v>152</v>
      </c>
      <c r="AU165" s="166" t="s">
        <v>86</v>
      </c>
      <c r="AV165" s="13" t="s">
        <v>84</v>
      </c>
      <c r="AW165" s="13" t="s">
        <v>32</v>
      </c>
      <c r="AX165" s="13" t="s">
        <v>76</v>
      </c>
      <c r="AY165" s="166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186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187</v>
      </c>
      <c r="G167" s="213"/>
      <c r="H167" s="216">
        <v>13.53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188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189</v>
      </c>
      <c r="G169" s="213"/>
      <c r="H169" s="216">
        <v>4.51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3" customFormat="1" ht="12">
      <c r="B170" s="165"/>
      <c r="C170" s="209"/>
      <c r="D170" s="210" t="s">
        <v>152</v>
      </c>
      <c r="E170" s="211" t="s">
        <v>1</v>
      </c>
      <c r="F170" s="212" t="s">
        <v>190</v>
      </c>
      <c r="G170" s="209"/>
      <c r="H170" s="211" t="s">
        <v>1</v>
      </c>
      <c r="I170" s="167"/>
      <c r="J170" s="209"/>
      <c r="L170" s="165"/>
      <c r="M170" s="168"/>
      <c r="N170" s="169"/>
      <c r="O170" s="169"/>
      <c r="P170" s="169"/>
      <c r="Q170" s="169"/>
      <c r="R170" s="169"/>
      <c r="S170" s="169"/>
      <c r="T170" s="170"/>
      <c r="AT170" s="166" t="s">
        <v>152</v>
      </c>
      <c r="AU170" s="166" t="s">
        <v>86</v>
      </c>
      <c r="AV170" s="13" t="s">
        <v>84</v>
      </c>
      <c r="AW170" s="13" t="s">
        <v>32</v>
      </c>
      <c r="AX170" s="13" t="s">
        <v>76</v>
      </c>
      <c r="AY170" s="166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191</v>
      </c>
      <c r="G171" s="213"/>
      <c r="H171" s="216">
        <v>8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192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4" customFormat="1" ht="12">
      <c r="B173" s="171"/>
      <c r="C173" s="213"/>
      <c r="D173" s="210" t="s">
        <v>152</v>
      </c>
      <c r="E173" s="214" t="s">
        <v>1</v>
      </c>
      <c r="F173" s="215" t="s">
        <v>193</v>
      </c>
      <c r="G173" s="213"/>
      <c r="H173" s="216">
        <v>3</v>
      </c>
      <c r="I173" s="173"/>
      <c r="J173" s="213"/>
      <c r="L173" s="171"/>
      <c r="M173" s="174"/>
      <c r="N173" s="175"/>
      <c r="O173" s="175"/>
      <c r="P173" s="175"/>
      <c r="Q173" s="175"/>
      <c r="R173" s="175"/>
      <c r="S173" s="175"/>
      <c r="T173" s="176"/>
      <c r="AT173" s="172" t="s">
        <v>152</v>
      </c>
      <c r="AU173" s="172" t="s">
        <v>86</v>
      </c>
      <c r="AV173" s="14" t="s">
        <v>86</v>
      </c>
      <c r="AW173" s="14" t="s">
        <v>32</v>
      </c>
      <c r="AX173" s="14" t="s">
        <v>76</v>
      </c>
      <c r="AY173" s="172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194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195</v>
      </c>
      <c r="G175" s="213"/>
      <c r="H175" s="216">
        <v>1.1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196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4" customFormat="1" ht="12">
      <c r="B177" s="171"/>
      <c r="C177" s="213"/>
      <c r="D177" s="210" t="s">
        <v>152</v>
      </c>
      <c r="E177" s="214" t="s">
        <v>1</v>
      </c>
      <c r="F177" s="215" t="s">
        <v>197</v>
      </c>
      <c r="G177" s="213"/>
      <c r="H177" s="216">
        <v>13.2</v>
      </c>
      <c r="I177" s="173"/>
      <c r="J177" s="213"/>
      <c r="L177" s="171"/>
      <c r="M177" s="174"/>
      <c r="N177" s="175"/>
      <c r="O177" s="175"/>
      <c r="P177" s="175"/>
      <c r="Q177" s="175"/>
      <c r="R177" s="175"/>
      <c r="S177" s="175"/>
      <c r="T177" s="176"/>
      <c r="AT177" s="172" t="s">
        <v>152</v>
      </c>
      <c r="AU177" s="172" t="s">
        <v>86</v>
      </c>
      <c r="AV177" s="14" t="s">
        <v>86</v>
      </c>
      <c r="AW177" s="14" t="s">
        <v>32</v>
      </c>
      <c r="AX177" s="14" t="s">
        <v>76</v>
      </c>
      <c r="AY177" s="172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198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199</v>
      </c>
      <c r="G179" s="213"/>
      <c r="H179" s="216">
        <v>36.96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76</v>
      </c>
      <c r="AY179" s="172" t="s">
        <v>143</v>
      </c>
    </row>
    <row r="180" spans="2:51" s="13" customFormat="1" ht="12">
      <c r="B180" s="165"/>
      <c r="C180" s="209"/>
      <c r="D180" s="210" t="s">
        <v>152</v>
      </c>
      <c r="E180" s="211" t="s">
        <v>1</v>
      </c>
      <c r="F180" s="212" t="s">
        <v>200</v>
      </c>
      <c r="G180" s="209"/>
      <c r="H180" s="211" t="s">
        <v>1</v>
      </c>
      <c r="I180" s="167"/>
      <c r="J180" s="209"/>
      <c r="L180" s="165"/>
      <c r="M180" s="168"/>
      <c r="N180" s="169"/>
      <c r="O180" s="169"/>
      <c r="P180" s="169"/>
      <c r="Q180" s="169"/>
      <c r="R180" s="169"/>
      <c r="S180" s="169"/>
      <c r="T180" s="170"/>
      <c r="AT180" s="166" t="s">
        <v>152</v>
      </c>
      <c r="AU180" s="166" t="s">
        <v>86</v>
      </c>
      <c r="AV180" s="13" t="s">
        <v>84</v>
      </c>
      <c r="AW180" s="13" t="s">
        <v>32</v>
      </c>
      <c r="AX180" s="13" t="s">
        <v>76</v>
      </c>
      <c r="AY180" s="166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201</v>
      </c>
      <c r="G181" s="213"/>
      <c r="H181" s="216">
        <v>6.6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202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203</v>
      </c>
      <c r="G183" s="213"/>
      <c r="H183" s="216">
        <v>40.04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76</v>
      </c>
      <c r="AY183" s="172" t="s">
        <v>143</v>
      </c>
    </row>
    <row r="184" spans="2:51" s="13" customFormat="1" ht="12">
      <c r="B184" s="165"/>
      <c r="C184" s="209"/>
      <c r="D184" s="210" t="s">
        <v>152</v>
      </c>
      <c r="E184" s="211" t="s">
        <v>1</v>
      </c>
      <c r="F184" s="212" t="s">
        <v>204</v>
      </c>
      <c r="G184" s="209"/>
      <c r="H184" s="211" t="s">
        <v>1</v>
      </c>
      <c r="I184" s="167"/>
      <c r="J184" s="209"/>
      <c r="L184" s="165"/>
      <c r="M184" s="168"/>
      <c r="N184" s="169"/>
      <c r="O184" s="169"/>
      <c r="P184" s="169"/>
      <c r="Q184" s="169"/>
      <c r="R184" s="169"/>
      <c r="S184" s="169"/>
      <c r="T184" s="170"/>
      <c r="AT184" s="166" t="s">
        <v>152</v>
      </c>
      <c r="AU184" s="166" t="s">
        <v>86</v>
      </c>
      <c r="AV184" s="13" t="s">
        <v>84</v>
      </c>
      <c r="AW184" s="13" t="s">
        <v>32</v>
      </c>
      <c r="AX184" s="13" t="s">
        <v>76</v>
      </c>
      <c r="AY184" s="166" t="s">
        <v>143</v>
      </c>
    </row>
    <row r="185" spans="2:51" s="14" customFormat="1" ht="12">
      <c r="B185" s="171"/>
      <c r="C185" s="213"/>
      <c r="D185" s="210" t="s">
        <v>152</v>
      </c>
      <c r="E185" s="214" t="s">
        <v>1</v>
      </c>
      <c r="F185" s="215" t="s">
        <v>205</v>
      </c>
      <c r="G185" s="213"/>
      <c r="H185" s="216">
        <v>9.35</v>
      </c>
      <c r="I185" s="173"/>
      <c r="J185" s="213"/>
      <c r="L185" s="171"/>
      <c r="M185" s="174"/>
      <c r="N185" s="175"/>
      <c r="O185" s="175"/>
      <c r="P185" s="175"/>
      <c r="Q185" s="175"/>
      <c r="R185" s="175"/>
      <c r="S185" s="175"/>
      <c r="T185" s="176"/>
      <c r="AT185" s="172" t="s">
        <v>152</v>
      </c>
      <c r="AU185" s="172" t="s">
        <v>86</v>
      </c>
      <c r="AV185" s="14" t="s">
        <v>86</v>
      </c>
      <c r="AW185" s="14" t="s">
        <v>32</v>
      </c>
      <c r="AX185" s="14" t="s">
        <v>76</v>
      </c>
      <c r="AY185" s="172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206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4" customFormat="1" ht="12">
      <c r="B187" s="171"/>
      <c r="C187" s="213"/>
      <c r="D187" s="210" t="s">
        <v>152</v>
      </c>
      <c r="E187" s="214" t="s">
        <v>1</v>
      </c>
      <c r="F187" s="215" t="s">
        <v>207</v>
      </c>
      <c r="G187" s="213"/>
      <c r="H187" s="216">
        <v>2.7</v>
      </c>
      <c r="I187" s="173"/>
      <c r="J187" s="213"/>
      <c r="L187" s="171"/>
      <c r="M187" s="174"/>
      <c r="N187" s="175"/>
      <c r="O187" s="175"/>
      <c r="P187" s="175"/>
      <c r="Q187" s="175"/>
      <c r="R187" s="175"/>
      <c r="S187" s="175"/>
      <c r="T187" s="176"/>
      <c r="AT187" s="172" t="s">
        <v>152</v>
      </c>
      <c r="AU187" s="172" t="s">
        <v>86</v>
      </c>
      <c r="AV187" s="14" t="s">
        <v>86</v>
      </c>
      <c r="AW187" s="14" t="s">
        <v>32</v>
      </c>
      <c r="AX187" s="14" t="s">
        <v>76</v>
      </c>
      <c r="AY187" s="172" t="s">
        <v>143</v>
      </c>
    </row>
    <row r="188" spans="2:51" s="13" customFormat="1" ht="12">
      <c r="B188" s="165"/>
      <c r="C188" s="209"/>
      <c r="D188" s="210" t="s">
        <v>152</v>
      </c>
      <c r="E188" s="211" t="s">
        <v>1</v>
      </c>
      <c r="F188" s="212" t="s">
        <v>208</v>
      </c>
      <c r="G188" s="209"/>
      <c r="H188" s="211" t="s">
        <v>1</v>
      </c>
      <c r="I188" s="167"/>
      <c r="J188" s="209"/>
      <c r="L188" s="165"/>
      <c r="M188" s="168"/>
      <c r="N188" s="169"/>
      <c r="O188" s="169"/>
      <c r="P188" s="169"/>
      <c r="Q188" s="169"/>
      <c r="R188" s="169"/>
      <c r="S188" s="169"/>
      <c r="T188" s="170"/>
      <c r="AT188" s="166" t="s">
        <v>152</v>
      </c>
      <c r="AU188" s="166" t="s">
        <v>86</v>
      </c>
      <c r="AV188" s="13" t="s">
        <v>84</v>
      </c>
      <c r="AW188" s="13" t="s">
        <v>32</v>
      </c>
      <c r="AX188" s="13" t="s">
        <v>76</v>
      </c>
      <c r="AY188" s="166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209</v>
      </c>
      <c r="G189" s="213"/>
      <c r="H189" s="216">
        <v>1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4" customFormat="1" ht="12">
      <c r="B190" s="171"/>
      <c r="C190" s="213"/>
      <c r="D190" s="210" t="s">
        <v>152</v>
      </c>
      <c r="E190" s="214" t="s">
        <v>1</v>
      </c>
      <c r="F190" s="215" t="s">
        <v>210</v>
      </c>
      <c r="G190" s="213"/>
      <c r="H190" s="216">
        <v>6.01</v>
      </c>
      <c r="I190" s="173"/>
      <c r="J190" s="213"/>
      <c r="L190" s="171"/>
      <c r="M190" s="174"/>
      <c r="N190" s="175"/>
      <c r="O190" s="175"/>
      <c r="P190" s="175"/>
      <c r="Q190" s="175"/>
      <c r="R190" s="175"/>
      <c r="S190" s="175"/>
      <c r="T190" s="176"/>
      <c r="AT190" s="172" t="s">
        <v>152</v>
      </c>
      <c r="AU190" s="172" t="s">
        <v>86</v>
      </c>
      <c r="AV190" s="14" t="s">
        <v>86</v>
      </c>
      <c r="AW190" s="14" t="s">
        <v>32</v>
      </c>
      <c r="AX190" s="14" t="s">
        <v>76</v>
      </c>
      <c r="AY190" s="172" t="s">
        <v>143</v>
      </c>
    </row>
    <row r="191" spans="2:51" s="15" customFormat="1" ht="12">
      <c r="B191" s="177"/>
      <c r="C191" s="217"/>
      <c r="D191" s="210" t="s">
        <v>152</v>
      </c>
      <c r="E191" s="218" t="s">
        <v>1</v>
      </c>
      <c r="F191" s="219" t="s">
        <v>177</v>
      </c>
      <c r="G191" s="217"/>
      <c r="H191" s="220">
        <v>145.99999999999997</v>
      </c>
      <c r="I191" s="179"/>
      <c r="J191" s="217"/>
      <c r="L191" s="177"/>
      <c r="M191" s="180"/>
      <c r="N191" s="181"/>
      <c r="O191" s="181"/>
      <c r="P191" s="181"/>
      <c r="Q191" s="181"/>
      <c r="R191" s="181"/>
      <c r="S191" s="181"/>
      <c r="T191" s="182"/>
      <c r="AT191" s="178" t="s">
        <v>152</v>
      </c>
      <c r="AU191" s="178" t="s">
        <v>86</v>
      </c>
      <c r="AV191" s="15" t="s">
        <v>162</v>
      </c>
      <c r="AW191" s="15" t="s">
        <v>32</v>
      </c>
      <c r="AX191" s="15" t="s">
        <v>76</v>
      </c>
      <c r="AY191" s="178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211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212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213</v>
      </c>
      <c r="G194" s="213"/>
      <c r="H194" s="216">
        <v>87.6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5" customFormat="1" ht="12">
      <c r="B195" s="177"/>
      <c r="C195" s="217"/>
      <c r="D195" s="210" t="s">
        <v>152</v>
      </c>
      <c r="E195" s="218" t="s">
        <v>1</v>
      </c>
      <c r="F195" s="219" t="s">
        <v>214</v>
      </c>
      <c r="G195" s="217"/>
      <c r="H195" s="220">
        <v>87.6</v>
      </c>
      <c r="I195" s="179"/>
      <c r="J195" s="217"/>
      <c r="L195" s="177"/>
      <c r="M195" s="180"/>
      <c r="N195" s="181"/>
      <c r="O195" s="181"/>
      <c r="P195" s="181"/>
      <c r="Q195" s="181"/>
      <c r="R195" s="181"/>
      <c r="S195" s="181"/>
      <c r="T195" s="182"/>
      <c r="AT195" s="178" t="s">
        <v>152</v>
      </c>
      <c r="AU195" s="178" t="s">
        <v>86</v>
      </c>
      <c r="AV195" s="15" t="s">
        <v>162</v>
      </c>
      <c r="AW195" s="15" t="s">
        <v>32</v>
      </c>
      <c r="AX195" s="15" t="s">
        <v>84</v>
      </c>
      <c r="AY195" s="178" t="s">
        <v>143</v>
      </c>
    </row>
    <row r="196" spans="1:65" s="2" customFormat="1" ht="16.5" customHeight="1">
      <c r="A196" s="33"/>
      <c r="B196" s="156"/>
      <c r="C196" s="204" t="s">
        <v>215</v>
      </c>
      <c r="D196" s="204" t="s">
        <v>145</v>
      </c>
      <c r="E196" s="205" t="s">
        <v>216</v>
      </c>
      <c r="F196" s="206" t="s">
        <v>217</v>
      </c>
      <c r="G196" s="207" t="s">
        <v>148</v>
      </c>
      <c r="H196" s="208">
        <v>29.2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218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158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175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4" customFormat="1" ht="12">
      <c r="B199" s="171"/>
      <c r="C199" s="213"/>
      <c r="D199" s="210" t="s">
        <v>152</v>
      </c>
      <c r="E199" s="214" t="s">
        <v>1</v>
      </c>
      <c r="F199" s="215" t="s">
        <v>176</v>
      </c>
      <c r="G199" s="213"/>
      <c r="H199" s="216">
        <v>146</v>
      </c>
      <c r="I199" s="173"/>
      <c r="J199" s="213"/>
      <c r="L199" s="171"/>
      <c r="M199" s="174"/>
      <c r="N199" s="175"/>
      <c r="O199" s="175"/>
      <c r="P199" s="175"/>
      <c r="Q199" s="175"/>
      <c r="R199" s="175"/>
      <c r="S199" s="175"/>
      <c r="T199" s="176"/>
      <c r="AT199" s="172" t="s">
        <v>152</v>
      </c>
      <c r="AU199" s="172" t="s">
        <v>86</v>
      </c>
      <c r="AV199" s="14" t="s">
        <v>86</v>
      </c>
      <c r="AW199" s="14" t="s">
        <v>32</v>
      </c>
      <c r="AX199" s="14" t="s">
        <v>76</v>
      </c>
      <c r="AY199" s="172" t="s">
        <v>143</v>
      </c>
    </row>
    <row r="200" spans="2:51" s="15" customFormat="1" ht="12">
      <c r="B200" s="177"/>
      <c r="C200" s="217"/>
      <c r="D200" s="210" t="s">
        <v>152</v>
      </c>
      <c r="E200" s="218" t="s">
        <v>1</v>
      </c>
      <c r="F200" s="219" t="s">
        <v>177</v>
      </c>
      <c r="G200" s="217"/>
      <c r="H200" s="220">
        <v>146</v>
      </c>
      <c r="I200" s="179"/>
      <c r="J200" s="217"/>
      <c r="L200" s="177"/>
      <c r="M200" s="180"/>
      <c r="N200" s="181"/>
      <c r="O200" s="181"/>
      <c r="P200" s="181"/>
      <c r="Q200" s="181"/>
      <c r="R200" s="181"/>
      <c r="S200" s="181"/>
      <c r="T200" s="182"/>
      <c r="AT200" s="178" t="s">
        <v>152</v>
      </c>
      <c r="AU200" s="178" t="s">
        <v>86</v>
      </c>
      <c r="AV200" s="15" t="s">
        <v>162</v>
      </c>
      <c r="AW200" s="15" t="s">
        <v>32</v>
      </c>
      <c r="AX200" s="15" t="s">
        <v>76</v>
      </c>
      <c r="AY200" s="178" t="s">
        <v>143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178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179</v>
      </c>
      <c r="G202" s="213"/>
      <c r="H202" s="216">
        <v>29.2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5" customFormat="1" ht="12">
      <c r="B203" s="177"/>
      <c r="C203" s="217"/>
      <c r="D203" s="210" t="s">
        <v>152</v>
      </c>
      <c r="E203" s="218" t="s">
        <v>1</v>
      </c>
      <c r="F203" s="219" t="s">
        <v>180</v>
      </c>
      <c r="G203" s="217"/>
      <c r="H203" s="220">
        <v>29.2</v>
      </c>
      <c r="I203" s="179"/>
      <c r="J203" s="217"/>
      <c r="L203" s="177"/>
      <c r="M203" s="180"/>
      <c r="N203" s="181"/>
      <c r="O203" s="181"/>
      <c r="P203" s="181"/>
      <c r="Q203" s="181"/>
      <c r="R203" s="181"/>
      <c r="S203" s="181"/>
      <c r="T203" s="182"/>
      <c r="AT203" s="178" t="s">
        <v>152</v>
      </c>
      <c r="AU203" s="178" t="s">
        <v>86</v>
      </c>
      <c r="AV203" s="15" t="s">
        <v>162</v>
      </c>
      <c r="AW203" s="15" t="s">
        <v>32</v>
      </c>
      <c r="AX203" s="15" t="s">
        <v>84</v>
      </c>
      <c r="AY203" s="178" t="s">
        <v>143</v>
      </c>
    </row>
    <row r="204" spans="1:65" s="2" customFormat="1" ht="16.5" customHeight="1">
      <c r="A204" s="33"/>
      <c r="B204" s="156"/>
      <c r="C204" s="204" t="s">
        <v>219</v>
      </c>
      <c r="D204" s="204" t="s">
        <v>145</v>
      </c>
      <c r="E204" s="205" t="s">
        <v>220</v>
      </c>
      <c r="F204" s="206" t="s">
        <v>221</v>
      </c>
      <c r="G204" s="207" t="s">
        <v>148</v>
      </c>
      <c r="H204" s="208">
        <v>10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222</v>
      </c>
    </row>
    <row r="205" spans="1:65" s="2" customFormat="1" ht="16.5" customHeight="1">
      <c r="A205" s="33"/>
      <c r="B205" s="156"/>
      <c r="C205" s="204" t="s">
        <v>223</v>
      </c>
      <c r="D205" s="204" t="s">
        <v>145</v>
      </c>
      <c r="E205" s="205" t="s">
        <v>224</v>
      </c>
      <c r="F205" s="206" t="s">
        <v>225</v>
      </c>
      <c r="G205" s="207" t="s">
        <v>226</v>
      </c>
      <c r="H205" s="208">
        <v>15</v>
      </c>
      <c r="I205" s="158"/>
      <c r="J205" s="234">
        <f>ROUND(I205*H205,2)</f>
        <v>0</v>
      </c>
      <c r="K205" s="157" t="s">
        <v>149</v>
      </c>
      <c r="L205" s="34"/>
      <c r="M205" s="159" t="s">
        <v>1</v>
      </c>
      <c r="N205" s="160" t="s">
        <v>42</v>
      </c>
      <c r="O205" s="59"/>
      <c r="P205" s="161">
        <f>O205*H205</f>
        <v>0</v>
      </c>
      <c r="Q205" s="161">
        <v>0.0369</v>
      </c>
      <c r="R205" s="161">
        <f>Q205*H205</f>
        <v>0.5535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150</v>
      </c>
      <c r="AT205" s="163" t="s">
        <v>145</v>
      </c>
      <c r="AU205" s="163" t="s">
        <v>86</v>
      </c>
      <c r="AY205" s="18" t="s">
        <v>143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84</v>
      </c>
      <c r="BK205" s="164">
        <f>ROUND(I205*H205,2)</f>
        <v>0</v>
      </c>
      <c r="BL205" s="18" t="s">
        <v>150</v>
      </c>
      <c r="BM205" s="163" t="s">
        <v>227</v>
      </c>
    </row>
    <row r="206" spans="1:65" s="2" customFormat="1" ht="16.5" customHeight="1">
      <c r="A206" s="33"/>
      <c r="B206" s="156"/>
      <c r="C206" s="204" t="s">
        <v>228</v>
      </c>
      <c r="D206" s="204" t="s">
        <v>145</v>
      </c>
      <c r="E206" s="205" t="s">
        <v>229</v>
      </c>
      <c r="F206" s="206" t="s">
        <v>230</v>
      </c>
      <c r="G206" s="207" t="s">
        <v>148</v>
      </c>
      <c r="H206" s="208">
        <v>181.3</v>
      </c>
      <c r="I206" s="158"/>
      <c r="J206" s="234">
        <f>ROUND(I206*H206,2)</f>
        <v>0</v>
      </c>
      <c r="K206" s="157" t="s">
        <v>149</v>
      </c>
      <c r="L206" s="34"/>
      <c r="M206" s="159" t="s">
        <v>1</v>
      </c>
      <c r="N206" s="160" t="s">
        <v>42</v>
      </c>
      <c r="O206" s="59"/>
      <c r="P206" s="161">
        <f>O206*H206</f>
        <v>0</v>
      </c>
      <c r="Q206" s="161">
        <v>0</v>
      </c>
      <c r="R206" s="161">
        <f>Q206*H206</f>
        <v>0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150</v>
      </c>
      <c r="AT206" s="163" t="s">
        <v>145</v>
      </c>
      <c r="AU206" s="163" t="s">
        <v>86</v>
      </c>
      <c r="AY206" s="18" t="s">
        <v>143</v>
      </c>
      <c r="BE206" s="164">
        <f>IF(N206="základní",J206,0)</f>
        <v>0</v>
      </c>
      <c r="BF206" s="164">
        <f>IF(N206="snížená",J206,0)</f>
        <v>0</v>
      </c>
      <c r="BG206" s="164">
        <f>IF(N206="zákl. přenesená",J206,0)</f>
        <v>0</v>
      </c>
      <c r="BH206" s="164">
        <f>IF(N206="sníž. přenesená",J206,0)</f>
        <v>0</v>
      </c>
      <c r="BI206" s="164">
        <f>IF(N206="nulová",J206,0)</f>
        <v>0</v>
      </c>
      <c r="BJ206" s="18" t="s">
        <v>84</v>
      </c>
      <c r="BK206" s="164">
        <f>ROUND(I206*H206,2)</f>
        <v>0</v>
      </c>
      <c r="BL206" s="18" t="s">
        <v>150</v>
      </c>
      <c r="BM206" s="163" t="s">
        <v>231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232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233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4" customFormat="1" ht="12">
      <c r="B209" s="171"/>
      <c r="C209" s="213"/>
      <c r="D209" s="210" t="s">
        <v>152</v>
      </c>
      <c r="E209" s="214" t="s">
        <v>1</v>
      </c>
      <c r="F209" s="215" t="s">
        <v>234</v>
      </c>
      <c r="G209" s="213"/>
      <c r="H209" s="216">
        <v>40.5</v>
      </c>
      <c r="I209" s="173"/>
      <c r="J209" s="213"/>
      <c r="L209" s="171"/>
      <c r="M209" s="174"/>
      <c r="N209" s="175"/>
      <c r="O209" s="175"/>
      <c r="P209" s="175"/>
      <c r="Q209" s="175"/>
      <c r="R209" s="175"/>
      <c r="S209" s="175"/>
      <c r="T209" s="176"/>
      <c r="AT209" s="172" t="s">
        <v>152</v>
      </c>
      <c r="AU209" s="172" t="s">
        <v>86</v>
      </c>
      <c r="AV209" s="14" t="s">
        <v>86</v>
      </c>
      <c r="AW209" s="14" t="s">
        <v>32</v>
      </c>
      <c r="AX209" s="14" t="s">
        <v>76</v>
      </c>
      <c r="AY209" s="172" t="s">
        <v>143</v>
      </c>
    </row>
    <row r="210" spans="2:51" s="13" customFormat="1" ht="12">
      <c r="B210" s="165"/>
      <c r="C210" s="209"/>
      <c r="D210" s="210" t="s">
        <v>152</v>
      </c>
      <c r="E210" s="211" t="s">
        <v>1</v>
      </c>
      <c r="F210" s="212" t="s">
        <v>235</v>
      </c>
      <c r="G210" s="209"/>
      <c r="H210" s="211" t="s">
        <v>1</v>
      </c>
      <c r="I210" s="167"/>
      <c r="J210" s="209"/>
      <c r="L210" s="165"/>
      <c r="M210" s="168"/>
      <c r="N210" s="169"/>
      <c r="O210" s="169"/>
      <c r="P210" s="169"/>
      <c r="Q210" s="169"/>
      <c r="R210" s="169"/>
      <c r="S210" s="169"/>
      <c r="T210" s="170"/>
      <c r="AT210" s="166" t="s">
        <v>152</v>
      </c>
      <c r="AU210" s="166" t="s">
        <v>86</v>
      </c>
      <c r="AV210" s="13" t="s">
        <v>84</v>
      </c>
      <c r="AW210" s="13" t="s">
        <v>32</v>
      </c>
      <c r="AX210" s="13" t="s">
        <v>76</v>
      </c>
      <c r="AY210" s="166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236</v>
      </c>
      <c r="G211" s="213"/>
      <c r="H211" s="216">
        <v>108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237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238</v>
      </c>
      <c r="G213" s="213"/>
      <c r="H213" s="216">
        <v>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239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240</v>
      </c>
      <c r="G215" s="213"/>
      <c r="H215" s="216">
        <v>23.8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6" customFormat="1" ht="12">
      <c r="B216" s="183"/>
      <c r="C216" s="221"/>
      <c r="D216" s="210" t="s">
        <v>152</v>
      </c>
      <c r="E216" s="222" t="s">
        <v>1</v>
      </c>
      <c r="F216" s="223" t="s">
        <v>241</v>
      </c>
      <c r="G216" s="221"/>
      <c r="H216" s="224">
        <v>181.3</v>
      </c>
      <c r="I216" s="185"/>
      <c r="J216" s="221"/>
      <c r="L216" s="183"/>
      <c r="M216" s="186"/>
      <c r="N216" s="187"/>
      <c r="O216" s="187"/>
      <c r="P216" s="187"/>
      <c r="Q216" s="187"/>
      <c r="R216" s="187"/>
      <c r="S216" s="187"/>
      <c r="T216" s="188"/>
      <c r="AT216" s="184" t="s">
        <v>152</v>
      </c>
      <c r="AU216" s="184" t="s">
        <v>86</v>
      </c>
      <c r="AV216" s="16" t="s">
        <v>150</v>
      </c>
      <c r="AW216" s="16" t="s">
        <v>32</v>
      </c>
      <c r="AX216" s="16" t="s">
        <v>84</v>
      </c>
      <c r="AY216" s="184" t="s">
        <v>143</v>
      </c>
    </row>
    <row r="217" spans="1:65" s="2" customFormat="1" ht="16.5" customHeight="1">
      <c r="A217" s="33"/>
      <c r="B217" s="156"/>
      <c r="C217" s="239" t="s">
        <v>242</v>
      </c>
      <c r="D217" s="239" t="s">
        <v>145</v>
      </c>
      <c r="E217" s="240" t="s">
        <v>243</v>
      </c>
      <c r="F217" s="241" t="s">
        <v>244</v>
      </c>
      <c r="G217" s="242" t="s">
        <v>148</v>
      </c>
      <c r="H217" s="243">
        <v>453</v>
      </c>
      <c r="I217" s="158"/>
      <c r="J217" s="244">
        <f>ROUND(I217*H217,2)</f>
        <v>0</v>
      </c>
      <c r="K217" s="245" t="s">
        <v>149</v>
      </c>
      <c r="L217" s="34"/>
      <c r="M217" s="159" t="s">
        <v>1</v>
      </c>
      <c r="N217" s="160" t="s">
        <v>42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150</v>
      </c>
      <c r="AT217" s="163" t="s">
        <v>145</v>
      </c>
      <c r="AU217" s="163" t="s">
        <v>86</v>
      </c>
      <c r="AY217" s="18" t="s">
        <v>143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8" t="s">
        <v>84</v>
      </c>
      <c r="BK217" s="164">
        <f>ROUND(I217*H217,2)</f>
        <v>0</v>
      </c>
      <c r="BL217" s="18" t="s">
        <v>150</v>
      </c>
      <c r="BM217" s="163" t="s">
        <v>245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246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247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248</v>
      </c>
      <c r="G220" s="213"/>
      <c r="H220" s="216">
        <v>1307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249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250</v>
      </c>
      <c r="G222" s="213"/>
      <c r="H222" s="216">
        <v>-854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76</v>
      </c>
      <c r="AY222" s="172" t="s">
        <v>143</v>
      </c>
    </row>
    <row r="223" spans="2:51" s="16" customFormat="1" ht="12">
      <c r="B223" s="183"/>
      <c r="C223" s="221"/>
      <c r="D223" s="210" t="s">
        <v>152</v>
      </c>
      <c r="E223" s="222" t="s">
        <v>1</v>
      </c>
      <c r="F223" s="223" t="s">
        <v>241</v>
      </c>
      <c r="G223" s="221"/>
      <c r="H223" s="224">
        <v>453</v>
      </c>
      <c r="I223" s="185"/>
      <c r="J223" s="221"/>
      <c r="L223" s="183"/>
      <c r="M223" s="186"/>
      <c r="N223" s="187"/>
      <c r="O223" s="187"/>
      <c r="P223" s="187"/>
      <c r="Q223" s="187"/>
      <c r="R223" s="187"/>
      <c r="S223" s="187"/>
      <c r="T223" s="188"/>
      <c r="AT223" s="184" t="s">
        <v>152</v>
      </c>
      <c r="AU223" s="184" t="s">
        <v>86</v>
      </c>
      <c r="AV223" s="16" t="s">
        <v>150</v>
      </c>
      <c r="AW223" s="16" t="s">
        <v>32</v>
      </c>
      <c r="AX223" s="16" t="s">
        <v>84</v>
      </c>
      <c r="AY223" s="184" t="s">
        <v>143</v>
      </c>
    </row>
    <row r="224" spans="1:65" s="2" customFormat="1" ht="16.5" customHeight="1">
      <c r="A224" s="33"/>
      <c r="B224" s="156"/>
      <c r="C224" s="204" t="s">
        <v>251</v>
      </c>
      <c r="D224" s="204" t="s">
        <v>145</v>
      </c>
      <c r="E224" s="205" t="s">
        <v>252</v>
      </c>
      <c r="F224" s="206" t="s">
        <v>253</v>
      </c>
      <c r="G224" s="207" t="s">
        <v>148</v>
      </c>
      <c r="H224" s="208">
        <v>453</v>
      </c>
      <c r="I224" s="158"/>
      <c r="J224" s="234">
        <f>ROUND(I224*H224,2)</f>
        <v>0</v>
      </c>
      <c r="K224" s="157" t="s">
        <v>149</v>
      </c>
      <c r="L224" s="34"/>
      <c r="M224" s="159" t="s">
        <v>1</v>
      </c>
      <c r="N224" s="160" t="s">
        <v>42</v>
      </c>
      <c r="O224" s="59"/>
      <c r="P224" s="161">
        <f>O224*H224</f>
        <v>0</v>
      </c>
      <c r="Q224" s="161">
        <v>0</v>
      </c>
      <c r="R224" s="161">
        <f>Q224*H224</f>
        <v>0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150</v>
      </c>
      <c r="AT224" s="163" t="s">
        <v>145</v>
      </c>
      <c r="AU224" s="163" t="s">
        <v>86</v>
      </c>
      <c r="AY224" s="18" t="s">
        <v>143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18" t="s">
        <v>84</v>
      </c>
      <c r="BK224" s="164">
        <f>ROUND(I224*H224,2)</f>
        <v>0</v>
      </c>
      <c r="BL224" s="18" t="s">
        <v>150</v>
      </c>
      <c r="BM224" s="163" t="s">
        <v>254</v>
      </c>
    </row>
    <row r="225" spans="1:65" s="2" customFormat="1" ht="16.5" customHeight="1">
      <c r="A225" s="33"/>
      <c r="B225" s="156"/>
      <c r="C225" s="204" t="s">
        <v>255</v>
      </c>
      <c r="D225" s="204" t="s">
        <v>145</v>
      </c>
      <c r="E225" s="205" t="s">
        <v>256</v>
      </c>
      <c r="F225" s="206" t="s">
        <v>257</v>
      </c>
      <c r="G225" s="207" t="s">
        <v>258</v>
      </c>
      <c r="H225" s="208">
        <v>377</v>
      </c>
      <c r="I225" s="158"/>
      <c r="J225" s="234">
        <f>ROUND(I225*H225,2)</f>
        <v>0</v>
      </c>
      <c r="K225" s="157" t="s">
        <v>149</v>
      </c>
      <c r="L225" s="34"/>
      <c r="M225" s="159" t="s">
        <v>1</v>
      </c>
      <c r="N225" s="160" t="s">
        <v>42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150</v>
      </c>
      <c r="AT225" s="163" t="s">
        <v>145</v>
      </c>
      <c r="AU225" s="163" t="s">
        <v>86</v>
      </c>
      <c r="AY225" s="18" t="s">
        <v>143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8" t="s">
        <v>84</v>
      </c>
      <c r="BK225" s="164">
        <f>ROUND(I225*H225,2)</f>
        <v>0</v>
      </c>
      <c r="BL225" s="18" t="s">
        <v>150</v>
      </c>
      <c r="BM225" s="163" t="s">
        <v>259</v>
      </c>
    </row>
    <row r="226" spans="2:51" s="13" customFormat="1" ht="12">
      <c r="B226" s="165"/>
      <c r="C226" s="209"/>
      <c r="D226" s="210" t="s">
        <v>152</v>
      </c>
      <c r="E226" s="211" t="s">
        <v>1</v>
      </c>
      <c r="F226" s="212" t="s">
        <v>260</v>
      </c>
      <c r="G226" s="209"/>
      <c r="H226" s="211" t="s">
        <v>1</v>
      </c>
      <c r="I226" s="167"/>
      <c r="J226" s="209"/>
      <c r="L226" s="165"/>
      <c r="M226" s="168"/>
      <c r="N226" s="169"/>
      <c r="O226" s="169"/>
      <c r="P226" s="169"/>
      <c r="Q226" s="169"/>
      <c r="R226" s="169"/>
      <c r="S226" s="169"/>
      <c r="T226" s="170"/>
      <c r="AT226" s="166" t="s">
        <v>152</v>
      </c>
      <c r="AU226" s="166" t="s">
        <v>86</v>
      </c>
      <c r="AV226" s="13" t="s">
        <v>84</v>
      </c>
      <c r="AW226" s="13" t="s">
        <v>32</v>
      </c>
      <c r="AX226" s="13" t="s">
        <v>76</v>
      </c>
      <c r="AY226" s="166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261</v>
      </c>
      <c r="G227" s="213"/>
      <c r="H227" s="216">
        <v>377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84</v>
      </c>
      <c r="AY227" s="172" t="s">
        <v>143</v>
      </c>
    </row>
    <row r="228" spans="1:65" s="2" customFormat="1" ht="16.5" customHeight="1">
      <c r="A228" s="33"/>
      <c r="B228" s="156"/>
      <c r="C228" s="239" t="s">
        <v>262</v>
      </c>
      <c r="D228" s="239" t="s">
        <v>145</v>
      </c>
      <c r="E228" s="240" t="s">
        <v>263</v>
      </c>
      <c r="F228" s="241" t="s">
        <v>264</v>
      </c>
      <c r="G228" s="242" t="s">
        <v>148</v>
      </c>
      <c r="H228" s="243">
        <v>854</v>
      </c>
      <c r="I228" s="158"/>
      <c r="J228" s="244">
        <f>ROUND(I228*H228,2)</f>
        <v>0</v>
      </c>
      <c r="K228" s="245" t="s">
        <v>149</v>
      </c>
      <c r="L228" s="34"/>
      <c r="M228" s="159" t="s">
        <v>1</v>
      </c>
      <c r="N228" s="160" t="s">
        <v>42</v>
      </c>
      <c r="O228" s="59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150</v>
      </c>
      <c r="AT228" s="163" t="s">
        <v>145</v>
      </c>
      <c r="AU228" s="163" t="s">
        <v>86</v>
      </c>
      <c r="AY228" s="18" t="s">
        <v>143</v>
      </c>
      <c r="BE228" s="164">
        <f>IF(N228="základní",J228,0)</f>
        <v>0</v>
      </c>
      <c r="BF228" s="164">
        <f>IF(N228="snížená",J228,0)</f>
        <v>0</v>
      </c>
      <c r="BG228" s="164">
        <f>IF(N228="zákl. přenesená",J228,0)</f>
        <v>0</v>
      </c>
      <c r="BH228" s="164">
        <f>IF(N228="sníž. přenesená",J228,0)</f>
        <v>0</v>
      </c>
      <c r="BI228" s="164">
        <f>IF(N228="nulová",J228,0)</f>
        <v>0</v>
      </c>
      <c r="BJ228" s="18" t="s">
        <v>84</v>
      </c>
      <c r="BK228" s="164">
        <f>ROUND(I228*H228,2)</f>
        <v>0</v>
      </c>
      <c r="BL228" s="18" t="s">
        <v>150</v>
      </c>
      <c r="BM228" s="163" t="s">
        <v>265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266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267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4" customFormat="1" ht="12">
      <c r="B231" s="171"/>
      <c r="C231" s="213"/>
      <c r="D231" s="210" t="s">
        <v>152</v>
      </c>
      <c r="E231" s="214" t="s">
        <v>1</v>
      </c>
      <c r="F231" s="215" t="s">
        <v>268</v>
      </c>
      <c r="G231" s="213"/>
      <c r="H231" s="216">
        <v>1161</v>
      </c>
      <c r="I231" s="173"/>
      <c r="J231" s="213"/>
      <c r="L231" s="171"/>
      <c r="M231" s="174"/>
      <c r="N231" s="175"/>
      <c r="O231" s="175"/>
      <c r="P231" s="175"/>
      <c r="Q231" s="175"/>
      <c r="R231" s="175"/>
      <c r="S231" s="175"/>
      <c r="T231" s="176"/>
      <c r="AT231" s="172" t="s">
        <v>152</v>
      </c>
      <c r="AU231" s="172" t="s">
        <v>86</v>
      </c>
      <c r="AV231" s="14" t="s">
        <v>86</v>
      </c>
      <c r="AW231" s="14" t="s">
        <v>32</v>
      </c>
      <c r="AX231" s="14" t="s">
        <v>76</v>
      </c>
      <c r="AY231" s="172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269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270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4" customFormat="1" ht="12">
      <c r="B234" s="171"/>
      <c r="C234" s="213"/>
      <c r="D234" s="210" t="s">
        <v>152</v>
      </c>
      <c r="E234" s="214" t="s">
        <v>1</v>
      </c>
      <c r="F234" s="215" t="s">
        <v>271</v>
      </c>
      <c r="G234" s="213"/>
      <c r="H234" s="216">
        <v>-108</v>
      </c>
      <c r="I234" s="173"/>
      <c r="J234" s="213"/>
      <c r="L234" s="171"/>
      <c r="M234" s="174"/>
      <c r="N234" s="175"/>
      <c r="O234" s="175"/>
      <c r="P234" s="175"/>
      <c r="Q234" s="175"/>
      <c r="R234" s="175"/>
      <c r="S234" s="175"/>
      <c r="T234" s="176"/>
      <c r="AT234" s="172" t="s">
        <v>152</v>
      </c>
      <c r="AU234" s="172" t="s">
        <v>86</v>
      </c>
      <c r="AV234" s="14" t="s">
        <v>86</v>
      </c>
      <c r="AW234" s="14" t="s">
        <v>32</v>
      </c>
      <c r="AX234" s="14" t="s">
        <v>76</v>
      </c>
      <c r="AY234" s="172" t="s">
        <v>143</v>
      </c>
    </row>
    <row r="235" spans="2:51" s="13" customFormat="1" ht="12">
      <c r="B235" s="165"/>
      <c r="C235" s="209"/>
      <c r="D235" s="210" t="s">
        <v>152</v>
      </c>
      <c r="E235" s="211" t="s">
        <v>1</v>
      </c>
      <c r="F235" s="212" t="s">
        <v>272</v>
      </c>
      <c r="G235" s="209"/>
      <c r="H235" s="211" t="s">
        <v>1</v>
      </c>
      <c r="I235" s="167"/>
      <c r="J235" s="209"/>
      <c r="L235" s="165"/>
      <c r="M235" s="168"/>
      <c r="N235" s="169"/>
      <c r="O235" s="169"/>
      <c r="P235" s="169"/>
      <c r="Q235" s="169"/>
      <c r="R235" s="169"/>
      <c r="S235" s="169"/>
      <c r="T235" s="170"/>
      <c r="AT235" s="166" t="s">
        <v>152</v>
      </c>
      <c r="AU235" s="166" t="s">
        <v>86</v>
      </c>
      <c r="AV235" s="13" t="s">
        <v>84</v>
      </c>
      <c r="AW235" s="13" t="s">
        <v>32</v>
      </c>
      <c r="AX235" s="13" t="s">
        <v>76</v>
      </c>
      <c r="AY235" s="166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273</v>
      </c>
      <c r="G236" s="213"/>
      <c r="H236" s="216">
        <v>-49.5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274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275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276</v>
      </c>
      <c r="G239" s="213"/>
      <c r="H239" s="216">
        <v>-0.504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277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278</v>
      </c>
      <c r="G241" s="213"/>
      <c r="H241" s="216">
        <v>-0.64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279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280</v>
      </c>
      <c r="G243" s="213"/>
      <c r="H243" s="216">
        <v>-20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3" customFormat="1" ht="12">
      <c r="B244" s="165"/>
      <c r="C244" s="209"/>
      <c r="D244" s="210" t="s">
        <v>152</v>
      </c>
      <c r="E244" s="211" t="s">
        <v>1</v>
      </c>
      <c r="F244" s="212" t="s">
        <v>281</v>
      </c>
      <c r="G244" s="209"/>
      <c r="H244" s="211" t="s">
        <v>1</v>
      </c>
      <c r="I244" s="167"/>
      <c r="J244" s="209"/>
      <c r="L244" s="165"/>
      <c r="M244" s="168"/>
      <c r="N244" s="169"/>
      <c r="O244" s="169"/>
      <c r="P244" s="169"/>
      <c r="Q244" s="169"/>
      <c r="R244" s="169"/>
      <c r="S244" s="169"/>
      <c r="T244" s="170"/>
      <c r="AT244" s="166" t="s">
        <v>152</v>
      </c>
      <c r="AU244" s="166" t="s">
        <v>86</v>
      </c>
      <c r="AV244" s="13" t="s">
        <v>84</v>
      </c>
      <c r="AW244" s="13" t="s">
        <v>32</v>
      </c>
      <c r="AX244" s="13" t="s">
        <v>76</v>
      </c>
      <c r="AY244" s="166" t="s">
        <v>143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282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283</v>
      </c>
      <c r="G246" s="213"/>
      <c r="H246" s="216">
        <v>-73.237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76</v>
      </c>
      <c r="AY246" s="172" t="s">
        <v>143</v>
      </c>
    </row>
    <row r="247" spans="2:51" s="13" customFormat="1" ht="12">
      <c r="B247" s="165"/>
      <c r="C247" s="209"/>
      <c r="D247" s="210" t="s">
        <v>152</v>
      </c>
      <c r="E247" s="211" t="s">
        <v>1</v>
      </c>
      <c r="F247" s="212" t="s">
        <v>284</v>
      </c>
      <c r="G247" s="209"/>
      <c r="H247" s="211" t="s">
        <v>1</v>
      </c>
      <c r="I247" s="167"/>
      <c r="J247" s="209"/>
      <c r="L247" s="165"/>
      <c r="M247" s="168"/>
      <c r="N247" s="169"/>
      <c r="O247" s="169"/>
      <c r="P247" s="169"/>
      <c r="Q247" s="169"/>
      <c r="R247" s="169"/>
      <c r="S247" s="169"/>
      <c r="T247" s="170"/>
      <c r="AT247" s="166" t="s">
        <v>152</v>
      </c>
      <c r="AU247" s="166" t="s">
        <v>86</v>
      </c>
      <c r="AV247" s="13" t="s">
        <v>84</v>
      </c>
      <c r="AW247" s="13" t="s">
        <v>32</v>
      </c>
      <c r="AX247" s="13" t="s">
        <v>76</v>
      </c>
      <c r="AY247" s="166" t="s">
        <v>143</v>
      </c>
    </row>
    <row r="248" spans="2:51" s="14" customFormat="1" ht="12">
      <c r="B248" s="171"/>
      <c r="C248" s="213"/>
      <c r="D248" s="210" t="s">
        <v>152</v>
      </c>
      <c r="E248" s="214" t="s">
        <v>1</v>
      </c>
      <c r="F248" s="215" t="s">
        <v>285</v>
      </c>
      <c r="G248" s="213"/>
      <c r="H248" s="216">
        <v>-145.913</v>
      </c>
      <c r="I248" s="173"/>
      <c r="J248" s="213"/>
      <c r="L248" s="171"/>
      <c r="M248" s="174"/>
      <c r="N248" s="175"/>
      <c r="O248" s="175"/>
      <c r="P248" s="175"/>
      <c r="Q248" s="175"/>
      <c r="R248" s="175"/>
      <c r="S248" s="175"/>
      <c r="T248" s="176"/>
      <c r="AT248" s="172" t="s">
        <v>152</v>
      </c>
      <c r="AU248" s="172" t="s">
        <v>86</v>
      </c>
      <c r="AV248" s="14" t="s">
        <v>86</v>
      </c>
      <c r="AW248" s="14" t="s">
        <v>32</v>
      </c>
      <c r="AX248" s="14" t="s">
        <v>76</v>
      </c>
      <c r="AY248" s="172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286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287</v>
      </c>
      <c r="G250" s="213"/>
      <c r="H250" s="216">
        <v>-2.52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76</v>
      </c>
      <c r="AY250" s="172" t="s">
        <v>143</v>
      </c>
    </row>
    <row r="251" spans="2:51" s="13" customFormat="1" ht="12">
      <c r="B251" s="165"/>
      <c r="C251" s="209"/>
      <c r="D251" s="210" t="s">
        <v>152</v>
      </c>
      <c r="E251" s="211" t="s">
        <v>1</v>
      </c>
      <c r="F251" s="212" t="s">
        <v>288</v>
      </c>
      <c r="G251" s="209"/>
      <c r="H251" s="211" t="s">
        <v>1</v>
      </c>
      <c r="I251" s="167"/>
      <c r="J251" s="209"/>
      <c r="L251" s="165"/>
      <c r="M251" s="168"/>
      <c r="N251" s="169"/>
      <c r="O251" s="169"/>
      <c r="P251" s="169"/>
      <c r="Q251" s="169"/>
      <c r="R251" s="169"/>
      <c r="S251" s="169"/>
      <c r="T251" s="170"/>
      <c r="AT251" s="166" t="s">
        <v>152</v>
      </c>
      <c r="AU251" s="166" t="s">
        <v>86</v>
      </c>
      <c r="AV251" s="13" t="s">
        <v>84</v>
      </c>
      <c r="AW251" s="13" t="s">
        <v>32</v>
      </c>
      <c r="AX251" s="13" t="s">
        <v>76</v>
      </c>
      <c r="AY251" s="166" t="s">
        <v>143</v>
      </c>
    </row>
    <row r="252" spans="2:51" s="14" customFormat="1" ht="12">
      <c r="B252" s="171"/>
      <c r="C252" s="213"/>
      <c r="D252" s="210" t="s">
        <v>152</v>
      </c>
      <c r="E252" s="214" t="s">
        <v>1</v>
      </c>
      <c r="F252" s="215" t="s">
        <v>289</v>
      </c>
      <c r="G252" s="213"/>
      <c r="H252" s="216">
        <v>-0.254</v>
      </c>
      <c r="I252" s="173"/>
      <c r="J252" s="213"/>
      <c r="L252" s="171"/>
      <c r="M252" s="174"/>
      <c r="N252" s="175"/>
      <c r="O252" s="175"/>
      <c r="P252" s="175"/>
      <c r="Q252" s="175"/>
      <c r="R252" s="175"/>
      <c r="S252" s="175"/>
      <c r="T252" s="176"/>
      <c r="AT252" s="172" t="s">
        <v>152</v>
      </c>
      <c r="AU252" s="172" t="s">
        <v>86</v>
      </c>
      <c r="AV252" s="14" t="s">
        <v>86</v>
      </c>
      <c r="AW252" s="14" t="s">
        <v>32</v>
      </c>
      <c r="AX252" s="14" t="s">
        <v>76</v>
      </c>
      <c r="AY252" s="172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290</v>
      </c>
      <c r="G253" s="213"/>
      <c r="H253" s="216">
        <v>0.568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5" customFormat="1" ht="12">
      <c r="B254" s="177"/>
      <c r="C254" s="217"/>
      <c r="D254" s="210" t="s">
        <v>152</v>
      </c>
      <c r="E254" s="218" t="s">
        <v>1</v>
      </c>
      <c r="F254" s="219" t="s">
        <v>291</v>
      </c>
      <c r="G254" s="217"/>
      <c r="H254" s="220">
        <v>761</v>
      </c>
      <c r="I254" s="179"/>
      <c r="J254" s="217"/>
      <c r="L254" s="177"/>
      <c r="M254" s="180"/>
      <c r="N254" s="181"/>
      <c r="O254" s="181"/>
      <c r="P254" s="181"/>
      <c r="Q254" s="181"/>
      <c r="R254" s="181"/>
      <c r="S254" s="181"/>
      <c r="T254" s="182"/>
      <c r="AT254" s="178" t="s">
        <v>152</v>
      </c>
      <c r="AU254" s="178" t="s">
        <v>86</v>
      </c>
      <c r="AV254" s="15" t="s">
        <v>162</v>
      </c>
      <c r="AW254" s="15" t="s">
        <v>32</v>
      </c>
      <c r="AX254" s="15" t="s">
        <v>76</v>
      </c>
      <c r="AY254" s="178" t="s">
        <v>143</v>
      </c>
    </row>
    <row r="255" spans="2:51" s="13" customFormat="1" ht="12">
      <c r="B255" s="165"/>
      <c r="C255" s="209"/>
      <c r="D255" s="210" t="s">
        <v>152</v>
      </c>
      <c r="E255" s="211" t="s">
        <v>1</v>
      </c>
      <c r="F255" s="212" t="s">
        <v>292</v>
      </c>
      <c r="G255" s="209"/>
      <c r="H255" s="211" t="s">
        <v>1</v>
      </c>
      <c r="I255" s="167"/>
      <c r="J255" s="209"/>
      <c r="L255" s="165"/>
      <c r="M255" s="168"/>
      <c r="N255" s="169"/>
      <c r="O255" s="169"/>
      <c r="P255" s="169"/>
      <c r="Q255" s="169"/>
      <c r="R255" s="169"/>
      <c r="S255" s="169"/>
      <c r="T255" s="170"/>
      <c r="AT255" s="166" t="s">
        <v>152</v>
      </c>
      <c r="AU255" s="166" t="s">
        <v>86</v>
      </c>
      <c r="AV255" s="13" t="s">
        <v>84</v>
      </c>
      <c r="AW255" s="13" t="s">
        <v>32</v>
      </c>
      <c r="AX255" s="13" t="s">
        <v>76</v>
      </c>
      <c r="AY255" s="166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293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176</v>
      </c>
      <c r="G257" s="213"/>
      <c r="H257" s="216">
        <v>146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294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4" customFormat="1" ht="12">
      <c r="B259" s="171"/>
      <c r="C259" s="213"/>
      <c r="D259" s="210" t="s">
        <v>152</v>
      </c>
      <c r="E259" s="214" t="s">
        <v>1</v>
      </c>
      <c r="F259" s="215" t="s">
        <v>295</v>
      </c>
      <c r="G259" s="213"/>
      <c r="H259" s="216">
        <v>-9</v>
      </c>
      <c r="I259" s="173"/>
      <c r="J259" s="213"/>
      <c r="L259" s="171"/>
      <c r="M259" s="174"/>
      <c r="N259" s="175"/>
      <c r="O259" s="175"/>
      <c r="P259" s="175"/>
      <c r="Q259" s="175"/>
      <c r="R259" s="175"/>
      <c r="S259" s="175"/>
      <c r="T259" s="176"/>
      <c r="AT259" s="172" t="s">
        <v>152</v>
      </c>
      <c r="AU259" s="172" t="s">
        <v>86</v>
      </c>
      <c r="AV259" s="14" t="s">
        <v>86</v>
      </c>
      <c r="AW259" s="14" t="s">
        <v>32</v>
      </c>
      <c r="AX259" s="14" t="s">
        <v>76</v>
      </c>
      <c r="AY259" s="172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296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297</v>
      </c>
      <c r="G261" s="213"/>
      <c r="H261" s="216">
        <v>-43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298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299</v>
      </c>
      <c r="G263" s="213"/>
      <c r="H263" s="216">
        <v>-1.178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3" customFormat="1" ht="12">
      <c r="B264" s="165"/>
      <c r="C264" s="209"/>
      <c r="D264" s="210" t="s">
        <v>152</v>
      </c>
      <c r="E264" s="211" t="s">
        <v>1</v>
      </c>
      <c r="F264" s="212" t="s">
        <v>300</v>
      </c>
      <c r="G264" s="209"/>
      <c r="H264" s="211" t="s">
        <v>1</v>
      </c>
      <c r="I264" s="167"/>
      <c r="J264" s="209"/>
      <c r="L264" s="165"/>
      <c r="M264" s="168"/>
      <c r="N264" s="169"/>
      <c r="O264" s="169"/>
      <c r="P264" s="169"/>
      <c r="Q264" s="169"/>
      <c r="R264" s="169"/>
      <c r="S264" s="169"/>
      <c r="T264" s="170"/>
      <c r="AT264" s="166" t="s">
        <v>152</v>
      </c>
      <c r="AU264" s="166" t="s">
        <v>86</v>
      </c>
      <c r="AV264" s="13" t="s">
        <v>84</v>
      </c>
      <c r="AW264" s="13" t="s">
        <v>32</v>
      </c>
      <c r="AX264" s="13" t="s">
        <v>76</v>
      </c>
      <c r="AY264" s="166" t="s">
        <v>143</v>
      </c>
    </row>
    <row r="265" spans="2:51" s="14" customFormat="1" ht="12">
      <c r="B265" s="171"/>
      <c r="C265" s="213"/>
      <c r="D265" s="210" t="s">
        <v>152</v>
      </c>
      <c r="E265" s="214" t="s">
        <v>1</v>
      </c>
      <c r="F265" s="215" t="s">
        <v>301</v>
      </c>
      <c r="G265" s="213"/>
      <c r="H265" s="216">
        <v>-0.283</v>
      </c>
      <c r="I265" s="173"/>
      <c r="J265" s="213"/>
      <c r="L265" s="171"/>
      <c r="M265" s="174"/>
      <c r="N265" s="175"/>
      <c r="O265" s="175"/>
      <c r="P265" s="175"/>
      <c r="Q265" s="175"/>
      <c r="R265" s="175"/>
      <c r="S265" s="175"/>
      <c r="T265" s="176"/>
      <c r="AT265" s="172" t="s">
        <v>152</v>
      </c>
      <c r="AU265" s="172" t="s">
        <v>86</v>
      </c>
      <c r="AV265" s="14" t="s">
        <v>86</v>
      </c>
      <c r="AW265" s="14" t="s">
        <v>32</v>
      </c>
      <c r="AX265" s="14" t="s">
        <v>76</v>
      </c>
      <c r="AY265" s="172" t="s">
        <v>143</v>
      </c>
    </row>
    <row r="266" spans="2:51" s="14" customFormat="1" ht="12">
      <c r="B266" s="171"/>
      <c r="C266" s="213"/>
      <c r="D266" s="210" t="s">
        <v>152</v>
      </c>
      <c r="E266" s="214" t="s">
        <v>1</v>
      </c>
      <c r="F266" s="215" t="s">
        <v>302</v>
      </c>
      <c r="G266" s="213"/>
      <c r="H266" s="216">
        <v>0.461</v>
      </c>
      <c r="I266" s="173"/>
      <c r="J266" s="213"/>
      <c r="L266" s="171"/>
      <c r="M266" s="174"/>
      <c r="N266" s="175"/>
      <c r="O266" s="175"/>
      <c r="P266" s="175"/>
      <c r="Q266" s="175"/>
      <c r="R266" s="175"/>
      <c r="S266" s="175"/>
      <c r="T266" s="176"/>
      <c r="AT266" s="172" t="s">
        <v>152</v>
      </c>
      <c r="AU266" s="172" t="s">
        <v>86</v>
      </c>
      <c r="AV266" s="14" t="s">
        <v>86</v>
      </c>
      <c r="AW266" s="14" t="s">
        <v>32</v>
      </c>
      <c r="AX266" s="14" t="s">
        <v>76</v>
      </c>
      <c r="AY266" s="172" t="s">
        <v>143</v>
      </c>
    </row>
    <row r="267" spans="2:51" s="15" customFormat="1" ht="12">
      <c r="B267" s="177"/>
      <c r="C267" s="217"/>
      <c r="D267" s="210" t="s">
        <v>152</v>
      </c>
      <c r="E267" s="218" t="s">
        <v>1</v>
      </c>
      <c r="F267" s="219" t="s">
        <v>303</v>
      </c>
      <c r="G267" s="217"/>
      <c r="H267" s="220">
        <v>93</v>
      </c>
      <c r="I267" s="179"/>
      <c r="J267" s="217"/>
      <c r="L267" s="177"/>
      <c r="M267" s="180"/>
      <c r="N267" s="181"/>
      <c r="O267" s="181"/>
      <c r="P267" s="181"/>
      <c r="Q267" s="181"/>
      <c r="R267" s="181"/>
      <c r="S267" s="181"/>
      <c r="T267" s="182"/>
      <c r="AT267" s="178" t="s">
        <v>152</v>
      </c>
      <c r="AU267" s="178" t="s">
        <v>86</v>
      </c>
      <c r="AV267" s="15" t="s">
        <v>162</v>
      </c>
      <c r="AW267" s="15" t="s">
        <v>32</v>
      </c>
      <c r="AX267" s="15" t="s">
        <v>76</v>
      </c>
      <c r="AY267" s="178" t="s">
        <v>143</v>
      </c>
    </row>
    <row r="268" spans="2:51" s="16" customFormat="1" ht="12">
      <c r="B268" s="183"/>
      <c r="C268" s="221"/>
      <c r="D268" s="210" t="s">
        <v>152</v>
      </c>
      <c r="E268" s="222" t="s">
        <v>1</v>
      </c>
      <c r="F268" s="223" t="s">
        <v>241</v>
      </c>
      <c r="G268" s="221"/>
      <c r="H268" s="224">
        <v>854</v>
      </c>
      <c r="I268" s="185"/>
      <c r="J268" s="221"/>
      <c r="L268" s="183"/>
      <c r="M268" s="186"/>
      <c r="N268" s="187"/>
      <c r="O268" s="187"/>
      <c r="P268" s="187"/>
      <c r="Q268" s="187"/>
      <c r="R268" s="187"/>
      <c r="S268" s="187"/>
      <c r="T268" s="188"/>
      <c r="AT268" s="184" t="s">
        <v>152</v>
      </c>
      <c r="AU268" s="184" t="s">
        <v>86</v>
      </c>
      <c r="AV268" s="16" t="s">
        <v>150</v>
      </c>
      <c r="AW268" s="16" t="s">
        <v>32</v>
      </c>
      <c r="AX268" s="16" t="s">
        <v>84</v>
      </c>
      <c r="AY268" s="184" t="s">
        <v>143</v>
      </c>
    </row>
    <row r="269" spans="1:65" s="2" customFormat="1" ht="16.5" customHeight="1">
      <c r="A269" s="33"/>
      <c r="B269" s="156"/>
      <c r="C269" s="204" t="s">
        <v>8</v>
      </c>
      <c r="D269" s="204" t="s">
        <v>145</v>
      </c>
      <c r="E269" s="205" t="s">
        <v>304</v>
      </c>
      <c r="F269" s="206" t="s">
        <v>305</v>
      </c>
      <c r="G269" s="207" t="s">
        <v>148</v>
      </c>
      <c r="H269" s="208">
        <v>40.5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306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307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308</v>
      </c>
      <c r="G271" s="213"/>
      <c r="H271" s="216">
        <v>1.815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76</v>
      </c>
      <c r="AY271" s="172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309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4" customFormat="1" ht="12">
      <c r="B273" s="171"/>
      <c r="C273" s="213"/>
      <c r="D273" s="210" t="s">
        <v>152</v>
      </c>
      <c r="E273" s="214" t="s">
        <v>1</v>
      </c>
      <c r="F273" s="215" t="s">
        <v>310</v>
      </c>
      <c r="G273" s="213"/>
      <c r="H273" s="216">
        <v>0.605</v>
      </c>
      <c r="I273" s="173"/>
      <c r="J273" s="213"/>
      <c r="L273" s="171"/>
      <c r="M273" s="174"/>
      <c r="N273" s="175"/>
      <c r="O273" s="175"/>
      <c r="P273" s="175"/>
      <c r="Q273" s="175"/>
      <c r="R273" s="175"/>
      <c r="S273" s="175"/>
      <c r="T273" s="176"/>
      <c r="AT273" s="172" t="s">
        <v>152</v>
      </c>
      <c r="AU273" s="172" t="s">
        <v>86</v>
      </c>
      <c r="AV273" s="14" t="s">
        <v>86</v>
      </c>
      <c r="AW273" s="14" t="s">
        <v>32</v>
      </c>
      <c r="AX273" s="14" t="s">
        <v>76</v>
      </c>
      <c r="AY273" s="172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190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311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312</v>
      </c>
      <c r="G276" s="213"/>
      <c r="H276" s="216">
        <v>5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313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314</v>
      </c>
      <c r="G278" s="213"/>
      <c r="H278" s="216">
        <v>1.5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315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316</v>
      </c>
      <c r="G280" s="213"/>
      <c r="H280" s="216">
        <v>0.5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317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318</v>
      </c>
      <c r="G282" s="213"/>
      <c r="H282" s="216">
        <v>3.652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3" customFormat="1" ht="12">
      <c r="B283" s="165"/>
      <c r="C283" s="209"/>
      <c r="D283" s="210" t="s">
        <v>152</v>
      </c>
      <c r="E283" s="211" t="s">
        <v>1</v>
      </c>
      <c r="F283" s="212" t="s">
        <v>319</v>
      </c>
      <c r="G283" s="209"/>
      <c r="H283" s="211" t="s">
        <v>1</v>
      </c>
      <c r="I283" s="167"/>
      <c r="J283" s="209"/>
      <c r="L283" s="165"/>
      <c r="M283" s="168"/>
      <c r="N283" s="169"/>
      <c r="O283" s="169"/>
      <c r="P283" s="169"/>
      <c r="Q283" s="169"/>
      <c r="R283" s="169"/>
      <c r="S283" s="169"/>
      <c r="T283" s="170"/>
      <c r="AT283" s="166" t="s">
        <v>152</v>
      </c>
      <c r="AU283" s="166" t="s">
        <v>86</v>
      </c>
      <c r="AV283" s="13" t="s">
        <v>84</v>
      </c>
      <c r="AW283" s="13" t="s">
        <v>32</v>
      </c>
      <c r="AX283" s="13" t="s">
        <v>76</v>
      </c>
      <c r="AY283" s="166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320</v>
      </c>
      <c r="G284" s="213"/>
      <c r="H284" s="216">
        <v>7.26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321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322</v>
      </c>
      <c r="G286" s="213"/>
      <c r="H286" s="216">
        <v>1.87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323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324</v>
      </c>
      <c r="G288" s="213"/>
      <c r="H288" s="216">
        <v>16.94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76</v>
      </c>
      <c r="AY288" s="172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325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326</v>
      </c>
      <c r="G290" s="213"/>
      <c r="H290" s="216">
        <v>2.89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76</v>
      </c>
      <c r="AY290" s="172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327</v>
      </c>
      <c r="G291" s="213"/>
      <c r="H291" s="216">
        <v>0.968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5" customFormat="1" ht="12">
      <c r="B292" s="177"/>
      <c r="C292" s="217"/>
      <c r="D292" s="210" t="s">
        <v>152</v>
      </c>
      <c r="E292" s="218" t="s">
        <v>1</v>
      </c>
      <c r="F292" s="219" t="s">
        <v>328</v>
      </c>
      <c r="G292" s="217"/>
      <c r="H292" s="220">
        <v>43</v>
      </c>
      <c r="I292" s="179"/>
      <c r="J292" s="217"/>
      <c r="L292" s="177"/>
      <c r="M292" s="180"/>
      <c r="N292" s="181"/>
      <c r="O292" s="181"/>
      <c r="P292" s="181"/>
      <c r="Q292" s="181"/>
      <c r="R292" s="181"/>
      <c r="S292" s="181"/>
      <c r="T292" s="182"/>
      <c r="AT292" s="178" t="s">
        <v>152</v>
      </c>
      <c r="AU292" s="178" t="s">
        <v>86</v>
      </c>
      <c r="AV292" s="15" t="s">
        <v>162</v>
      </c>
      <c r="AW292" s="15" t="s">
        <v>32</v>
      </c>
      <c r="AX292" s="15" t="s">
        <v>76</v>
      </c>
      <c r="AY292" s="178" t="s">
        <v>143</v>
      </c>
    </row>
    <row r="293" spans="2:51" s="13" customFormat="1" ht="12">
      <c r="B293" s="165"/>
      <c r="C293" s="209"/>
      <c r="D293" s="210" t="s">
        <v>152</v>
      </c>
      <c r="E293" s="211" t="s">
        <v>1</v>
      </c>
      <c r="F293" s="212" t="s">
        <v>329</v>
      </c>
      <c r="G293" s="209"/>
      <c r="H293" s="211" t="s">
        <v>1</v>
      </c>
      <c r="I293" s="167"/>
      <c r="J293" s="209"/>
      <c r="L293" s="165"/>
      <c r="M293" s="168"/>
      <c r="N293" s="169"/>
      <c r="O293" s="169"/>
      <c r="P293" s="169"/>
      <c r="Q293" s="169"/>
      <c r="R293" s="169"/>
      <c r="S293" s="169"/>
      <c r="T293" s="170"/>
      <c r="AT293" s="166" t="s">
        <v>152</v>
      </c>
      <c r="AU293" s="166" t="s">
        <v>86</v>
      </c>
      <c r="AV293" s="13" t="s">
        <v>84</v>
      </c>
      <c r="AW293" s="13" t="s">
        <v>32</v>
      </c>
      <c r="AX293" s="13" t="s">
        <v>76</v>
      </c>
      <c r="AY293" s="166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330</v>
      </c>
      <c r="G294" s="213"/>
      <c r="H294" s="216">
        <v>-0.44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331</v>
      </c>
      <c r="G295" s="213"/>
      <c r="H295" s="216">
        <v>-2.159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76</v>
      </c>
      <c r="AY295" s="172" t="s">
        <v>143</v>
      </c>
    </row>
    <row r="296" spans="2:51" s="14" customFormat="1" ht="12">
      <c r="B296" s="171"/>
      <c r="C296" s="213"/>
      <c r="D296" s="210" t="s">
        <v>152</v>
      </c>
      <c r="E296" s="214" t="s">
        <v>1</v>
      </c>
      <c r="F296" s="215" t="s">
        <v>332</v>
      </c>
      <c r="G296" s="213"/>
      <c r="H296" s="216">
        <v>0.099</v>
      </c>
      <c r="I296" s="173"/>
      <c r="J296" s="213"/>
      <c r="L296" s="171"/>
      <c r="M296" s="174"/>
      <c r="N296" s="175"/>
      <c r="O296" s="175"/>
      <c r="P296" s="175"/>
      <c r="Q296" s="175"/>
      <c r="R296" s="175"/>
      <c r="S296" s="175"/>
      <c r="T296" s="176"/>
      <c r="AT296" s="172" t="s">
        <v>152</v>
      </c>
      <c r="AU296" s="172" t="s">
        <v>86</v>
      </c>
      <c r="AV296" s="14" t="s">
        <v>86</v>
      </c>
      <c r="AW296" s="14" t="s">
        <v>32</v>
      </c>
      <c r="AX296" s="14" t="s">
        <v>76</v>
      </c>
      <c r="AY296" s="172" t="s">
        <v>143</v>
      </c>
    </row>
    <row r="297" spans="2:51" s="16" customFormat="1" ht="12">
      <c r="B297" s="183"/>
      <c r="C297" s="221"/>
      <c r="D297" s="210" t="s">
        <v>152</v>
      </c>
      <c r="E297" s="222" t="s">
        <v>1</v>
      </c>
      <c r="F297" s="223" t="s">
        <v>241</v>
      </c>
      <c r="G297" s="221"/>
      <c r="H297" s="224">
        <v>40.5</v>
      </c>
      <c r="I297" s="185"/>
      <c r="J297" s="221"/>
      <c r="L297" s="183"/>
      <c r="M297" s="186"/>
      <c r="N297" s="187"/>
      <c r="O297" s="187"/>
      <c r="P297" s="187"/>
      <c r="Q297" s="187"/>
      <c r="R297" s="187"/>
      <c r="S297" s="187"/>
      <c r="T297" s="188"/>
      <c r="AT297" s="184" t="s">
        <v>152</v>
      </c>
      <c r="AU297" s="184" t="s">
        <v>86</v>
      </c>
      <c r="AV297" s="16" t="s">
        <v>150</v>
      </c>
      <c r="AW297" s="16" t="s">
        <v>32</v>
      </c>
      <c r="AX297" s="16" t="s">
        <v>84</v>
      </c>
      <c r="AY297" s="184" t="s">
        <v>143</v>
      </c>
    </row>
    <row r="298" spans="1:65" s="2" customFormat="1" ht="16.5" customHeight="1">
      <c r="A298" s="33"/>
      <c r="B298" s="156"/>
      <c r="C298" s="225" t="s">
        <v>333</v>
      </c>
      <c r="D298" s="225" t="s">
        <v>334</v>
      </c>
      <c r="E298" s="226" t="s">
        <v>335</v>
      </c>
      <c r="F298" s="227" t="s">
        <v>336</v>
      </c>
      <c r="G298" s="228" t="s">
        <v>337</v>
      </c>
      <c r="H298" s="229">
        <v>81</v>
      </c>
      <c r="I298" s="190"/>
      <c r="J298" s="235">
        <f>ROUND(I298*H298,2)</f>
        <v>0</v>
      </c>
      <c r="K298" s="189" t="s">
        <v>149</v>
      </c>
      <c r="L298" s="191"/>
      <c r="M298" s="192" t="s">
        <v>1</v>
      </c>
      <c r="N298" s="193" t="s">
        <v>42</v>
      </c>
      <c r="O298" s="59"/>
      <c r="P298" s="161">
        <f>O298*H298</f>
        <v>0</v>
      </c>
      <c r="Q298" s="161">
        <v>0</v>
      </c>
      <c r="R298" s="161">
        <f>Q298*H298</f>
        <v>0</v>
      </c>
      <c r="S298" s="161">
        <v>0</v>
      </c>
      <c r="T298" s="16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219</v>
      </c>
      <c r="AT298" s="163" t="s">
        <v>334</v>
      </c>
      <c r="AU298" s="163" t="s">
        <v>86</v>
      </c>
      <c r="AY298" s="18" t="s">
        <v>143</v>
      </c>
      <c r="BE298" s="164">
        <f>IF(N298="základní",J298,0)</f>
        <v>0</v>
      </c>
      <c r="BF298" s="164">
        <f>IF(N298="snížená",J298,0)</f>
        <v>0</v>
      </c>
      <c r="BG298" s="164">
        <f>IF(N298="zákl. přenesená",J298,0)</f>
        <v>0</v>
      </c>
      <c r="BH298" s="164">
        <f>IF(N298="sníž. přenesená",J298,0)</f>
        <v>0</v>
      </c>
      <c r="BI298" s="164">
        <f>IF(N298="nulová",J298,0)</f>
        <v>0</v>
      </c>
      <c r="BJ298" s="18" t="s">
        <v>84</v>
      </c>
      <c r="BK298" s="164">
        <f>ROUND(I298*H298,2)</f>
        <v>0</v>
      </c>
      <c r="BL298" s="18" t="s">
        <v>150</v>
      </c>
      <c r="BM298" s="163" t="s">
        <v>338</v>
      </c>
    </row>
    <row r="299" spans="2:51" s="13" customFormat="1" ht="12">
      <c r="B299" s="165"/>
      <c r="C299" s="209"/>
      <c r="D299" s="210" t="s">
        <v>152</v>
      </c>
      <c r="E299" s="211" t="s">
        <v>1</v>
      </c>
      <c r="F299" s="212" t="s">
        <v>339</v>
      </c>
      <c r="G299" s="209"/>
      <c r="H299" s="211" t="s">
        <v>1</v>
      </c>
      <c r="I299" s="167"/>
      <c r="J299" s="209"/>
      <c r="L299" s="165"/>
      <c r="M299" s="168"/>
      <c r="N299" s="169"/>
      <c r="O299" s="169"/>
      <c r="P299" s="169"/>
      <c r="Q299" s="169"/>
      <c r="R299" s="169"/>
      <c r="S299" s="169"/>
      <c r="T299" s="170"/>
      <c r="AT299" s="166" t="s">
        <v>152</v>
      </c>
      <c r="AU299" s="166" t="s">
        <v>86</v>
      </c>
      <c r="AV299" s="13" t="s">
        <v>84</v>
      </c>
      <c r="AW299" s="13" t="s">
        <v>32</v>
      </c>
      <c r="AX299" s="13" t="s">
        <v>76</v>
      </c>
      <c r="AY299" s="166" t="s">
        <v>143</v>
      </c>
    </row>
    <row r="300" spans="2:51" s="14" customFormat="1" ht="12">
      <c r="B300" s="171"/>
      <c r="C300" s="213"/>
      <c r="D300" s="210" t="s">
        <v>152</v>
      </c>
      <c r="E300" s="214" t="s">
        <v>1</v>
      </c>
      <c r="F300" s="215" t="s">
        <v>340</v>
      </c>
      <c r="G300" s="213"/>
      <c r="H300" s="216">
        <v>81</v>
      </c>
      <c r="I300" s="173"/>
      <c r="J300" s="213"/>
      <c r="L300" s="171"/>
      <c r="M300" s="174"/>
      <c r="N300" s="175"/>
      <c r="O300" s="175"/>
      <c r="P300" s="175"/>
      <c r="Q300" s="175"/>
      <c r="R300" s="175"/>
      <c r="S300" s="175"/>
      <c r="T300" s="176"/>
      <c r="AT300" s="172" t="s">
        <v>152</v>
      </c>
      <c r="AU300" s="172" t="s">
        <v>86</v>
      </c>
      <c r="AV300" s="14" t="s">
        <v>86</v>
      </c>
      <c r="AW300" s="14" t="s">
        <v>32</v>
      </c>
      <c r="AX300" s="14" t="s">
        <v>84</v>
      </c>
      <c r="AY300" s="172" t="s">
        <v>143</v>
      </c>
    </row>
    <row r="301" spans="1:65" s="2" customFormat="1" ht="16.5" customHeight="1">
      <c r="A301" s="33"/>
      <c r="B301" s="156"/>
      <c r="C301" s="204" t="s">
        <v>341</v>
      </c>
      <c r="D301" s="204" t="s">
        <v>145</v>
      </c>
      <c r="E301" s="205" t="s">
        <v>342</v>
      </c>
      <c r="F301" s="206" t="s">
        <v>343</v>
      </c>
      <c r="G301" s="207" t="s">
        <v>258</v>
      </c>
      <c r="H301" s="208">
        <v>212</v>
      </c>
      <c r="I301" s="158"/>
      <c r="J301" s="234">
        <f>ROUND(I301*H301,2)</f>
        <v>0</v>
      </c>
      <c r="K301" s="157" t="s">
        <v>149</v>
      </c>
      <c r="L301" s="34"/>
      <c r="M301" s="159" t="s">
        <v>1</v>
      </c>
      <c r="N301" s="160" t="s">
        <v>42</v>
      </c>
      <c r="O301" s="59"/>
      <c r="P301" s="161">
        <f>O301*H301</f>
        <v>0</v>
      </c>
      <c r="Q301" s="161">
        <v>0</v>
      </c>
      <c r="R301" s="161">
        <f>Q301*H301</f>
        <v>0</v>
      </c>
      <c r="S301" s="161">
        <v>0</v>
      </c>
      <c r="T301" s="16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8" t="s">
        <v>84</v>
      </c>
      <c r="BK301" s="164">
        <f>ROUND(I301*H301,2)</f>
        <v>0</v>
      </c>
      <c r="BL301" s="18" t="s">
        <v>150</v>
      </c>
      <c r="BM301" s="163" t="s">
        <v>344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345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346</v>
      </c>
      <c r="G303" s="213"/>
      <c r="H303" s="216">
        <v>133.031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76</v>
      </c>
      <c r="AY303" s="172" t="s">
        <v>143</v>
      </c>
    </row>
    <row r="304" spans="2:51" s="13" customFormat="1" ht="12">
      <c r="B304" s="165"/>
      <c r="C304" s="209"/>
      <c r="D304" s="210" t="s">
        <v>152</v>
      </c>
      <c r="E304" s="211" t="s">
        <v>1</v>
      </c>
      <c r="F304" s="212" t="s">
        <v>347</v>
      </c>
      <c r="G304" s="209"/>
      <c r="H304" s="211" t="s">
        <v>1</v>
      </c>
      <c r="I304" s="167"/>
      <c r="J304" s="209"/>
      <c r="L304" s="165"/>
      <c r="M304" s="168"/>
      <c r="N304" s="169"/>
      <c r="O304" s="169"/>
      <c r="P304" s="169"/>
      <c r="Q304" s="169"/>
      <c r="R304" s="169"/>
      <c r="S304" s="169"/>
      <c r="T304" s="170"/>
      <c r="AT304" s="166" t="s">
        <v>152</v>
      </c>
      <c r="AU304" s="166" t="s">
        <v>86</v>
      </c>
      <c r="AV304" s="13" t="s">
        <v>84</v>
      </c>
      <c r="AW304" s="13" t="s">
        <v>32</v>
      </c>
      <c r="AX304" s="13" t="s">
        <v>76</v>
      </c>
      <c r="AY304" s="166" t="s">
        <v>143</v>
      </c>
    </row>
    <row r="305" spans="2:51" s="14" customFormat="1" ht="12">
      <c r="B305" s="171"/>
      <c r="C305" s="213"/>
      <c r="D305" s="210" t="s">
        <v>152</v>
      </c>
      <c r="E305" s="214" t="s">
        <v>1</v>
      </c>
      <c r="F305" s="215" t="s">
        <v>348</v>
      </c>
      <c r="G305" s="213"/>
      <c r="H305" s="216">
        <v>78</v>
      </c>
      <c r="I305" s="173"/>
      <c r="J305" s="213"/>
      <c r="L305" s="171"/>
      <c r="M305" s="174"/>
      <c r="N305" s="175"/>
      <c r="O305" s="175"/>
      <c r="P305" s="175"/>
      <c r="Q305" s="175"/>
      <c r="R305" s="175"/>
      <c r="S305" s="175"/>
      <c r="T305" s="176"/>
      <c r="AT305" s="172" t="s">
        <v>152</v>
      </c>
      <c r="AU305" s="172" t="s">
        <v>86</v>
      </c>
      <c r="AV305" s="14" t="s">
        <v>86</v>
      </c>
      <c r="AW305" s="14" t="s">
        <v>32</v>
      </c>
      <c r="AX305" s="14" t="s">
        <v>76</v>
      </c>
      <c r="AY305" s="172" t="s">
        <v>143</v>
      </c>
    </row>
    <row r="306" spans="2:51" s="14" customFormat="1" ht="12">
      <c r="B306" s="171"/>
      <c r="C306" s="213"/>
      <c r="D306" s="210" t="s">
        <v>152</v>
      </c>
      <c r="E306" s="214" t="s">
        <v>1</v>
      </c>
      <c r="F306" s="215" t="s">
        <v>349</v>
      </c>
      <c r="G306" s="213"/>
      <c r="H306" s="216">
        <v>0.969</v>
      </c>
      <c r="I306" s="173"/>
      <c r="J306" s="213"/>
      <c r="L306" s="171"/>
      <c r="M306" s="174"/>
      <c r="N306" s="175"/>
      <c r="O306" s="175"/>
      <c r="P306" s="175"/>
      <c r="Q306" s="175"/>
      <c r="R306" s="175"/>
      <c r="S306" s="175"/>
      <c r="T306" s="176"/>
      <c r="AT306" s="172" t="s">
        <v>152</v>
      </c>
      <c r="AU306" s="172" t="s">
        <v>86</v>
      </c>
      <c r="AV306" s="14" t="s">
        <v>86</v>
      </c>
      <c r="AW306" s="14" t="s">
        <v>32</v>
      </c>
      <c r="AX306" s="14" t="s">
        <v>76</v>
      </c>
      <c r="AY306" s="172" t="s">
        <v>143</v>
      </c>
    </row>
    <row r="307" spans="2:51" s="16" customFormat="1" ht="12">
      <c r="B307" s="183"/>
      <c r="C307" s="221"/>
      <c r="D307" s="210" t="s">
        <v>152</v>
      </c>
      <c r="E307" s="222" t="s">
        <v>1</v>
      </c>
      <c r="F307" s="223" t="s">
        <v>241</v>
      </c>
      <c r="G307" s="221"/>
      <c r="H307" s="224">
        <v>212</v>
      </c>
      <c r="I307" s="185"/>
      <c r="J307" s="221"/>
      <c r="L307" s="183"/>
      <c r="M307" s="186"/>
      <c r="N307" s="187"/>
      <c r="O307" s="187"/>
      <c r="P307" s="187"/>
      <c r="Q307" s="187"/>
      <c r="R307" s="187"/>
      <c r="S307" s="187"/>
      <c r="T307" s="188"/>
      <c r="AT307" s="184" t="s">
        <v>152</v>
      </c>
      <c r="AU307" s="184" t="s">
        <v>86</v>
      </c>
      <c r="AV307" s="16" t="s">
        <v>150</v>
      </c>
      <c r="AW307" s="16" t="s">
        <v>32</v>
      </c>
      <c r="AX307" s="16" t="s">
        <v>84</v>
      </c>
      <c r="AY307" s="184" t="s">
        <v>143</v>
      </c>
    </row>
    <row r="308" spans="1:65" s="2" customFormat="1" ht="16.5" customHeight="1">
      <c r="A308" s="33"/>
      <c r="B308" s="156"/>
      <c r="C308" s="204" t="s">
        <v>350</v>
      </c>
      <c r="D308" s="204" t="s">
        <v>145</v>
      </c>
      <c r="E308" s="205" t="s">
        <v>351</v>
      </c>
      <c r="F308" s="206" t="s">
        <v>352</v>
      </c>
      <c r="G308" s="207" t="s">
        <v>258</v>
      </c>
      <c r="H308" s="208">
        <v>377</v>
      </c>
      <c r="I308" s="158"/>
      <c r="J308" s="234">
        <f>ROUND(I308*H308,2)</f>
        <v>0</v>
      </c>
      <c r="K308" s="157" t="s">
        <v>149</v>
      </c>
      <c r="L308" s="34"/>
      <c r="M308" s="159" t="s">
        <v>1</v>
      </c>
      <c r="N308" s="160" t="s">
        <v>42</v>
      </c>
      <c r="O308" s="59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150</v>
      </c>
      <c r="AT308" s="163" t="s">
        <v>145</v>
      </c>
      <c r="AU308" s="163" t="s">
        <v>86</v>
      </c>
      <c r="AY308" s="18" t="s">
        <v>143</v>
      </c>
      <c r="BE308" s="164">
        <f>IF(N308="základní",J308,0)</f>
        <v>0</v>
      </c>
      <c r="BF308" s="164">
        <f>IF(N308="snížená",J308,0)</f>
        <v>0</v>
      </c>
      <c r="BG308" s="164">
        <f>IF(N308="zákl. přenesená",J308,0)</f>
        <v>0</v>
      </c>
      <c r="BH308" s="164">
        <f>IF(N308="sníž. přenesená",J308,0)</f>
        <v>0</v>
      </c>
      <c r="BI308" s="164">
        <f>IF(N308="nulová",J308,0)</f>
        <v>0</v>
      </c>
      <c r="BJ308" s="18" t="s">
        <v>84</v>
      </c>
      <c r="BK308" s="164">
        <f>ROUND(I308*H308,2)</f>
        <v>0</v>
      </c>
      <c r="BL308" s="18" t="s">
        <v>150</v>
      </c>
      <c r="BM308" s="163" t="s">
        <v>353</v>
      </c>
    </row>
    <row r="309" spans="2:51" s="13" customFormat="1" ht="12">
      <c r="B309" s="165"/>
      <c r="C309" s="209"/>
      <c r="D309" s="210" t="s">
        <v>152</v>
      </c>
      <c r="E309" s="211" t="s">
        <v>1</v>
      </c>
      <c r="F309" s="212" t="s">
        <v>354</v>
      </c>
      <c r="G309" s="209"/>
      <c r="H309" s="211" t="s">
        <v>1</v>
      </c>
      <c r="I309" s="167"/>
      <c r="J309" s="209"/>
      <c r="L309" s="165"/>
      <c r="M309" s="168"/>
      <c r="N309" s="169"/>
      <c r="O309" s="169"/>
      <c r="P309" s="169"/>
      <c r="Q309" s="169"/>
      <c r="R309" s="169"/>
      <c r="S309" s="169"/>
      <c r="T309" s="170"/>
      <c r="AT309" s="166" t="s">
        <v>152</v>
      </c>
      <c r="AU309" s="166" t="s">
        <v>86</v>
      </c>
      <c r="AV309" s="13" t="s">
        <v>84</v>
      </c>
      <c r="AW309" s="13" t="s">
        <v>32</v>
      </c>
      <c r="AX309" s="13" t="s">
        <v>76</v>
      </c>
      <c r="AY309" s="166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355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261</v>
      </c>
      <c r="G311" s="213"/>
      <c r="H311" s="216">
        <v>377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84</v>
      </c>
      <c r="AY311" s="172" t="s">
        <v>143</v>
      </c>
    </row>
    <row r="312" spans="1:65" s="2" customFormat="1" ht="16.5" customHeight="1">
      <c r="A312" s="33"/>
      <c r="B312" s="156"/>
      <c r="C312" s="204" t="s">
        <v>356</v>
      </c>
      <c r="D312" s="204" t="s">
        <v>145</v>
      </c>
      <c r="E312" s="205" t="s">
        <v>357</v>
      </c>
      <c r="F312" s="206" t="s">
        <v>358</v>
      </c>
      <c r="G312" s="207" t="s">
        <v>258</v>
      </c>
      <c r="H312" s="208">
        <v>377</v>
      </c>
      <c r="I312" s="158"/>
      <c r="J312" s="234">
        <f>ROUND(I312*H312,2)</f>
        <v>0</v>
      </c>
      <c r="K312" s="157" t="s">
        <v>149</v>
      </c>
      <c r="L312" s="34"/>
      <c r="M312" s="159" t="s">
        <v>1</v>
      </c>
      <c r="N312" s="160" t="s">
        <v>42</v>
      </c>
      <c r="O312" s="59"/>
      <c r="P312" s="161">
        <f>O312*H312</f>
        <v>0</v>
      </c>
      <c r="Q312" s="161">
        <v>0</v>
      </c>
      <c r="R312" s="161">
        <f>Q312*H312</f>
        <v>0</v>
      </c>
      <c r="S312" s="161">
        <v>0</v>
      </c>
      <c r="T312" s="162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150</v>
      </c>
      <c r="AT312" s="163" t="s">
        <v>145</v>
      </c>
      <c r="AU312" s="163" t="s">
        <v>86</v>
      </c>
      <c r="AY312" s="18" t="s">
        <v>143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18" t="s">
        <v>84</v>
      </c>
      <c r="BK312" s="164">
        <f>ROUND(I312*H312,2)</f>
        <v>0</v>
      </c>
      <c r="BL312" s="18" t="s">
        <v>150</v>
      </c>
      <c r="BM312" s="163" t="s">
        <v>359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360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261</v>
      </c>
      <c r="G314" s="213"/>
      <c r="H314" s="216">
        <v>377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25" t="s">
        <v>361</v>
      </c>
      <c r="D315" s="225" t="s">
        <v>334</v>
      </c>
      <c r="E315" s="226" t="s">
        <v>362</v>
      </c>
      <c r="F315" s="227" t="s">
        <v>363</v>
      </c>
      <c r="G315" s="228" t="s">
        <v>364</v>
      </c>
      <c r="H315" s="229">
        <v>6</v>
      </c>
      <c r="I315" s="190"/>
      <c r="J315" s="235">
        <f>ROUND(I315*H315,2)</f>
        <v>0</v>
      </c>
      <c r="K315" s="189" t="s">
        <v>149</v>
      </c>
      <c r="L315" s="191"/>
      <c r="M315" s="192" t="s">
        <v>1</v>
      </c>
      <c r="N315" s="193" t="s">
        <v>42</v>
      </c>
      <c r="O315" s="59"/>
      <c r="P315" s="161">
        <f>O315*H315</f>
        <v>0</v>
      </c>
      <c r="Q315" s="161">
        <v>0.001</v>
      </c>
      <c r="R315" s="161">
        <f>Q315*H315</f>
        <v>0.006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219</v>
      </c>
      <c r="AT315" s="163" t="s">
        <v>334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365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366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3" customFormat="1" ht="12">
      <c r="B317" s="165"/>
      <c r="C317" s="209"/>
      <c r="D317" s="210" t="s">
        <v>152</v>
      </c>
      <c r="E317" s="211" t="s">
        <v>1</v>
      </c>
      <c r="F317" s="212" t="s">
        <v>367</v>
      </c>
      <c r="G317" s="209"/>
      <c r="H317" s="211" t="s">
        <v>1</v>
      </c>
      <c r="I317" s="167"/>
      <c r="J317" s="209"/>
      <c r="L317" s="165"/>
      <c r="M317" s="168"/>
      <c r="N317" s="169"/>
      <c r="O317" s="169"/>
      <c r="P317" s="169"/>
      <c r="Q317" s="169"/>
      <c r="R317" s="169"/>
      <c r="S317" s="169"/>
      <c r="T317" s="170"/>
      <c r="AT317" s="166" t="s">
        <v>152</v>
      </c>
      <c r="AU317" s="166" t="s">
        <v>86</v>
      </c>
      <c r="AV317" s="13" t="s">
        <v>84</v>
      </c>
      <c r="AW317" s="13" t="s">
        <v>32</v>
      </c>
      <c r="AX317" s="13" t="s">
        <v>76</v>
      </c>
      <c r="AY317" s="166" t="s">
        <v>143</v>
      </c>
    </row>
    <row r="318" spans="2:51" s="14" customFormat="1" ht="12">
      <c r="B318" s="171"/>
      <c r="C318" s="213"/>
      <c r="D318" s="210" t="s">
        <v>152</v>
      </c>
      <c r="E318" s="214" t="s">
        <v>1</v>
      </c>
      <c r="F318" s="215" t="s">
        <v>368</v>
      </c>
      <c r="G318" s="213"/>
      <c r="H318" s="216">
        <v>6</v>
      </c>
      <c r="I318" s="173"/>
      <c r="J318" s="213"/>
      <c r="L318" s="171"/>
      <c r="M318" s="174"/>
      <c r="N318" s="175"/>
      <c r="O318" s="175"/>
      <c r="P318" s="175"/>
      <c r="Q318" s="175"/>
      <c r="R318" s="175"/>
      <c r="S318" s="175"/>
      <c r="T318" s="176"/>
      <c r="AT318" s="172" t="s">
        <v>152</v>
      </c>
      <c r="AU318" s="172" t="s">
        <v>86</v>
      </c>
      <c r="AV318" s="14" t="s">
        <v>86</v>
      </c>
      <c r="AW318" s="14" t="s">
        <v>32</v>
      </c>
      <c r="AX318" s="14" t="s">
        <v>84</v>
      </c>
      <c r="AY318" s="172" t="s">
        <v>143</v>
      </c>
    </row>
    <row r="319" spans="1:65" s="2" customFormat="1" ht="16.5" customHeight="1">
      <c r="A319" s="33"/>
      <c r="B319" s="156"/>
      <c r="C319" s="204" t="s">
        <v>7</v>
      </c>
      <c r="D319" s="204" t="s">
        <v>145</v>
      </c>
      <c r="E319" s="205" t="s">
        <v>369</v>
      </c>
      <c r="F319" s="206" t="s">
        <v>370</v>
      </c>
      <c r="G319" s="207" t="s">
        <v>148</v>
      </c>
      <c r="H319" s="208">
        <v>3.77</v>
      </c>
      <c r="I319" s="158"/>
      <c r="J319" s="234">
        <f>ROUND(I319*H319,2)</f>
        <v>0</v>
      </c>
      <c r="K319" s="157" t="s">
        <v>149</v>
      </c>
      <c r="L319" s="34"/>
      <c r="M319" s="159" t="s">
        <v>1</v>
      </c>
      <c r="N319" s="160" t="s">
        <v>42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150</v>
      </c>
      <c r="AT319" s="163" t="s">
        <v>145</v>
      </c>
      <c r="AU319" s="163" t="s">
        <v>86</v>
      </c>
      <c r="AY319" s="18" t="s">
        <v>143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84</v>
      </c>
      <c r="BK319" s="164">
        <f>ROUND(I319*H319,2)</f>
        <v>0</v>
      </c>
      <c r="BL319" s="18" t="s">
        <v>150</v>
      </c>
      <c r="BM319" s="163" t="s">
        <v>371</v>
      </c>
    </row>
    <row r="320" spans="2:51" s="13" customFormat="1" ht="12">
      <c r="B320" s="165"/>
      <c r="C320" s="209"/>
      <c r="D320" s="210" t="s">
        <v>152</v>
      </c>
      <c r="E320" s="211" t="s">
        <v>1</v>
      </c>
      <c r="F320" s="212" t="s">
        <v>372</v>
      </c>
      <c r="G320" s="209"/>
      <c r="H320" s="211" t="s">
        <v>1</v>
      </c>
      <c r="I320" s="167"/>
      <c r="J320" s="209"/>
      <c r="L320" s="165"/>
      <c r="M320" s="168"/>
      <c r="N320" s="169"/>
      <c r="O320" s="169"/>
      <c r="P320" s="169"/>
      <c r="Q320" s="169"/>
      <c r="R320" s="169"/>
      <c r="S320" s="169"/>
      <c r="T320" s="170"/>
      <c r="AT320" s="166" t="s">
        <v>152</v>
      </c>
      <c r="AU320" s="166" t="s">
        <v>86</v>
      </c>
      <c r="AV320" s="13" t="s">
        <v>84</v>
      </c>
      <c r="AW320" s="13" t="s">
        <v>32</v>
      </c>
      <c r="AX320" s="13" t="s">
        <v>76</v>
      </c>
      <c r="AY320" s="166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373</v>
      </c>
      <c r="G321" s="213"/>
      <c r="H321" s="216">
        <v>3.77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3.77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2:51" s="13" customFormat="1" ht="12">
      <c r="B323" s="165"/>
      <c r="C323" s="209"/>
      <c r="D323" s="210" t="s">
        <v>152</v>
      </c>
      <c r="E323" s="211" t="s">
        <v>1</v>
      </c>
      <c r="F323" s="212" t="s">
        <v>374</v>
      </c>
      <c r="G323" s="209"/>
      <c r="H323" s="211" t="s">
        <v>1</v>
      </c>
      <c r="I323" s="167"/>
      <c r="J323" s="209"/>
      <c r="L323" s="165"/>
      <c r="M323" s="168"/>
      <c r="N323" s="169"/>
      <c r="O323" s="169"/>
      <c r="P323" s="169"/>
      <c r="Q323" s="169"/>
      <c r="R323" s="169"/>
      <c r="S323" s="169"/>
      <c r="T323" s="170"/>
      <c r="AT323" s="166" t="s">
        <v>152</v>
      </c>
      <c r="AU323" s="166" t="s">
        <v>86</v>
      </c>
      <c r="AV323" s="13" t="s">
        <v>84</v>
      </c>
      <c r="AW323" s="13" t="s">
        <v>32</v>
      </c>
      <c r="AX323" s="13" t="s">
        <v>76</v>
      </c>
      <c r="AY323" s="166" t="s">
        <v>143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375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3" customFormat="1" ht="16.5" customHeight="1">
      <c r="B325" s="165"/>
      <c r="C325" s="204" t="s">
        <v>376</v>
      </c>
      <c r="D325" s="204" t="s">
        <v>145</v>
      </c>
      <c r="E325" s="205" t="s">
        <v>377</v>
      </c>
      <c r="F325" s="206" t="s">
        <v>378</v>
      </c>
      <c r="G325" s="207" t="s">
        <v>258</v>
      </c>
      <c r="H325" s="208">
        <v>377</v>
      </c>
      <c r="I325" s="158"/>
      <c r="J325" s="234">
        <f>ROUND(I325*H325,2)</f>
        <v>0</v>
      </c>
      <c r="K325" s="157" t="s">
        <v>149</v>
      </c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/>
      <c r="AU325" s="166"/>
      <c r="AY325" s="166"/>
    </row>
    <row r="326" spans="1:65" s="2" customFormat="1" ht="16.5" customHeight="1">
      <c r="A326" s="33"/>
      <c r="B326" s="156"/>
      <c r="C326" s="204">
        <v>143</v>
      </c>
      <c r="D326" s="204" t="s">
        <v>145</v>
      </c>
      <c r="E326" s="205" t="s">
        <v>1946</v>
      </c>
      <c r="F326" s="206" t="s">
        <v>1947</v>
      </c>
      <c r="G326" s="207" t="s">
        <v>1068</v>
      </c>
      <c r="H326" s="208">
        <v>240</v>
      </c>
      <c r="I326" s="158"/>
      <c r="J326" s="234">
        <f>ROUND(I326*H326,2)</f>
        <v>0</v>
      </c>
      <c r="K326" s="157" t="s">
        <v>149</v>
      </c>
      <c r="L326" s="34"/>
      <c r="M326" s="159" t="s">
        <v>1</v>
      </c>
      <c r="N326" s="160" t="s">
        <v>42</v>
      </c>
      <c r="O326" s="59"/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150</v>
      </c>
      <c r="AT326" s="163" t="s">
        <v>145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379</v>
      </c>
    </row>
    <row r="327" spans="2:63" s="12" customFormat="1" ht="22.9" customHeight="1">
      <c r="B327" s="147"/>
      <c r="C327" s="200"/>
      <c r="D327" s="201" t="s">
        <v>75</v>
      </c>
      <c r="E327" s="203" t="s">
        <v>380</v>
      </c>
      <c r="F327" s="203" t="s">
        <v>381</v>
      </c>
      <c r="G327" s="200"/>
      <c r="H327" s="200"/>
      <c r="I327" s="149"/>
      <c r="J327" s="233">
        <f>BK327</f>
        <v>0</v>
      </c>
      <c r="L327" s="147"/>
      <c r="M327" s="150"/>
      <c r="N327" s="151"/>
      <c r="O327" s="151"/>
      <c r="P327" s="152">
        <f>SUM(P328:P337)</f>
        <v>0</v>
      </c>
      <c r="Q327" s="151"/>
      <c r="R327" s="152">
        <f>SUM(R328:R337)</f>
        <v>0</v>
      </c>
      <c r="S327" s="151"/>
      <c r="T327" s="153">
        <f>SUM(T328:T337)</f>
        <v>0</v>
      </c>
      <c r="AR327" s="148" t="s">
        <v>84</v>
      </c>
      <c r="AT327" s="154" t="s">
        <v>75</v>
      </c>
      <c r="AU327" s="154" t="s">
        <v>84</v>
      </c>
      <c r="AY327" s="148" t="s">
        <v>143</v>
      </c>
      <c r="BK327" s="155">
        <f>SUM(BK328:BK337)</f>
        <v>0</v>
      </c>
    </row>
    <row r="328" spans="1:65" s="2" customFormat="1" ht="16.5" customHeight="1">
      <c r="A328" s="33"/>
      <c r="B328" s="156"/>
      <c r="C328" s="204" t="s">
        <v>382</v>
      </c>
      <c r="D328" s="204" t="s">
        <v>145</v>
      </c>
      <c r="E328" s="205" t="s">
        <v>383</v>
      </c>
      <c r="F328" s="206" t="s">
        <v>384</v>
      </c>
      <c r="G328" s="207" t="s">
        <v>385</v>
      </c>
      <c r="H328" s="208">
        <v>1</v>
      </c>
      <c r="I328" s="158"/>
      <c r="J328" s="234">
        <f>ROUND(I328*H328,2)</f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>O328*H328</f>
        <v>0</v>
      </c>
      <c r="Q328" s="161">
        <v>0</v>
      </c>
      <c r="R328" s="161">
        <f>Q328*H328</f>
        <v>0</v>
      </c>
      <c r="S328" s="161">
        <v>0</v>
      </c>
      <c r="T328" s="16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150</v>
      </c>
      <c r="AT328" s="163" t="s">
        <v>145</v>
      </c>
      <c r="AU328" s="163" t="s">
        <v>86</v>
      </c>
      <c r="AY328" s="18" t="s">
        <v>143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18" t="s">
        <v>84</v>
      </c>
      <c r="BK328" s="164">
        <f>ROUND(I328*H328,2)</f>
        <v>0</v>
      </c>
      <c r="BL328" s="18" t="s">
        <v>150</v>
      </c>
      <c r="BM328" s="163" t="s">
        <v>386</v>
      </c>
    </row>
    <row r="329" spans="1:65" s="2" customFormat="1" ht="16.5" customHeight="1">
      <c r="A329" s="33"/>
      <c r="B329" s="156"/>
      <c r="C329" s="225" t="s">
        <v>387</v>
      </c>
      <c r="D329" s="225" t="s">
        <v>334</v>
      </c>
      <c r="E329" s="226" t="s">
        <v>388</v>
      </c>
      <c r="F329" s="227" t="s">
        <v>389</v>
      </c>
      <c r="G329" s="228" t="s">
        <v>385</v>
      </c>
      <c r="H329" s="229">
        <v>1</v>
      </c>
      <c r="I329" s="190"/>
      <c r="J329" s="235">
        <f>ROUND(I329*H329,2)</f>
        <v>0</v>
      </c>
      <c r="K329" s="189" t="s">
        <v>1</v>
      </c>
      <c r="L329" s="191"/>
      <c r="M329" s="192" t="s">
        <v>1</v>
      </c>
      <c r="N329" s="193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219</v>
      </c>
      <c r="AT329" s="163" t="s">
        <v>334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390</v>
      </c>
    </row>
    <row r="330" spans="2:51" s="13" customFormat="1" ht="12">
      <c r="B330" s="165"/>
      <c r="C330" s="209"/>
      <c r="D330" s="210" t="s">
        <v>152</v>
      </c>
      <c r="E330" s="211" t="s">
        <v>1</v>
      </c>
      <c r="F330" s="212" t="s">
        <v>391</v>
      </c>
      <c r="G330" s="209"/>
      <c r="H330" s="211" t="s">
        <v>1</v>
      </c>
      <c r="I330" s="167"/>
      <c r="J330" s="209"/>
      <c r="L330" s="165"/>
      <c r="M330" s="168"/>
      <c r="N330" s="169"/>
      <c r="O330" s="169"/>
      <c r="P330" s="169"/>
      <c r="Q330" s="169"/>
      <c r="R330" s="169"/>
      <c r="S330" s="169"/>
      <c r="T330" s="170"/>
      <c r="AT330" s="166" t="s">
        <v>152</v>
      </c>
      <c r="AU330" s="166" t="s">
        <v>86</v>
      </c>
      <c r="AV330" s="13" t="s">
        <v>84</v>
      </c>
      <c r="AW330" s="13" t="s">
        <v>32</v>
      </c>
      <c r="AX330" s="13" t="s">
        <v>76</v>
      </c>
      <c r="AY330" s="166" t="s">
        <v>143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392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3" customFormat="1" ht="12">
      <c r="B332" s="165"/>
      <c r="C332" s="209"/>
      <c r="D332" s="210" t="s">
        <v>152</v>
      </c>
      <c r="E332" s="211" t="s">
        <v>1</v>
      </c>
      <c r="F332" s="212" t="s">
        <v>393</v>
      </c>
      <c r="G332" s="209"/>
      <c r="H332" s="211" t="s">
        <v>1</v>
      </c>
      <c r="I332" s="167"/>
      <c r="J332" s="209"/>
      <c r="L332" s="165"/>
      <c r="M332" s="168"/>
      <c r="N332" s="169"/>
      <c r="O332" s="169"/>
      <c r="P332" s="169"/>
      <c r="Q332" s="169"/>
      <c r="R332" s="169"/>
      <c r="S332" s="169"/>
      <c r="T332" s="170"/>
      <c r="AT332" s="166" t="s">
        <v>152</v>
      </c>
      <c r="AU332" s="166" t="s">
        <v>86</v>
      </c>
      <c r="AV332" s="13" t="s">
        <v>84</v>
      </c>
      <c r="AW332" s="13" t="s">
        <v>32</v>
      </c>
      <c r="AX332" s="13" t="s">
        <v>76</v>
      </c>
      <c r="AY332" s="166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394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395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2:51" s="14" customFormat="1" ht="12">
      <c r="B335" s="171"/>
      <c r="C335" s="213"/>
      <c r="D335" s="210" t="s">
        <v>152</v>
      </c>
      <c r="E335" s="214" t="s">
        <v>1</v>
      </c>
      <c r="F335" s="215" t="s">
        <v>84</v>
      </c>
      <c r="G335" s="213"/>
      <c r="H335" s="216">
        <v>1</v>
      </c>
      <c r="I335" s="173"/>
      <c r="J335" s="213"/>
      <c r="L335" s="171"/>
      <c r="M335" s="174"/>
      <c r="N335" s="175"/>
      <c r="O335" s="175"/>
      <c r="P335" s="175"/>
      <c r="Q335" s="175"/>
      <c r="R335" s="175"/>
      <c r="S335" s="175"/>
      <c r="T335" s="176"/>
      <c r="AT335" s="172" t="s">
        <v>152</v>
      </c>
      <c r="AU335" s="172" t="s">
        <v>86</v>
      </c>
      <c r="AV335" s="14" t="s">
        <v>86</v>
      </c>
      <c r="AW335" s="14" t="s">
        <v>32</v>
      </c>
      <c r="AX335" s="14" t="s">
        <v>84</v>
      </c>
      <c r="AY335" s="172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374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3" customFormat="1" ht="12">
      <c r="B337" s="165"/>
      <c r="C337" s="209"/>
      <c r="D337" s="210" t="s">
        <v>152</v>
      </c>
      <c r="E337" s="211" t="s">
        <v>1</v>
      </c>
      <c r="F337" s="212" t="s">
        <v>396</v>
      </c>
      <c r="G337" s="209"/>
      <c r="H337" s="211" t="s">
        <v>1</v>
      </c>
      <c r="I337" s="167"/>
      <c r="J337" s="209"/>
      <c r="L337" s="165"/>
      <c r="M337" s="168"/>
      <c r="N337" s="169"/>
      <c r="O337" s="169"/>
      <c r="P337" s="169"/>
      <c r="Q337" s="169"/>
      <c r="R337" s="169"/>
      <c r="S337" s="169"/>
      <c r="T337" s="170"/>
      <c r="AT337" s="166" t="s">
        <v>152</v>
      </c>
      <c r="AU337" s="166" t="s">
        <v>86</v>
      </c>
      <c r="AV337" s="13" t="s">
        <v>84</v>
      </c>
      <c r="AW337" s="13" t="s">
        <v>32</v>
      </c>
      <c r="AX337" s="13" t="s">
        <v>76</v>
      </c>
      <c r="AY337" s="166" t="s">
        <v>143</v>
      </c>
    </row>
    <row r="338" spans="2:63" s="12" customFormat="1" ht="22.9" customHeight="1">
      <c r="B338" s="147"/>
      <c r="C338" s="200"/>
      <c r="D338" s="201" t="s">
        <v>75</v>
      </c>
      <c r="E338" s="203" t="s">
        <v>397</v>
      </c>
      <c r="F338" s="203" t="s">
        <v>398</v>
      </c>
      <c r="G338" s="200"/>
      <c r="H338" s="200"/>
      <c r="I338" s="149"/>
      <c r="J338" s="233">
        <f>BK338</f>
        <v>0</v>
      </c>
      <c r="L338" s="147"/>
      <c r="M338" s="150"/>
      <c r="N338" s="151"/>
      <c r="O338" s="151"/>
      <c r="P338" s="152">
        <f>SUM(P339:P402)</f>
        <v>0</v>
      </c>
      <c r="Q338" s="151"/>
      <c r="R338" s="152">
        <f>SUM(R339:R402)</f>
        <v>3.4524767400000003</v>
      </c>
      <c r="S338" s="151"/>
      <c r="T338" s="153">
        <f>SUM(T339:T402)</f>
        <v>0</v>
      </c>
      <c r="AR338" s="148" t="s">
        <v>84</v>
      </c>
      <c r="AT338" s="154" t="s">
        <v>75</v>
      </c>
      <c r="AU338" s="154" t="s">
        <v>84</v>
      </c>
      <c r="AY338" s="148" t="s">
        <v>143</v>
      </c>
      <c r="BK338" s="155">
        <f>SUM(BK339:BK402)</f>
        <v>0</v>
      </c>
    </row>
    <row r="339" spans="1:65" s="2" customFormat="1" ht="16.5" customHeight="1">
      <c r="A339" s="33"/>
      <c r="B339" s="156"/>
      <c r="C339" s="204" t="s">
        <v>399</v>
      </c>
      <c r="D339" s="204" t="s">
        <v>145</v>
      </c>
      <c r="E339" s="205" t="s">
        <v>400</v>
      </c>
      <c r="F339" s="206" t="s">
        <v>401</v>
      </c>
      <c r="G339" s="207" t="s">
        <v>148</v>
      </c>
      <c r="H339" s="208">
        <v>108</v>
      </c>
      <c r="I339" s="158"/>
      <c r="J339" s="234">
        <f>ROUND(I339*H339,2)</f>
        <v>0</v>
      </c>
      <c r="K339" s="157" t="s">
        <v>149</v>
      </c>
      <c r="L339" s="34"/>
      <c r="M339" s="159" t="s">
        <v>1</v>
      </c>
      <c r="N339" s="160" t="s">
        <v>42</v>
      </c>
      <c r="O339" s="59"/>
      <c r="P339" s="161">
        <f>O339*H339</f>
        <v>0</v>
      </c>
      <c r="Q339" s="161">
        <v>0</v>
      </c>
      <c r="R339" s="161">
        <f>Q339*H339</f>
        <v>0</v>
      </c>
      <c r="S339" s="161">
        <v>0</v>
      </c>
      <c r="T339" s="16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3" t="s">
        <v>150</v>
      </c>
      <c r="AT339" s="163" t="s">
        <v>145</v>
      </c>
      <c r="AU339" s="163" t="s">
        <v>86</v>
      </c>
      <c r="AY339" s="18" t="s">
        <v>143</v>
      </c>
      <c r="BE339" s="164">
        <f>IF(N339="základní",J339,0)</f>
        <v>0</v>
      </c>
      <c r="BF339" s="164">
        <f>IF(N339="snížená",J339,0)</f>
        <v>0</v>
      </c>
      <c r="BG339" s="164">
        <f>IF(N339="zákl. přenesená",J339,0)</f>
        <v>0</v>
      </c>
      <c r="BH339" s="164">
        <f>IF(N339="sníž. přenesená",J339,0)</f>
        <v>0</v>
      </c>
      <c r="BI339" s="164">
        <f>IF(N339="nulová",J339,0)</f>
        <v>0</v>
      </c>
      <c r="BJ339" s="18" t="s">
        <v>84</v>
      </c>
      <c r="BK339" s="164">
        <f>ROUND(I339*H339,2)</f>
        <v>0</v>
      </c>
      <c r="BL339" s="18" t="s">
        <v>150</v>
      </c>
      <c r="BM339" s="163" t="s">
        <v>402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403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3" customFormat="1" ht="12">
      <c r="B341" s="165"/>
      <c r="C341" s="209"/>
      <c r="D341" s="210" t="s">
        <v>152</v>
      </c>
      <c r="E341" s="211" t="s">
        <v>1</v>
      </c>
      <c r="F341" s="212" t="s">
        <v>404</v>
      </c>
      <c r="G341" s="209"/>
      <c r="H341" s="211" t="s">
        <v>1</v>
      </c>
      <c r="I341" s="167"/>
      <c r="J341" s="209"/>
      <c r="L341" s="165"/>
      <c r="M341" s="168"/>
      <c r="N341" s="169"/>
      <c r="O341" s="169"/>
      <c r="P341" s="169"/>
      <c r="Q341" s="169"/>
      <c r="R341" s="169"/>
      <c r="S341" s="169"/>
      <c r="T341" s="170"/>
      <c r="AT341" s="166" t="s">
        <v>152</v>
      </c>
      <c r="AU341" s="166" t="s">
        <v>86</v>
      </c>
      <c r="AV341" s="13" t="s">
        <v>84</v>
      </c>
      <c r="AW341" s="13" t="s">
        <v>32</v>
      </c>
      <c r="AX341" s="13" t="s">
        <v>76</v>
      </c>
      <c r="AY341" s="166" t="s">
        <v>143</v>
      </c>
    </row>
    <row r="342" spans="2:51" s="14" customFormat="1" ht="12">
      <c r="B342" s="171"/>
      <c r="C342" s="213"/>
      <c r="D342" s="210" t="s">
        <v>152</v>
      </c>
      <c r="E342" s="214" t="s">
        <v>1</v>
      </c>
      <c r="F342" s="215" t="s">
        <v>405</v>
      </c>
      <c r="G342" s="213"/>
      <c r="H342" s="216">
        <v>23.9</v>
      </c>
      <c r="I342" s="173"/>
      <c r="J342" s="213"/>
      <c r="L342" s="171"/>
      <c r="M342" s="174"/>
      <c r="N342" s="175"/>
      <c r="O342" s="175"/>
      <c r="P342" s="175"/>
      <c r="Q342" s="175"/>
      <c r="R342" s="175"/>
      <c r="S342" s="175"/>
      <c r="T342" s="176"/>
      <c r="AT342" s="172" t="s">
        <v>152</v>
      </c>
      <c r="AU342" s="172" t="s">
        <v>86</v>
      </c>
      <c r="AV342" s="14" t="s">
        <v>86</v>
      </c>
      <c r="AW342" s="14" t="s">
        <v>32</v>
      </c>
      <c r="AX342" s="14" t="s">
        <v>76</v>
      </c>
      <c r="AY342" s="172" t="s">
        <v>143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406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4" customFormat="1" ht="12">
      <c r="B344" s="171"/>
      <c r="C344" s="213"/>
      <c r="D344" s="210" t="s">
        <v>152</v>
      </c>
      <c r="E344" s="214" t="s">
        <v>1</v>
      </c>
      <c r="F344" s="215" t="s">
        <v>407</v>
      </c>
      <c r="G344" s="213"/>
      <c r="H344" s="216">
        <v>84.1</v>
      </c>
      <c r="I344" s="173"/>
      <c r="J344" s="213"/>
      <c r="L344" s="171"/>
      <c r="M344" s="174"/>
      <c r="N344" s="175"/>
      <c r="O344" s="175"/>
      <c r="P344" s="175"/>
      <c r="Q344" s="175"/>
      <c r="R344" s="175"/>
      <c r="S344" s="175"/>
      <c r="T344" s="176"/>
      <c r="AT344" s="172" t="s">
        <v>152</v>
      </c>
      <c r="AU344" s="172" t="s">
        <v>86</v>
      </c>
      <c r="AV344" s="14" t="s">
        <v>86</v>
      </c>
      <c r="AW344" s="14" t="s">
        <v>32</v>
      </c>
      <c r="AX344" s="14" t="s">
        <v>76</v>
      </c>
      <c r="AY344" s="172" t="s">
        <v>143</v>
      </c>
    </row>
    <row r="345" spans="2:51" s="16" customFormat="1" ht="12">
      <c r="B345" s="183"/>
      <c r="C345" s="221"/>
      <c r="D345" s="210" t="s">
        <v>152</v>
      </c>
      <c r="E345" s="222" t="s">
        <v>1</v>
      </c>
      <c r="F345" s="223" t="s">
        <v>241</v>
      </c>
      <c r="G345" s="221"/>
      <c r="H345" s="224">
        <v>108</v>
      </c>
      <c r="I345" s="185"/>
      <c r="J345" s="221"/>
      <c r="L345" s="183"/>
      <c r="M345" s="186"/>
      <c r="N345" s="187"/>
      <c r="O345" s="187"/>
      <c r="P345" s="187"/>
      <c r="Q345" s="187"/>
      <c r="R345" s="187"/>
      <c r="S345" s="187"/>
      <c r="T345" s="188"/>
      <c r="AT345" s="184" t="s">
        <v>152</v>
      </c>
      <c r="AU345" s="184" t="s">
        <v>86</v>
      </c>
      <c r="AV345" s="16" t="s">
        <v>150</v>
      </c>
      <c r="AW345" s="16" t="s">
        <v>32</v>
      </c>
      <c r="AX345" s="16" t="s">
        <v>84</v>
      </c>
      <c r="AY345" s="184" t="s">
        <v>143</v>
      </c>
    </row>
    <row r="346" spans="1:65" s="2" customFormat="1" ht="16.5" customHeight="1">
      <c r="A346" s="33"/>
      <c r="B346" s="156"/>
      <c r="C346" s="204" t="s">
        <v>408</v>
      </c>
      <c r="D346" s="204" t="s">
        <v>145</v>
      </c>
      <c r="E346" s="205" t="s">
        <v>409</v>
      </c>
      <c r="F346" s="206" t="s">
        <v>410</v>
      </c>
      <c r="G346" s="207" t="s">
        <v>148</v>
      </c>
      <c r="H346" s="208">
        <v>9</v>
      </c>
      <c r="I346" s="158"/>
      <c r="J346" s="234">
        <f>ROUND(I346*H346,2)</f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150</v>
      </c>
      <c r="AT346" s="163" t="s">
        <v>145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411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412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307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4" customFormat="1" ht="12">
      <c r="B349" s="171"/>
      <c r="C349" s="213"/>
      <c r="D349" s="210" t="s">
        <v>152</v>
      </c>
      <c r="E349" s="214" t="s">
        <v>1</v>
      </c>
      <c r="F349" s="215" t="s">
        <v>413</v>
      </c>
      <c r="G349" s="213"/>
      <c r="H349" s="216">
        <v>0.33</v>
      </c>
      <c r="I349" s="173"/>
      <c r="J349" s="213"/>
      <c r="L349" s="171"/>
      <c r="M349" s="174"/>
      <c r="N349" s="175"/>
      <c r="O349" s="175"/>
      <c r="P349" s="175"/>
      <c r="Q349" s="175"/>
      <c r="R349" s="175"/>
      <c r="S349" s="175"/>
      <c r="T349" s="176"/>
      <c r="AT349" s="172" t="s">
        <v>152</v>
      </c>
      <c r="AU349" s="172" t="s">
        <v>86</v>
      </c>
      <c r="AV349" s="14" t="s">
        <v>86</v>
      </c>
      <c r="AW349" s="14" t="s">
        <v>32</v>
      </c>
      <c r="AX349" s="14" t="s">
        <v>76</v>
      </c>
      <c r="AY349" s="172" t="s">
        <v>143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309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414</v>
      </c>
      <c r="G351" s="213"/>
      <c r="H351" s="216">
        <v>0.11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3" customFormat="1" ht="12">
      <c r="B352" s="165"/>
      <c r="C352" s="209"/>
      <c r="D352" s="210" t="s">
        <v>152</v>
      </c>
      <c r="E352" s="211" t="s">
        <v>1</v>
      </c>
      <c r="F352" s="212" t="s">
        <v>190</v>
      </c>
      <c r="G352" s="209"/>
      <c r="H352" s="211" t="s">
        <v>1</v>
      </c>
      <c r="I352" s="167"/>
      <c r="J352" s="209"/>
      <c r="L352" s="165"/>
      <c r="M352" s="168"/>
      <c r="N352" s="169"/>
      <c r="O352" s="169"/>
      <c r="P352" s="169"/>
      <c r="Q352" s="169"/>
      <c r="R352" s="169"/>
      <c r="S352" s="169"/>
      <c r="T352" s="170"/>
      <c r="AT352" s="166" t="s">
        <v>152</v>
      </c>
      <c r="AU352" s="166" t="s">
        <v>86</v>
      </c>
      <c r="AV352" s="13" t="s">
        <v>84</v>
      </c>
      <c r="AW352" s="13" t="s">
        <v>32</v>
      </c>
      <c r="AX352" s="13" t="s">
        <v>76</v>
      </c>
      <c r="AY352" s="166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311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415</v>
      </c>
      <c r="G354" s="213"/>
      <c r="H354" s="216">
        <v>1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313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416</v>
      </c>
      <c r="G356" s="213"/>
      <c r="H356" s="216">
        <v>0.3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315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417</v>
      </c>
      <c r="G358" s="213"/>
      <c r="H358" s="216">
        <v>0.1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3" customFormat="1" ht="12">
      <c r="B359" s="165"/>
      <c r="C359" s="209"/>
      <c r="D359" s="210" t="s">
        <v>152</v>
      </c>
      <c r="E359" s="211" t="s">
        <v>1</v>
      </c>
      <c r="F359" s="212" t="s">
        <v>317</v>
      </c>
      <c r="G359" s="209"/>
      <c r="H359" s="211" t="s">
        <v>1</v>
      </c>
      <c r="I359" s="167"/>
      <c r="J359" s="209"/>
      <c r="L359" s="165"/>
      <c r="M359" s="168"/>
      <c r="N359" s="169"/>
      <c r="O359" s="169"/>
      <c r="P359" s="169"/>
      <c r="Q359" s="169"/>
      <c r="R359" s="169"/>
      <c r="S359" s="169"/>
      <c r="T359" s="170"/>
      <c r="AT359" s="166" t="s">
        <v>152</v>
      </c>
      <c r="AU359" s="166" t="s">
        <v>86</v>
      </c>
      <c r="AV359" s="13" t="s">
        <v>84</v>
      </c>
      <c r="AW359" s="13" t="s">
        <v>32</v>
      </c>
      <c r="AX359" s="13" t="s">
        <v>76</v>
      </c>
      <c r="AY359" s="166" t="s">
        <v>143</v>
      </c>
    </row>
    <row r="360" spans="2:51" s="14" customFormat="1" ht="12">
      <c r="B360" s="171"/>
      <c r="C360" s="213"/>
      <c r="D360" s="210" t="s">
        <v>152</v>
      </c>
      <c r="E360" s="214" t="s">
        <v>1</v>
      </c>
      <c r="F360" s="215" t="s">
        <v>418</v>
      </c>
      <c r="G360" s="213"/>
      <c r="H360" s="216">
        <v>1.1</v>
      </c>
      <c r="I360" s="173"/>
      <c r="J360" s="213"/>
      <c r="L360" s="171"/>
      <c r="M360" s="174"/>
      <c r="N360" s="175"/>
      <c r="O360" s="175"/>
      <c r="P360" s="175"/>
      <c r="Q360" s="175"/>
      <c r="R360" s="175"/>
      <c r="S360" s="175"/>
      <c r="T360" s="176"/>
      <c r="AT360" s="172" t="s">
        <v>152</v>
      </c>
      <c r="AU360" s="172" t="s">
        <v>86</v>
      </c>
      <c r="AV360" s="14" t="s">
        <v>86</v>
      </c>
      <c r="AW360" s="14" t="s">
        <v>32</v>
      </c>
      <c r="AX360" s="14" t="s">
        <v>76</v>
      </c>
      <c r="AY360" s="172" t="s">
        <v>143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319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4" customFormat="1" ht="12">
      <c r="B362" s="171"/>
      <c r="C362" s="213"/>
      <c r="D362" s="210" t="s">
        <v>152</v>
      </c>
      <c r="E362" s="214" t="s">
        <v>1</v>
      </c>
      <c r="F362" s="215" t="s">
        <v>419</v>
      </c>
      <c r="G362" s="213"/>
      <c r="H362" s="216">
        <v>1.32</v>
      </c>
      <c r="I362" s="173"/>
      <c r="J362" s="213"/>
      <c r="L362" s="171"/>
      <c r="M362" s="174"/>
      <c r="N362" s="175"/>
      <c r="O362" s="175"/>
      <c r="P362" s="175"/>
      <c r="Q362" s="175"/>
      <c r="R362" s="175"/>
      <c r="S362" s="175"/>
      <c r="T362" s="176"/>
      <c r="AT362" s="172" t="s">
        <v>152</v>
      </c>
      <c r="AU362" s="172" t="s">
        <v>86</v>
      </c>
      <c r="AV362" s="14" t="s">
        <v>86</v>
      </c>
      <c r="AW362" s="14" t="s">
        <v>32</v>
      </c>
      <c r="AX362" s="14" t="s">
        <v>76</v>
      </c>
      <c r="AY362" s="172" t="s">
        <v>143</v>
      </c>
    </row>
    <row r="363" spans="2:51" s="13" customFormat="1" ht="12">
      <c r="B363" s="165"/>
      <c r="C363" s="209"/>
      <c r="D363" s="210" t="s">
        <v>152</v>
      </c>
      <c r="E363" s="211" t="s">
        <v>1</v>
      </c>
      <c r="F363" s="212" t="s">
        <v>321</v>
      </c>
      <c r="G363" s="209"/>
      <c r="H363" s="211" t="s">
        <v>1</v>
      </c>
      <c r="I363" s="167"/>
      <c r="J363" s="209"/>
      <c r="L363" s="165"/>
      <c r="M363" s="168"/>
      <c r="N363" s="169"/>
      <c r="O363" s="169"/>
      <c r="P363" s="169"/>
      <c r="Q363" s="169"/>
      <c r="R363" s="169"/>
      <c r="S363" s="169"/>
      <c r="T363" s="170"/>
      <c r="AT363" s="166" t="s">
        <v>152</v>
      </c>
      <c r="AU363" s="166" t="s">
        <v>86</v>
      </c>
      <c r="AV363" s="13" t="s">
        <v>84</v>
      </c>
      <c r="AW363" s="13" t="s">
        <v>32</v>
      </c>
      <c r="AX363" s="13" t="s">
        <v>76</v>
      </c>
      <c r="AY363" s="166" t="s">
        <v>143</v>
      </c>
    </row>
    <row r="364" spans="2:51" s="14" customFormat="1" ht="12">
      <c r="B364" s="171"/>
      <c r="C364" s="213"/>
      <c r="D364" s="210" t="s">
        <v>152</v>
      </c>
      <c r="E364" s="214" t="s">
        <v>1</v>
      </c>
      <c r="F364" s="215" t="s">
        <v>420</v>
      </c>
      <c r="G364" s="213"/>
      <c r="H364" s="216">
        <v>0.55</v>
      </c>
      <c r="I364" s="173"/>
      <c r="J364" s="213"/>
      <c r="L364" s="171"/>
      <c r="M364" s="174"/>
      <c r="N364" s="175"/>
      <c r="O364" s="175"/>
      <c r="P364" s="175"/>
      <c r="Q364" s="175"/>
      <c r="R364" s="175"/>
      <c r="S364" s="175"/>
      <c r="T364" s="176"/>
      <c r="AT364" s="172" t="s">
        <v>152</v>
      </c>
      <c r="AU364" s="172" t="s">
        <v>86</v>
      </c>
      <c r="AV364" s="14" t="s">
        <v>86</v>
      </c>
      <c r="AW364" s="14" t="s">
        <v>32</v>
      </c>
      <c r="AX364" s="14" t="s">
        <v>76</v>
      </c>
      <c r="AY364" s="172" t="s">
        <v>143</v>
      </c>
    </row>
    <row r="365" spans="2:51" s="13" customFormat="1" ht="12">
      <c r="B365" s="165"/>
      <c r="C365" s="209"/>
      <c r="D365" s="210" t="s">
        <v>152</v>
      </c>
      <c r="E365" s="211" t="s">
        <v>1</v>
      </c>
      <c r="F365" s="212" t="s">
        <v>323</v>
      </c>
      <c r="G365" s="209"/>
      <c r="H365" s="211" t="s">
        <v>1</v>
      </c>
      <c r="I365" s="167"/>
      <c r="J365" s="209"/>
      <c r="L365" s="165"/>
      <c r="M365" s="168"/>
      <c r="N365" s="169"/>
      <c r="O365" s="169"/>
      <c r="P365" s="169"/>
      <c r="Q365" s="169"/>
      <c r="R365" s="169"/>
      <c r="S365" s="169"/>
      <c r="T365" s="170"/>
      <c r="AT365" s="166" t="s">
        <v>152</v>
      </c>
      <c r="AU365" s="166" t="s">
        <v>86</v>
      </c>
      <c r="AV365" s="13" t="s">
        <v>84</v>
      </c>
      <c r="AW365" s="13" t="s">
        <v>32</v>
      </c>
      <c r="AX365" s="13" t="s">
        <v>76</v>
      </c>
      <c r="AY365" s="166" t="s">
        <v>143</v>
      </c>
    </row>
    <row r="366" spans="2:51" s="14" customFormat="1" ht="12">
      <c r="B366" s="171"/>
      <c r="C366" s="213"/>
      <c r="D366" s="210" t="s">
        <v>152</v>
      </c>
      <c r="E366" s="214" t="s">
        <v>1</v>
      </c>
      <c r="F366" s="215" t="s">
        <v>421</v>
      </c>
      <c r="G366" s="213"/>
      <c r="H366" s="216">
        <v>3.08</v>
      </c>
      <c r="I366" s="173"/>
      <c r="J366" s="213"/>
      <c r="L366" s="171"/>
      <c r="M366" s="174"/>
      <c r="N366" s="175"/>
      <c r="O366" s="175"/>
      <c r="P366" s="175"/>
      <c r="Q366" s="175"/>
      <c r="R366" s="175"/>
      <c r="S366" s="175"/>
      <c r="T366" s="176"/>
      <c r="AT366" s="172" t="s">
        <v>152</v>
      </c>
      <c r="AU366" s="172" t="s">
        <v>86</v>
      </c>
      <c r="AV366" s="14" t="s">
        <v>86</v>
      </c>
      <c r="AW366" s="14" t="s">
        <v>32</v>
      </c>
      <c r="AX366" s="14" t="s">
        <v>76</v>
      </c>
      <c r="AY366" s="172" t="s">
        <v>143</v>
      </c>
    </row>
    <row r="367" spans="2:51" s="13" customFormat="1" ht="12">
      <c r="B367" s="165"/>
      <c r="C367" s="209"/>
      <c r="D367" s="210" t="s">
        <v>152</v>
      </c>
      <c r="E367" s="211" t="s">
        <v>1</v>
      </c>
      <c r="F367" s="212" t="s">
        <v>325</v>
      </c>
      <c r="G367" s="209"/>
      <c r="H367" s="211" t="s">
        <v>1</v>
      </c>
      <c r="I367" s="167"/>
      <c r="J367" s="209"/>
      <c r="L367" s="165"/>
      <c r="M367" s="168"/>
      <c r="N367" s="169"/>
      <c r="O367" s="169"/>
      <c r="P367" s="169"/>
      <c r="Q367" s="169"/>
      <c r="R367" s="169"/>
      <c r="S367" s="169"/>
      <c r="T367" s="170"/>
      <c r="AT367" s="166" t="s">
        <v>152</v>
      </c>
      <c r="AU367" s="166" t="s">
        <v>86</v>
      </c>
      <c r="AV367" s="13" t="s">
        <v>84</v>
      </c>
      <c r="AW367" s="13" t="s">
        <v>32</v>
      </c>
      <c r="AX367" s="13" t="s">
        <v>76</v>
      </c>
      <c r="AY367" s="166" t="s">
        <v>143</v>
      </c>
    </row>
    <row r="368" spans="2:51" s="14" customFormat="1" ht="12">
      <c r="B368" s="171"/>
      <c r="C368" s="213"/>
      <c r="D368" s="210" t="s">
        <v>152</v>
      </c>
      <c r="E368" s="214" t="s">
        <v>1</v>
      </c>
      <c r="F368" s="215" t="s">
        <v>422</v>
      </c>
      <c r="G368" s="213"/>
      <c r="H368" s="216">
        <v>0.85</v>
      </c>
      <c r="I368" s="173"/>
      <c r="J368" s="213"/>
      <c r="L368" s="171"/>
      <c r="M368" s="174"/>
      <c r="N368" s="175"/>
      <c r="O368" s="175"/>
      <c r="P368" s="175"/>
      <c r="Q368" s="175"/>
      <c r="R368" s="175"/>
      <c r="S368" s="175"/>
      <c r="T368" s="176"/>
      <c r="AT368" s="172" t="s">
        <v>152</v>
      </c>
      <c r="AU368" s="172" t="s">
        <v>86</v>
      </c>
      <c r="AV368" s="14" t="s">
        <v>86</v>
      </c>
      <c r="AW368" s="14" t="s">
        <v>32</v>
      </c>
      <c r="AX368" s="14" t="s">
        <v>76</v>
      </c>
      <c r="AY368" s="172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423</v>
      </c>
      <c r="G369" s="213"/>
      <c r="H369" s="216">
        <v>0.26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9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1:65" s="2" customFormat="1" ht="16.5" customHeight="1">
      <c r="A371" s="33"/>
      <c r="B371" s="156"/>
      <c r="C371" s="204" t="s">
        <v>424</v>
      </c>
      <c r="D371" s="204" t="s">
        <v>145</v>
      </c>
      <c r="E371" s="205" t="s">
        <v>425</v>
      </c>
      <c r="F371" s="206" t="s">
        <v>426</v>
      </c>
      <c r="G371" s="207" t="s">
        <v>148</v>
      </c>
      <c r="H371" s="208">
        <v>49.5</v>
      </c>
      <c r="I371" s="158"/>
      <c r="J371" s="234">
        <f>ROUND(I371*H371,2)</f>
        <v>0</v>
      </c>
      <c r="K371" s="157" t="s">
        <v>1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</v>
      </c>
      <c r="R371" s="161">
        <f>Q371*H371</f>
        <v>0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427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403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3" customFormat="1" ht="12">
      <c r="B373" s="165"/>
      <c r="C373" s="209"/>
      <c r="D373" s="210" t="s">
        <v>152</v>
      </c>
      <c r="E373" s="211" t="s">
        <v>1</v>
      </c>
      <c r="F373" s="212" t="s">
        <v>428</v>
      </c>
      <c r="G373" s="209"/>
      <c r="H373" s="211" t="s">
        <v>1</v>
      </c>
      <c r="I373" s="167"/>
      <c r="J373" s="209"/>
      <c r="L373" s="165"/>
      <c r="M373" s="168"/>
      <c r="N373" s="169"/>
      <c r="O373" s="169"/>
      <c r="P373" s="169"/>
      <c r="Q373" s="169"/>
      <c r="R373" s="169"/>
      <c r="S373" s="169"/>
      <c r="T373" s="170"/>
      <c r="AT373" s="166" t="s">
        <v>152</v>
      </c>
      <c r="AU373" s="166" t="s">
        <v>86</v>
      </c>
      <c r="AV373" s="13" t="s">
        <v>84</v>
      </c>
      <c r="AW373" s="13" t="s">
        <v>32</v>
      </c>
      <c r="AX373" s="13" t="s">
        <v>76</v>
      </c>
      <c r="AY373" s="166" t="s">
        <v>143</v>
      </c>
    </row>
    <row r="374" spans="2:51" s="14" customFormat="1" ht="12">
      <c r="B374" s="171"/>
      <c r="C374" s="213"/>
      <c r="D374" s="210" t="s">
        <v>152</v>
      </c>
      <c r="E374" s="214" t="s">
        <v>1</v>
      </c>
      <c r="F374" s="215" t="s">
        <v>429</v>
      </c>
      <c r="G374" s="213"/>
      <c r="H374" s="216">
        <v>10.6</v>
      </c>
      <c r="I374" s="173"/>
      <c r="J374" s="213"/>
      <c r="L374" s="171"/>
      <c r="M374" s="174"/>
      <c r="N374" s="175"/>
      <c r="O374" s="175"/>
      <c r="P374" s="175"/>
      <c r="Q374" s="175"/>
      <c r="R374" s="175"/>
      <c r="S374" s="175"/>
      <c r="T374" s="176"/>
      <c r="AT374" s="172" t="s">
        <v>152</v>
      </c>
      <c r="AU374" s="172" t="s">
        <v>86</v>
      </c>
      <c r="AV374" s="14" t="s">
        <v>86</v>
      </c>
      <c r="AW374" s="14" t="s">
        <v>32</v>
      </c>
      <c r="AX374" s="14" t="s">
        <v>76</v>
      </c>
      <c r="AY374" s="172" t="s">
        <v>143</v>
      </c>
    </row>
    <row r="375" spans="2:51" s="13" customFormat="1" ht="12">
      <c r="B375" s="165"/>
      <c r="C375" s="209"/>
      <c r="D375" s="210" t="s">
        <v>152</v>
      </c>
      <c r="E375" s="211" t="s">
        <v>1</v>
      </c>
      <c r="F375" s="212" t="s">
        <v>430</v>
      </c>
      <c r="G375" s="209"/>
      <c r="H375" s="211" t="s">
        <v>1</v>
      </c>
      <c r="I375" s="167"/>
      <c r="J375" s="209"/>
      <c r="L375" s="165"/>
      <c r="M375" s="168"/>
      <c r="N375" s="169"/>
      <c r="O375" s="169"/>
      <c r="P375" s="169"/>
      <c r="Q375" s="169"/>
      <c r="R375" s="169"/>
      <c r="S375" s="169"/>
      <c r="T375" s="170"/>
      <c r="AT375" s="166" t="s">
        <v>152</v>
      </c>
      <c r="AU375" s="166" t="s">
        <v>86</v>
      </c>
      <c r="AV375" s="13" t="s">
        <v>84</v>
      </c>
      <c r="AW375" s="13" t="s">
        <v>32</v>
      </c>
      <c r="AX375" s="13" t="s">
        <v>76</v>
      </c>
      <c r="AY375" s="166" t="s">
        <v>143</v>
      </c>
    </row>
    <row r="376" spans="2:51" s="14" customFormat="1" ht="12">
      <c r="B376" s="171"/>
      <c r="C376" s="213"/>
      <c r="D376" s="210" t="s">
        <v>152</v>
      </c>
      <c r="E376" s="214" t="s">
        <v>1</v>
      </c>
      <c r="F376" s="215" t="s">
        <v>431</v>
      </c>
      <c r="G376" s="213"/>
      <c r="H376" s="216">
        <v>38.9</v>
      </c>
      <c r="I376" s="173"/>
      <c r="J376" s="213"/>
      <c r="L376" s="171"/>
      <c r="M376" s="174"/>
      <c r="N376" s="175"/>
      <c r="O376" s="175"/>
      <c r="P376" s="175"/>
      <c r="Q376" s="175"/>
      <c r="R376" s="175"/>
      <c r="S376" s="175"/>
      <c r="T376" s="176"/>
      <c r="AT376" s="172" t="s">
        <v>152</v>
      </c>
      <c r="AU376" s="172" t="s">
        <v>86</v>
      </c>
      <c r="AV376" s="14" t="s">
        <v>86</v>
      </c>
      <c r="AW376" s="14" t="s">
        <v>32</v>
      </c>
      <c r="AX376" s="14" t="s">
        <v>76</v>
      </c>
      <c r="AY376" s="172" t="s">
        <v>143</v>
      </c>
    </row>
    <row r="377" spans="2:51" s="16" customFormat="1" ht="12">
      <c r="B377" s="183"/>
      <c r="C377" s="221"/>
      <c r="D377" s="210" t="s">
        <v>152</v>
      </c>
      <c r="E377" s="222" t="s">
        <v>1</v>
      </c>
      <c r="F377" s="223" t="s">
        <v>241</v>
      </c>
      <c r="G377" s="221"/>
      <c r="H377" s="224">
        <v>49.5</v>
      </c>
      <c r="I377" s="185"/>
      <c r="J377" s="221"/>
      <c r="L377" s="183"/>
      <c r="M377" s="186"/>
      <c r="N377" s="187"/>
      <c r="O377" s="187"/>
      <c r="P377" s="187"/>
      <c r="Q377" s="187"/>
      <c r="R377" s="187"/>
      <c r="S377" s="187"/>
      <c r="T377" s="188"/>
      <c r="AT377" s="184" t="s">
        <v>152</v>
      </c>
      <c r="AU377" s="184" t="s">
        <v>86</v>
      </c>
      <c r="AV377" s="16" t="s">
        <v>150</v>
      </c>
      <c r="AW377" s="16" t="s">
        <v>32</v>
      </c>
      <c r="AX377" s="16" t="s">
        <v>84</v>
      </c>
      <c r="AY377" s="184" t="s">
        <v>143</v>
      </c>
    </row>
    <row r="378" spans="1:65" s="2" customFormat="1" ht="16.5" customHeight="1">
      <c r="A378" s="33"/>
      <c r="B378" s="156"/>
      <c r="C378" s="204" t="s">
        <v>432</v>
      </c>
      <c r="D378" s="204" t="s">
        <v>145</v>
      </c>
      <c r="E378" s="205" t="s">
        <v>433</v>
      </c>
      <c r="F378" s="206" t="s">
        <v>434</v>
      </c>
      <c r="G378" s="207" t="s">
        <v>258</v>
      </c>
      <c r="H378" s="208">
        <v>27</v>
      </c>
      <c r="I378" s="158"/>
      <c r="J378" s="234">
        <f>ROUND(I378*H378,2)</f>
        <v>0</v>
      </c>
      <c r="K378" s="157" t="s">
        <v>149</v>
      </c>
      <c r="L378" s="34"/>
      <c r="M378" s="159" t="s">
        <v>1</v>
      </c>
      <c r="N378" s="160" t="s">
        <v>42</v>
      </c>
      <c r="O378" s="59"/>
      <c r="P378" s="161">
        <f>O378*H378</f>
        <v>0</v>
      </c>
      <c r="Q378" s="161">
        <v>0.00632</v>
      </c>
      <c r="R378" s="161">
        <f>Q378*H378</f>
        <v>0.17064000000000001</v>
      </c>
      <c r="S378" s="161">
        <v>0</v>
      </c>
      <c r="T378" s="16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3" t="s">
        <v>150</v>
      </c>
      <c r="AT378" s="163" t="s">
        <v>145</v>
      </c>
      <c r="AU378" s="163" t="s">
        <v>86</v>
      </c>
      <c r="AY378" s="18" t="s">
        <v>143</v>
      </c>
      <c r="BE378" s="164">
        <f>IF(N378="základní",J378,0)</f>
        <v>0</v>
      </c>
      <c r="BF378" s="164">
        <f>IF(N378="snížená",J378,0)</f>
        <v>0</v>
      </c>
      <c r="BG378" s="164">
        <f>IF(N378="zákl. přenesená",J378,0)</f>
        <v>0</v>
      </c>
      <c r="BH378" s="164">
        <f>IF(N378="sníž. přenesená",J378,0)</f>
        <v>0</v>
      </c>
      <c r="BI378" s="164">
        <f>IF(N378="nulová",J378,0)</f>
        <v>0</v>
      </c>
      <c r="BJ378" s="18" t="s">
        <v>84</v>
      </c>
      <c r="BK378" s="164">
        <f>ROUND(I378*H378,2)</f>
        <v>0</v>
      </c>
      <c r="BL378" s="18" t="s">
        <v>150</v>
      </c>
      <c r="BM378" s="163" t="s">
        <v>435</v>
      </c>
    </row>
    <row r="379" spans="2:51" s="13" customFormat="1" ht="12">
      <c r="B379" s="165"/>
      <c r="C379" s="209"/>
      <c r="D379" s="210" t="s">
        <v>152</v>
      </c>
      <c r="E379" s="211" t="s">
        <v>1</v>
      </c>
      <c r="F379" s="212" t="s">
        <v>428</v>
      </c>
      <c r="G379" s="209"/>
      <c r="H379" s="211" t="s">
        <v>1</v>
      </c>
      <c r="I379" s="167"/>
      <c r="J379" s="209"/>
      <c r="L379" s="165"/>
      <c r="M379" s="168"/>
      <c r="N379" s="169"/>
      <c r="O379" s="169"/>
      <c r="P379" s="169"/>
      <c r="Q379" s="169"/>
      <c r="R379" s="169"/>
      <c r="S379" s="169"/>
      <c r="T379" s="170"/>
      <c r="AT379" s="166" t="s">
        <v>152</v>
      </c>
      <c r="AU379" s="166" t="s">
        <v>86</v>
      </c>
      <c r="AV379" s="13" t="s">
        <v>84</v>
      </c>
      <c r="AW379" s="13" t="s">
        <v>32</v>
      </c>
      <c r="AX379" s="13" t="s">
        <v>76</v>
      </c>
      <c r="AY379" s="166" t="s">
        <v>143</v>
      </c>
    </row>
    <row r="380" spans="2:51" s="14" customFormat="1" ht="12">
      <c r="B380" s="171"/>
      <c r="C380" s="213"/>
      <c r="D380" s="210" t="s">
        <v>152</v>
      </c>
      <c r="E380" s="214" t="s">
        <v>1</v>
      </c>
      <c r="F380" s="215" t="s">
        <v>436</v>
      </c>
      <c r="G380" s="213"/>
      <c r="H380" s="216">
        <v>7.92</v>
      </c>
      <c r="I380" s="173"/>
      <c r="J380" s="213"/>
      <c r="L380" s="171"/>
      <c r="M380" s="174"/>
      <c r="N380" s="175"/>
      <c r="O380" s="175"/>
      <c r="P380" s="175"/>
      <c r="Q380" s="175"/>
      <c r="R380" s="175"/>
      <c r="S380" s="175"/>
      <c r="T380" s="176"/>
      <c r="AT380" s="172" t="s">
        <v>152</v>
      </c>
      <c r="AU380" s="172" t="s">
        <v>86</v>
      </c>
      <c r="AV380" s="14" t="s">
        <v>86</v>
      </c>
      <c r="AW380" s="14" t="s">
        <v>32</v>
      </c>
      <c r="AX380" s="14" t="s">
        <v>76</v>
      </c>
      <c r="AY380" s="172" t="s">
        <v>143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430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4" customFormat="1" ht="12">
      <c r="B382" s="171"/>
      <c r="C382" s="213"/>
      <c r="D382" s="210" t="s">
        <v>152</v>
      </c>
      <c r="E382" s="214" t="s">
        <v>1</v>
      </c>
      <c r="F382" s="215" t="s">
        <v>437</v>
      </c>
      <c r="G382" s="213"/>
      <c r="H382" s="216">
        <v>18.2</v>
      </c>
      <c r="I382" s="173"/>
      <c r="J382" s="213"/>
      <c r="L382" s="171"/>
      <c r="M382" s="174"/>
      <c r="N382" s="175"/>
      <c r="O382" s="175"/>
      <c r="P382" s="175"/>
      <c r="Q382" s="175"/>
      <c r="R382" s="175"/>
      <c r="S382" s="175"/>
      <c r="T382" s="176"/>
      <c r="AT382" s="172" t="s">
        <v>152</v>
      </c>
      <c r="AU382" s="172" t="s">
        <v>86</v>
      </c>
      <c r="AV382" s="14" t="s">
        <v>86</v>
      </c>
      <c r="AW382" s="14" t="s">
        <v>32</v>
      </c>
      <c r="AX382" s="14" t="s">
        <v>76</v>
      </c>
      <c r="AY382" s="172" t="s">
        <v>143</v>
      </c>
    </row>
    <row r="383" spans="2:51" s="14" customFormat="1" ht="12">
      <c r="B383" s="171"/>
      <c r="C383" s="213"/>
      <c r="D383" s="210" t="s">
        <v>152</v>
      </c>
      <c r="E383" s="214" t="s">
        <v>1</v>
      </c>
      <c r="F383" s="215" t="s">
        <v>438</v>
      </c>
      <c r="G383" s="213"/>
      <c r="H383" s="216">
        <v>0.88</v>
      </c>
      <c r="I383" s="173"/>
      <c r="J383" s="213"/>
      <c r="L383" s="171"/>
      <c r="M383" s="174"/>
      <c r="N383" s="175"/>
      <c r="O383" s="175"/>
      <c r="P383" s="175"/>
      <c r="Q383" s="175"/>
      <c r="R383" s="175"/>
      <c r="S383" s="175"/>
      <c r="T383" s="176"/>
      <c r="AT383" s="172" t="s">
        <v>152</v>
      </c>
      <c r="AU383" s="172" t="s">
        <v>86</v>
      </c>
      <c r="AV383" s="14" t="s">
        <v>86</v>
      </c>
      <c r="AW383" s="14" t="s">
        <v>32</v>
      </c>
      <c r="AX383" s="14" t="s">
        <v>76</v>
      </c>
      <c r="AY383" s="172" t="s">
        <v>143</v>
      </c>
    </row>
    <row r="384" spans="2:51" s="16" customFormat="1" ht="12">
      <c r="B384" s="183"/>
      <c r="C384" s="221"/>
      <c r="D384" s="210" t="s">
        <v>152</v>
      </c>
      <c r="E384" s="222" t="s">
        <v>1</v>
      </c>
      <c r="F384" s="223" t="s">
        <v>241</v>
      </c>
      <c r="G384" s="221"/>
      <c r="H384" s="224">
        <v>26.999999999999996</v>
      </c>
      <c r="I384" s="185"/>
      <c r="J384" s="221"/>
      <c r="L384" s="183"/>
      <c r="M384" s="186"/>
      <c r="N384" s="187"/>
      <c r="O384" s="187"/>
      <c r="P384" s="187"/>
      <c r="Q384" s="187"/>
      <c r="R384" s="187"/>
      <c r="S384" s="187"/>
      <c r="T384" s="188"/>
      <c r="AT384" s="184" t="s">
        <v>152</v>
      </c>
      <c r="AU384" s="184" t="s">
        <v>86</v>
      </c>
      <c r="AV384" s="16" t="s">
        <v>150</v>
      </c>
      <c r="AW384" s="16" t="s">
        <v>32</v>
      </c>
      <c r="AX384" s="16" t="s">
        <v>84</v>
      </c>
      <c r="AY384" s="184" t="s">
        <v>143</v>
      </c>
    </row>
    <row r="385" spans="1:65" s="2" customFormat="1" ht="16.5" customHeight="1">
      <c r="A385" s="33"/>
      <c r="B385" s="156"/>
      <c r="C385" s="204" t="s">
        <v>439</v>
      </c>
      <c r="D385" s="204" t="s">
        <v>145</v>
      </c>
      <c r="E385" s="205" t="s">
        <v>440</v>
      </c>
      <c r="F385" s="206" t="s">
        <v>441</v>
      </c>
      <c r="G385" s="207" t="s">
        <v>337</v>
      </c>
      <c r="H385" s="208">
        <v>3.094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1.06071</v>
      </c>
      <c r="R385" s="161">
        <f>Q385*H385</f>
        <v>3.28183674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442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403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443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444</v>
      </c>
      <c r="G388" s="213"/>
      <c r="H388" s="216">
        <v>0.89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445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4" customFormat="1" ht="12">
      <c r="B390" s="171"/>
      <c r="C390" s="213"/>
      <c r="D390" s="210" t="s">
        <v>152</v>
      </c>
      <c r="E390" s="214" t="s">
        <v>1</v>
      </c>
      <c r="F390" s="215" t="s">
        <v>446</v>
      </c>
      <c r="G390" s="213"/>
      <c r="H390" s="216">
        <v>2.204</v>
      </c>
      <c r="I390" s="173"/>
      <c r="J390" s="213"/>
      <c r="L390" s="171"/>
      <c r="M390" s="174"/>
      <c r="N390" s="175"/>
      <c r="O390" s="175"/>
      <c r="P390" s="175"/>
      <c r="Q390" s="175"/>
      <c r="R390" s="175"/>
      <c r="S390" s="175"/>
      <c r="T390" s="176"/>
      <c r="AT390" s="172" t="s">
        <v>152</v>
      </c>
      <c r="AU390" s="172" t="s">
        <v>86</v>
      </c>
      <c r="AV390" s="14" t="s">
        <v>86</v>
      </c>
      <c r="AW390" s="14" t="s">
        <v>32</v>
      </c>
      <c r="AX390" s="14" t="s">
        <v>76</v>
      </c>
      <c r="AY390" s="172" t="s">
        <v>143</v>
      </c>
    </row>
    <row r="391" spans="2:51" s="16" customFormat="1" ht="12">
      <c r="B391" s="183"/>
      <c r="C391" s="221"/>
      <c r="D391" s="210" t="s">
        <v>152</v>
      </c>
      <c r="E391" s="222" t="s">
        <v>1</v>
      </c>
      <c r="F391" s="223" t="s">
        <v>241</v>
      </c>
      <c r="G391" s="221"/>
      <c r="H391" s="224">
        <v>3.0940000000000003</v>
      </c>
      <c r="I391" s="185"/>
      <c r="J391" s="221"/>
      <c r="L391" s="183"/>
      <c r="M391" s="186"/>
      <c r="N391" s="187"/>
      <c r="O391" s="187"/>
      <c r="P391" s="187"/>
      <c r="Q391" s="187"/>
      <c r="R391" s="187"/>
      <c r="S391" s="187"/>
      <c r="T391" s="188"/>
      <c r="AT391" s="184" t="s">
        <v>152</v>
      </c>
      <c r="AU391" s="184" t="s">
        <v>86</v>
      </c>
      <c r="AV391" s="16" t="s">
        <v>150</v>
      </c>
      <c r="AW391" s="16" t="s">
        <v>32</v>
      </c>
      <c r="AX391" s="16" t="s">
        <v>84</v>
      </c>
      <c r="AY391" s="184" t="s">
        <v>143</v>
      </c>
    </row>
    <row r="392" spans="1:65" s="2" customFormat="1" ht="16.5" customHeight="1">
      <c r="A392" s="33"/>
      <c r="B392" s="156"/>
      <c r="C392" s="204" t="s">
        <v>447</v>
      </c>
      <c r="D392" s="204" t="s">
        <v>145</v>
      </c>
      <c r="E392" s="205" t="s">
        <v>448</v>
      </c>
      <c r="F392" s="206" t="s">
        <v>449</v>
      </c>
      <c r="G392" s="207" t="s">
        <v>258</v>
      </c>
      <c r="H392" s="208">
        <v>23.8</v>
      </c>
      <c r="I392" s="158"/>
      <c r="J392" s="234">
        <f>ROUND(I392*H392,2)</f>
        <v>0</v>
      </c>
      <c r="K392" s="157" t="s">
        <v>1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</v>
      </c>
      <c r="R392" s="161">
        <f>Q392*H392</f>
        <v>0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450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451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275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452</v>
      </c>
      <c r="G395" s="213"/>
      <c r="H395" s="216">
        <v>2.52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453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4" customFormat="1" ht="12">
      <c r="B397" s="171"/>
      <c r="C397" s="213"/>
      <c r="D397" s="210" t="s">
        <v>152</v>
      </c>
      <c r="E397" s="214" t="s">
        <v>1</v>
      </c>
      <c r="F397" s="215" t="s">
        <v>454</v>
      </c>
      <c r="G397" s="213"/>
      <c r="H397" s="216">
        <v>0.64</v>
      </c>
      <c r="I397" s="173"/>
      <c r="J397" s="213"/>
      <c r="L397" s="171"/>
      <c r="M397" s="174"/>
      <c r="N397" s="175"/>
      <c r="O397" s="175"/>
      <c r="P397" s="175"/>
      <c r="Q397" s="175"/>
      <c r="R397" s="175"/>
      <c r="S397" s="175"/>
      <c r="T397" s="176"/>
      <c r="AT397" s="172" t="s">
        <v>152</v>
      </c>
      <c r="AU397" s="172" t="s">
        <v>86</v>
      </c>
      <c r="AV397" s="14" t="s">
        <v>86</v>
      </c>
      <c r="AW397" s="14" t="s">
        <v>32</v>
      </c>
      <c r="AX397" s="14" t="s">
        <v>76</v>
      </c>
      <c r="AY397" s="172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277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454</v>
      </c>
      <c r="G399" s="213"/>
      <c r="H399" s="216">
        <v>0.64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279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4" customFormat="1" ht="12">
      <c r="B401" s="171"/>
      <c r="C401" s="213"/>
      <c r="D401" s="210" t="s">
        <v>152</v>
      </c>
      <c r="E401" s="214" t="s">
        <v>1</v>
      </c>
      <c r="F401" s="215" t="s">
        <v>455</v>
      </c>
      <c r="G401" s="213"/>
      <c r="H401" s="216">
        <v>20</v>
      </c>
      <c r="I401" s="173"/>
      <c r="J401" s="213"/>
      <c r="L401" s="171"/>
      <c r="M401" s="174"/>
      <c r="N401" s="175"/>
      <c r="O401" s="175"/>
      <c r="P401" s="175"/>
      <c r="Q401" s="175"/>
      <c r="R401" s="175"/>
      <c r="S401" s="175"/>
      <c r="T401" s="176"/>
      <c r="AT401" s="172" t="s">
        <v>152</v>
      </c>
      <c r="AU401" s="172" t="s">
        <v>86</v>
      </c>
      <c r="AV401" s="14" t="s">
        <v>86</v>
      </c>
      <c r="AW401" s="14" t="s">
        <v>32</v>
      </c>
      <c r="AX401" s="14" t="s">
        <v>76</v>
      </c>
      <c r="AY401" s="172" t="s">
        <v>143</v>
      </c>
    </row>
    <row r="402" spans="2:51" s="16" customFormat="1" ht="12">
      <c r="B402" s="183"/>
      <c r="C402" s="221"/>
      <c r="D402" s="210" t="s">
        <v>152</v>
      </c>
      <c r="E402" s="222" t="s">
        <v>1</v>
      </c>
      <c r="F402" s="223" t="s">
        <v>241</v>
      </c>
      <c r="G402" s="221"/>
      <c r="H402" s="224">
        <v>23.8</v>
      </c>
      <c r="I402" s="185"/>
      <c r="J402" s="221"/>
      <c r="L402" s="183"/>
      <c r="M402" s="186"/>
      <c r="N402" s="187"/>
      <c r="O402" s="187"/>
      <c r="P402" s="187"/>
      <c r="Q402" s="187"/>
      <c r="R402" s="187"/>
      <c r="S402" s="187"/>
      <c r="T402" s="188"/>
      <c r="AT402" s="184" t="s">
        <v>152</v>
      </c>
      <c r="AU402" s="184" t="s">
        <v>86</v>
      </c>
      <c r="AV402" s="16" t="s">
        <v>150</v>
      </c>
      <c r="AW402" s="16" t="s">
        <v>32</v>
      </c>
      <c r="AX402" s="16" t="s">
        <v>84</v>
      </c>
      <c r="AY402" s="184" t="s">
        <v>143</v>
      </c>
    </row>
    <row r="403" spans="2:63" s="12" customFormat="1" ht="22.9" customHeight="1">
      <c r="B403" s="147"/>
      <c r="C403" s="200"/>
      <c r="D403" s="201" t="s">
        <v>75</v>
      </c>
      <c r="E403" s="203" t="s">
        <v>171</v>
      </c>
      <c r="F403" s="203" t="s">
        <v>456</v>
      </c>
      <c r="G403" s="200"/>
      <c r="H403" s="200"/>
      <c r="I403" s="149"/>
      <c r="J403" s="233">
        <f>BK403</f>
        <v>0</v>
      </c>
      <c r="L403" s="147"/>
      <c r="M403" s="150"/>
      <c r="N403" s="151"/>
      <c r="O403" s="151"/>
      <c r="P403" s="152">
        <f>SUM(P404:P420)</f>
        <v>0</v>
      </c>
      <c r="Q403" s="151"/>
      <c r="R403" s="152">
        <f>SUM(R404:R420)</f>
        <v>0.045720000000000004</v>
      </c>
      <c r="S403" s="151"/>
      <c r="T403" s="153">
        <f>SUM(T404:T420)</f>
        <v>0</v>
      </c>
      <c r="AR403" s="148" t="s">
        <v>84</v>
      </c>
      <c r="AT403" s="154" t="s">
        <v>75</v>
      </c>
      <c r="AU403" s="154" t="s">
        <v>84</v>
      </c>
      <c r="AY403" s="148" t="s">
        <v>143</v>
      </c>
      <c r="BK403" s="155">
        <f>SUM(BK404:BK420)</f>
        <v>0</v>
      </c>
    </row>
    <row r="404" spans="1:65" s="2" customFormat="1" ht="16.5" customHeight="1">
      <c r="A404" s="33"/>
      <c r="B404" s="156"/>
      <c r="C404" s="239" t="s">
        <v>457</v>
      </c>
      <c r="D404" s="239" t="s">
        <v>145</v>
      </c>
      <c r="E404" s="240" t="s">
        <v>458</v>
      </c>
      <c r="F404" s="241" t="s">
        <v>459</v>
      </c>
      <c r="G404" s="242" t="s">
        <v>258</v>
      </c>
      <c r="H404" s="243">
        <v>97.2</v>
      </c>
      <c r="I404" s="158"/>
      <c r="J404" s="244">
        <f>ROUND(I404*H404,2)</f>
        <v>0</v>
      </c>
      <c r="K404" s="245" t="s">
        <v>149</v>
      </c>
      <c r="L404" s="34"/>
      <c r="M404" s="159" t="s">
        <v>1</v>
      </c>
      <c r="N404" s="160" t="s">
        <v>42</v>
      </c>
      <c r="O404" s="59"/>
      <c r="P404" s="161">
        <f>O404*H404</f>
        <v>0</v>
      </c>
      <c r="Q404" s="161">
        <v>0</v>
      </c>
      <c r="R404" s="161">
        <f>Q404*H404</f>
        <v>0</v>
      </c>
      <c r="S404" s="161">
        <v>0</v>
      </c>
      <c r="T404" s="162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3" t="s">
        <v>150</v>
      </c>
      <c r="AT404" s="163" t="s">
        <v>145</v>
      </c>
      <c r="AU404" s="163" t="s">
        <v>86</v>
      </c>
      <c r="AY404" s="18" t="s">
        <v>143</v>
      </c>
      <c r="BE404" s="164">
        <f>IF(N404="základní",J404,0)</f>
        <v>0</v>
      </c>
      <c r="BF404" s="164">
        <f>IF(N404="snížená",J404,0)</f>
        <v>0</v>
      </c>
      <c r="BG404" s="164">
        <f>IF(N404="zákl. přenesená",J404,0)</f>
        <v>0</v>
      </c>
      <c r="BH404" s="164">
        <f>IF(N404="sníž. přenesená",J404,0)</f>
        <v>0</v>
      </c>
      <c r="BI404" s="164">
        <f>IF(N404="nulová",J404,0)</f>
        <v>0</v>
      </c>
      <c r="BJ404" s="18" t="s">
        <v>84</v>
      </c>
      <c r="BK404" s="164">
        <f>ROUND(I404*H404,2)</f>
        <v>0</v>
      </c>
      <c r="BL404" s="18" t="s">
        <v>150</v>
      </c>
      <c r="BM404" s="163" t="s">
        <v>460</v>
      </c>
    </row>
    <row r="405" spans="2:51" s="13" customFormat="1" ht="12">
      <c r="B405" s="165"/>
      <c r="C405" s="209"/>
      <c r="D405" s="210" t="s">
        <v>152</v>
      </c>
      <c r="E405" s="211" t="s">
        <v>1</v>
      </c>
      <c r="F405" s="212" t="s">
        <v>403</v>
      </c>
      <c r="G405" s="209"/>
      <c r="H405" s="211" t="s">
        <v>1</v>
      </c>
      <c r="I405" s="167"/>
      <c r="J405" s="209"/>
      <c r="L405" s="165"/>
      <c r="M405" s="168"/>
      <c r="N405" s="169"/>
      <c r="O405" s="169"/>
      <c r="P405" s="169"/>
      <c r="Q405" s="169"/>
      <c r="R405" s="169"/>
      <c r="S405" s="169"/>
      <c r="T405" s="170"/>
      <c r="AT405" s="166" t="s">
        <v>152</v>
      </c>
      <c r="AU405" s="166" t="s">
        <v>86</v>
      </c>
      <c r="AV405" s="13" t="s">
        <v>84</v>
      </c>
      <c r="AW405" s="13" t="s">
        <v>32</v>
      </c>
      <c r="AX405" s="13" t="s">
        <v>76</v>
      </c>
      <c r="AY405" s="166" t="s">
        <v>143</v>
      </c>
    </row>
    <row r="406" spans="2:51" s="13" customFormat="1" ht="12">
      <c r="B406" s="165"/>
      <c r="C406" s="209"/>
      <c r="D406" s="210" t="s">
        <v>152</v>
      </c>
      <c r="E406" s="211" t="s">
        <v>1</v>
      </c>
      <c r="F406" s="212" t="s">
        <v>461</v>
      </c>
      <c r="G406" s="209"/>
      <c r="H406" s="211" t="s">
        <v>1</v>
      </c>
      <c r="I406" s="167"/>
      <c r="J406" s="209"/>
      <c r="L406" s="165"/>
      <c r="M406" s="168"/>
      <c r="N406" s="169"/>
      <c r="O406" s="169"/>
      <c r="P406" s="169"/>
      <c r="Q406" s="169"/>
      <c r="R406" s="169"/>
      <c r="S406" s="169"/>
      <c r="T406" s="170"/>
      <c r="AT406" s="166" t="s">
        <v>152</v>
      </c>
      <c r="AU406" s="166" t="s">
        <v>86</v>
      </c>
      <c r="AV406" s="13" t="s">
        <v>84</v>
      </c>
      <c r="AW406" s="13" t="s">
        <v>32</v>
      </c>
      <c r="AX406" s="13" t="s">
        <v>76</v>
      </c>
      <c r="AY406" s="166" t="s">
        <v>143</v>
      </c>
    </row>
    <row r="407" spans="2:51" s="14" customFormat="1" ht="12">
      <c r="B407" s="171"/>
      <c r="C407" s="213"/>
      <c r="D407" s="210" t="s">
        <v>152</v>
      </c>
      <c r="E407" s="214" t="s">
        <v>1</v>
      </c>
      <c r="F407" s="215" t="s">
        <v>462</v>
      </c>
      <c r="G407" s="213"/>
      <c r="H407" s="216">
        <v>69</v>
      </c>
      <c r="I407" s="173"/>
      <c r="J407" s="213"/>
      <c r="L407" s="171"/>
      <c r="M407" s="174"/>
      <c r="N407" s="175"/>
      <c r="O407" s="175"/>
      <c r="P407" s="175"/>
      <c r="Q407" s="175"/>
      <c r="R407" s="175"/>
      <c r="S407" s="175"/>
      <c r="T407" s="176"/>
      <c r="AT407" s="172" t="s">
        <v>152</v>
      </c>
      <c r="AU407" s="172" t="s">
        <v>86</v>
      </c>
      <c r="AV407" s="14" t="s">
        <v>86</v>
      </c>
      <c r="AW407" s="14" t="s">
        <v>32</v>
      </c>
      <c r="AX407" s="14" t="s">
        <v>76</v>
      </c>
      <c r="AY407" s="172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463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464</v>
      </c>
      <c r="G409" s="213"/>
      <c r="H409" s="216">
        <v>3.5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76</v>
      </c>
      <c r="AY409" s="172" t="s">
        <v>143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465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4" customFormat="1" ht="12">
      <c r="B411" s="171"/>
      <c r="C411" s="213"/>
      <c r="D411" s="210" t="s">
        <v>152</v>
      </c>
      <c r="E411" s="214" t="s">
        <v>1</v>
      </c>
      <c r="F411" s="215" t="s">
        <v>466</v>
      </c>
      <c r="G411" s="213"/>
      <c r="H411" s="216">
        <v>19.2</v>
      </c>
      <c r="I411" s="173"/>
      <c r="J411" s="213"/>
      <c r="L411" s="171"/>
      <c r="M411" s="174"/>
      <c r="N411" s="175"/>
      <c r="O411" s="175"/>
      <c r="P411" s="175"/>
      <c r="Q411" s="175"/>
      <c r="R411" s="175"/>
      <c r="S411" s="175"/>
      <c r="T411" s="176"/>
      <c r="AT411" s="172" t="s">
        <v>152</v>
      </c>
      <c r="AU411" s="172" t="s">
        <v>86</v>
      </c>
      <c r="AV411" s="14" t="s">
        <v>86</v>
      </c>
      <c r="AW411" s="14" t="s">
        <v>32</v>
      </c>
      <c r="AX411" s="14" t="s">
        <v>76</v>
      </c>
      <c r="AY411" s="172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467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468</v>
      </c>
      <c r="G413" s="213"/>
      <c r="H413" s="216">
        <v>5.5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76</v>
      </c>
      <c r="AY413" s="172" t="s">
        <v>143</v>
      </c>
    </row>
    <row r="414" spans="2:51" s="16" customFormat="1" ht="12">
      <c r="B414" s="183"/>
      <c r="C414" s="221"/>
      <c r="D414" s="210" t="s">
        <v>152</v>
      </c>
      <c r="E414" s="222" t="s">
        <v>1</v>
      </c>
      <c r="F414" s="223" t="s">
        <v>241</v>
      </c>
      <c r="G414" s="221"/>
      <c r="H414" s="224">
        <v>97.2</v>
      </c>
      <c r="I414" s="185"/>
      <c r="J414" s="221"/>
      <c r="L414" s="183"/>
      <c r="M414" s="186"/>
      <c r="N414" s="187"/>
      <c r="O414" s="187"/>
      <c r="P414" s="187"/>
      <c r="Q414" s="187"/>
      <c r="R414" s="187"/>
      <c r="S414" s="187"/>
      <c r="T414" s="188"/>
      <c r="AT414" s="184" t="s">
        <v>152</v>
      </c>
      <c r="AU414" s="184" t="s">
        <v>86</v>
      </c>
      <c r="AV414" s="16" t="s">
        <v>150</v>
      </c>
      <c r="AW414" s="16" t="s">
        <v>32</v>
      </c>
      <c r="AX414" s="16" t="s">
        <v>84</v>
      </c>
      <c r="AY414" s="184" t="s">
        <v>143</v>
      </c>
    </row>
    <row r="415" spans="1:65" s="2" customFormat="1" ht="16.5" customHeight="1">
      <c r="A415" s="33"/>
      <c r="B415" s="156"/>
      <c r="C415" s="204" t="s">
        <v>469</v>
      </c>
      <c r="D415" s="204" t="s">
        <v>145</v>
      </c>
      <c r="E415" s="205" t="s">
        <v>470</v>
      </c>
      <c r="F415" s="206" t="s">
        <v>471</v>
      </c>
      <c r="G415" s="207" t="s">
        <v>258</v>
      </c>
      <c r="H415" s="208">
        <v>127</v>
      </c>
      <c r="I415" s="158"/>
      <c r="J415" s="234">
        <f>ROUND(I415*H415,2)</f>
        <v>0</v>
      </c>
      <c r="K415" s="157" t="s">
        <v>149</v>
      </c>
      <c r="L415" s="34"/>
      <c r="M415" s="159" t="s">
        <v>1</v>
      </c>
      <c r="N415" s="160" t="s">
        <v>42</v>
      </c>
      <c r="O415" s="59"/>
      <c r="P415" s="161">
        <f>O415*H415</f>
        <v>0</v>
      </c>
      <c r="Q415" s="161">
        <v>0.00036</v>
      </c>
      <c r="R415" s="161">
        <f>Q415*H415</f>
        <v>0.045720000000000004</v>
      </c>
      <c r="S415" s="161">
        <v>0</v>
      </c>
      <c r="T415" s="16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150</v>
      </c>
      <c r="AT415" s="163" t="s">
        <v>145</v>
      </c>
      <c r="AU415" s="163" t="s">
        <v>86</v>
      </c>
      <c r="AY415" s="18" t="s">
        <v>143</v>
      </c>
      <c r="BE415" s="164">
        <f>IF(N415="základní",J415,0)</f>
        <v>0</v>
      </c>
      <c r="BF415" s="164">
        <f>IF(N415="snížená",J415,0)</f>
        <v>0</v>
      </c>
      <c r="BG415" s="164">
        <f>IF(N415="zákl. přenesená",J415,0)</f>
        <v>0</v>
      </c>
      <c r="BH415" s="164">
        <f>IF(N415="sníž. přenesená",J415,0)</f>
        <v>0</v>
      </c>
      <c r="BI415" s="164">
        <f>IF(N415="nulová",J415,0)</f>
        <v>0</v>
      </c>
      <c r="BJ415" s="18" t="s">
        <v>84</v>
      </c>
      <c r="BK415" s="164">
        <f>ROUND(I415*H415,2)</f>
        <v>0</v>
      </c>
      <c r="BL415" s="18" t="s">
        <v>150</v>
      </c>
      <c r="BM415" s="163" t="s">
        <v>472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473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474</v>
      </c>
      <c r="G417" s="213"/>
      <c r="H417" s="216">
        <v>107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76</v>
      </c>
      <c r="AY417" s="172" t="s">
        <v>143</v>
      </c>
    </row>
    <row r="418" spans="2:51" s="13" customFormat="1" ht="12">
      <c r="B418" s="165"/>
      <c r="C418" s="209"/>
      <c r="D418" s="210" t="s">
        <v>152</v>
      </c>
      <c r="E418" s="211" t="s">
        <v>1</v>
      </c>
      <c r="F418" s="212" t="s">
        <v>279</v>
      </c>
      <c r="G418" s="209"/>
      <c r="H418" s="211" t="s">
        <v>1</v>
      </c>
      <c r="I418" s="167"/>
      <c r="J418" s="209"/>
      <c r="L418" s="165"/>
      <c r="M418" s="168"/>
      <c r="N418" s="169"/>
      <c r="O418" s="169"/>
      <c r="P418" s="169"/>
      <c r="Q418" s="169"/>
      <c r="R418" s="169"/>
      <c r="S418" s="169"/>
      <c r="T418" s="170"/>
      <c r="AT418" s="166" t="s">
        <v>152</v>
      </c>
      <c r="AU418" s="166" t="s">
        <v>86</v>
      </c>
      <c r="AV418" s="13" t="s">
        <v>84</v>
      </c>
      <c r="AW418" s="13" t="s">
        <v>32</v>
      </c>
      <c r="AX418" s="13" t="s">
        <v>76</v>
      </c>
      <c r="AY418" s="166" t="s">
        <v>143</v>
      </c>
    </row>
    <row r="419" spans="2:51" s="14" customFormat="1" ht="12">
      <c r="B419" s="171"/>
      <c r="C419" s="213"/>
      <c r="D419" s="210" t="s">
        <v>152</v>
      </c>
      <c r="E419" s="214" t="s">
        <v>1</v>
      </c>
      <c r="F419" s="215" t="s">
        <v>455</v>
      </c>
      <c r="G419" s="213"/>
      <c r="H419" s="216">
        <v>20</v>
      </c>
      <c r="I419" s="173"/>
      <c r="J419" s="213"/>
      <c r="L419" s="171"/>
      <c r="M419" s="174"/>
      <c r="N419" s="175"/>
      <c r="O419" s="175"/>
      <c r="P419" s="175"/>
      <c r="Q419" s="175"/>
      <c r="R419" s="175"/>
      <c r="S419" s="175"/>
      <c r="T419" s="176"/>
      <c r="AT419" s="172" t="s">
        <v>152</v>
      </c>
      <c r="AU419" s="172" t="s">
        <v>86</v>
      </c>
      <c r="AV419" s="14" t="s">
        <v>86</v>
      </c>
      <c r="AW419" s="14" t="s">
        <v>32</v>
      </c>
      <c r="AX419" s="14" t="s">
        <v>76</v>
      </c>
      <c r="AY419" s="172" t="s">
        <v>143</v>
      </c>
    </row>
    <row r="420" spans="2:51" s="16" customFormat="1" ht="12">
      <c r="B420" s="183"/>
      <c r="C420" s="221"/>
      <c r="D420" s="210" t="s">
        <v>152</v>
      </c>
      <c r="E420" s="222" t="s">
        <v>1</v>
      </c>
      <c r="F420" s="223" t="s">
        <v>241</v>
      </c>
      <c r="G420" s="221"/>
      <c r="H420" s="224">
        <v>127</v>
      </c>
      <c r="I420" s="185"/>
      <c r="J420" s="221"/>
      <c r="L420" s="183"/>
      <c r="M420" s="186"/>
      <c r="N420" s="187"/>
      <c r="O420" s="187"/>
      <c r="P420" s="187"/>
      <c r="Q420" s="187"/>
      <c r="R420" s="187"/>
      <c r="S420" s="187"/>
      <c r="T420" s="188"/>
      <c r="AT420" s="184" t="s">
        <v>152</v>
      </c>
      <c r="AU420" s="184" t="s">
        <v>86</v>
      </c>
      <c r="AV420" s="16" t="s">
        <v>150</v>
      </c>
      <c r="AW420" s="16" t="s">
        <v>32</v>
      </c>
      <c r="AX420" s="16" t="s">
        <v>84</v>
      </c>
      <c r="AY420" s="184" t="s">
        <v>143</v>
      </c>
    </row>
    <row r="421" spans="2:63" s="12" customFormat="1" ht="22.9" customHeight="1">
      <c r="B421" s="147"/>
      <c r="C421" s="200"/>
      <c r="D421" s="201" t="s">
        <v>75</v>
      </c>
      <c r="E421" s="203" t="s">
        <v>219</v>
      </c>
      <c r="F421" s="203" t="s">
        <v>475</v>
      </c>
      <c r="G421" s="200"/>
      <c r="H421" s="200"/>
      <c r="I421" s="149"/>
      <c r="J421" s="233">
        <f>BK421</f>
        <v>0</v>
      </c>
      <c r="L421" s="147"/>
      <c r="M421" s="150"/>
      <c r="N421" s="151"/>
      <c r="O421" s="151"/>
      <c r="P421" s="152">
        <f>SUM(P422:P493)</f>
        <v>0</v>
      </c>
      <c r="Q421" s="151"/>
      <c r="R421" s="152">
        <f>SUM(R422:R493)</f>
        <v>8.695865509999999</v>
      </c>
      <c r="S421" s="151"/>
      <c r="T421" s="153">
        <f>SUM(T422:T493)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SUM(BK422:BK493)</f>
        <v>0</v>
      </c>
    </row>
    <row r="422" spans="1:65" s="2" customFormat="1" ht="16.5" customHeight="1">
      <c r="A422" s="33"/>
      <c r="B422" s="156"/>
      <c r="C422" s="204" t="s">
        <v>476</v>
      </c>
      <c r="D422" s="204" t="s">
        <v>145</v>
      </c>
      <c r="E422" s="205" t="s">
        <v>477</v>
      </c>
      <c r="F422" s="206" t="s">
        <v>478</v>
      </c>
      <c r="G422" s="207" t="s">
        <v>226</v>
      </c>
      <c r="H422" s="208">
        <v>14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0.00427</v>
      </c>
      <c r="R422" s="161">
        <f>Q422*H422</f>
        <v>0.05978000000000001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479</v>
      </c>
    </row>
    <row r="423" spans="2:51" s="13" customFormat="1" ht="12">
      <c r="B423" s="165"/>
      <c r="C423" s="209"/>
      <c r="D423" s="210" t="s">
        <v>152</v>
      </c>
      <c r="E423" s="211" t="s">
        <v>1</v>
      </c>
      <c r="F423" s="212" t="s">
        <v>190</v>
      </c>
      <c r="G423" s="209"/>
      <c r="H423" s="211" t="s">
        <v>1</v>
      </c>
      <c r="I423" s="167"/>
      <c r="J423" s="209"/>
      <c r="L423" s="165"/>
      <c r="M423" s="168"/>
      <c r="N423" s="169"/>
      <c r="O423" s="169"/>
      <c r="P423" s="169"/>
      <c r="Q423" s="169"/>
      <c r="R423" s="169"/>
      <c r="S423" s="169"/>
      <c r="T423" s="170"/>
      <c r="AT423" s="166" t="s">
        <v>152</v>
      </c>
      <c r="AU423" s="166" t="s">
        <v>86</v>
      </c>
      <c r="AV423" s="13" t="s">
        <v>84</v>
      </c>
      <c r="AW423" s="13" t="s">
        <v>32</v>
      </c>
      <c r="AX423" s="13" t="s">
        <v>76</v>
      </c>
      <c r="AY423" s="166" t="s">
        <v>143</v>
      </c>
    </row>
    <row r="424" spans="2:51" s="13" customFormat="1" ht="12">
      <c r="B424" s="165"/>
      <c r="C424" s="209"/>
      <c r="D424" s="210" t="s">
        <v>152</v>
      </c>
      <c r="E424" s="211" t="s">
        <v>1</v>
      </c>
      <c r="F424" s="212" t="s">
        <v>311</v>
      </c>
      <c r="G424" s="209"/>
      <c r="H424" s="211" t="s">
        <v>1</v>
      </c>
      <c r="I424" s="167"/>
      <c r="J424" s="209"/>
      <c r="L424" s="165"/>
      <c r="M424" s="168"/>
      <c r="N424" s="169"/>
      <c r="O424" s="169"/>
      <c r="P424" s="169"/>
      <c r="Q424" s="169"/>
      <c r="R424" s="169"/>
      <c r="S424" s="169"/>
      <c r="T424" s="170"/>
      <c r="AT424" s="166" t="s">
        <v>152</v>
      </c>
      <c r="AU424" s="166" t="s">
        <v>86</v>
      </c>
      <c r="AV424" s="13" t="s">
        <v>84</v>
      </c>
      <c r="AW424" s="13" t="s">
        <v>32</v>
      </c>
      <c r="AX424" s="13" t="s">
        <v>76</v>
      </c>
      <c r="AY424" s="166" t="s">
        <v>143</v>
      </c>
    </row>
    <row r="425" spans="2:51" s="14" customFormat="1" ht="12">
      <c r="B425" s="171"/>
      <c r="C425" s="213"/>
      <c r="D425" s="210" t="s">
        <v>152</v>
      </c>
      <c r="E425" s="214" t="s">
        <v>1</v>
      </c>
      <c r="F425" s="215" t="s">
        <v>480</v>
      </c>
      <c r="G425" s="213"/>
      <c r="H425" s="216">
        <v>10</v>
      </c>
      <c r="I425" s="173"/>
      <c r="J425" s="213"/>
      <c r="L425" s="171"/>
      <c r="M425" s="174"/>
      <c r="N425" s="175"/>
      <c r="O425" s="175"/>
      <c r="P425" s="175"/>
      <c r="Q425" s="175"/>
      <c r="R425" s="175"/>
      <c r="S425" s="175"/>
      <c r="T425" s="176"/>
      <c r="AT425" s="172" t="s">
        <v>152</v>
      </c>
      <c r="AU425" s="172" t="s">
        <v>86</v>
      </c>
      <c r="AV425" s="14" t="s">
        <v>86</v>
      </c>
      <c r="AW425" s="14" t="s">
        <v>32</v>
      </c>
      <c r="AX425" s="14" t="s">
        <v>76</v>
      </c>
      <c r="AY425" s="172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313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481</v>
      </c>
      <c r="G427" s="213"/>
      <c r="H427" s="216">
        <v>3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76</v>
      </c>
      <c r="AY427" s="172" t="s">
        <v>143</v>
      </c>
    </row>
    <row r="428" spans="2:51" s="13" customFormat="1" ht="12">
      <c r="B428" s="165"/>
      <c r="C428" s="209"/>
      <c r="D428" s="210" t="s">
        <v>152</v>
      </c>
      <c r="E428" s="211" t="s">
        <v>1</v>
      </c>
      <c r="F428" s="212" t="s">
        <v>315</v>
      </c>
      <c r="G428" s="209"/>
      <c r="H428" s="211" t="s">
        <v>1</v>
      </c>
      <c r="I428" s="167"/>
      <c r="J428" s="209"/>
      <c r="L428" s="165"/>
      <c r="M428" s="168"/>
      <c r="N428" s="169"/>
      <c r="O428" s="169"/>
      <c r="P428" s="169"/>
      <c r="Q428" s="169"/>
      <c r="R428" s="169"/>
      <c r="S428" s="169"/>
      <c r="T428" s="170"/>
      <c r="AT428" s="166" t="s">
        <v>152</v>
      </c>
      <c r="AU428" s="166" t="s">
        <v>86</v>
      </c>
      <c r="AV428" s="13" t="s">
        <v>84</v>
      </c>
      <c r="AW428" s="13" t="s">
        <v>32</v>
      </c>
      <c r="AX428" s="13" t="s">
        <v>76</v>
      </c>
      <c r="AY428" s="166" t="s">
        <v>143</v>
      </c>
    </row>
    <row r="429" spans="2:51" s="14" customFormat="1" ht="12">
      <c r="B429" s="171"/>
      <c r="C429" s="213"/>
      <c r="D429" s="210" t="s">
        <v>152</v>
      </c>
      <c r="E429" s="214" t="s">
        <v>1</v>
      </c>
      <c r="F429" s="215" t="s">
        <v>482</v>
      </c>
      <c r="G429" s="213"/>
      <c r="H429" s="216">
        <v>1</v>
      </c>
      <c r="I429" s="173"/>
      <c r="J429" s="213"/>
      <c r="L429" s="171"/>
      <c r="M429" s="174"/>
      <c r="N429" s="175"/>
      <c r="O429" s="175"/>
      <c r="P429" s="175"/>
      <c r="Q429" s="175"/>
      <c r="R429" s="175"/>
      <c r="S429" s="175"/>
      <c r="T429" s="176"/>
      <c r="AT429" s="172" t="s">
        <v>152</v>
      </c>
      <c r="AU429" s="172" t="s">
        <v>86</v>
      </c>
      <c r="AV429" s="14" t="s">
        <v>86</v>
      </c>
      <c r="AW429" s="14" t="s">
        <v>32</v>
      </c>
      <c r="AX429" s="14" t="s">
        <v>76</v>
      </c>
      <c r="AY429" s="172" t="s">
        <v>143</v>
      </c>
    </row>
    <row r="430" spans="2:51" s="16" customFormat="1" ht="12">
      <c r="B430" s="183"/>
      <c r="C430" s="221"/>
      <c r="D430" s="210" t="s">
        <v>152</v>
      </c>
      <c r="E430" s="222" t="s">
        <v>1</v>
      </c>
      <c r="F430" s="223" t="s">
        <v>241</v>
      </c>
      <c r="G430" s="221"/>
      <c r="H430" s="224">
        <v>14</v>
      </c>
      <c r="I430" s="185"/>
      <c r="J430" s="221"/>
      <c r="L430" s="183"/>
      <c r="M430" s="186"/>
      <c r="N430" s="187"/>
      <c r="O430" s="187"/>
      <c r="P430" s="187"/>
      <c r="Q430" s="187"/>
      <c r="R430" s="187"/>
      <c r="S430" s="187"/>
      <c r="T430" s="188"/>
      <c r="AT430" s="184" t="s">
        <v>152</v>
      </c>
      <c r="AU430" s="184" t="s">
        <v>86</v>
      </c>
      <c r="AV430" s="16" t="s">
        <v>150</v>
      </c>
      <c r="AW430" s="16" t="s">
        <v>32</v>
      </c>
      <c r="AX430" s="16" t="s">
        <v>84</v>
      </c>
      <c r="AY430" s="184" t="s">
        <v>143</v>
      </c>
    </row>
    <row r="431" spans="1:65" s="2" customFormat="1" ht="16.5" customHeight="1">
      <c r="A431" s="33"/>
      <c r="B431" s="156"/>
      <c r="C431" s="204" t="s">
        <v>483</v>
      </c>
      <c r="D431" s="204" t="s">
        <v>145</v>
      </c>
      <c r="E431" s="205" t="s">
        <v>484</v>
      </c>
      <c r="F431" s="206" t="s">
        <v>485</v>
      </c>
      <c r="G431" s="207" t="s">
        <v>226</v>
      </c>
      <c r="H431" s="208">
        <v>44</v>
      </c>
      <c r="I431" s="158"/>
      <c r="J431" s="234">
        <f>ROUND(I431*H431,2)</f>
        <v>0</v>
      </c>
      <c r="K431" s="157" t="s">
        <v>149</v>
      </c>
      <c r="L431" s="34"/>
      <c r="M431" s="159" t="s">
        <v>1</v>
      </c>
      <c r="N431" s="160" t="s">
        <v>42</v>
      </c>
      <c r="O431" s="59"/>
      <c r="P431" s="161">
        <f>O431*H431</f>
        <v>0</v>
      </c>
      <c r="Q431" s="161">
        <v>0.00726</v>
      </c>
      <c r="R431" s="161">
        <f>Q431*H431</f>
        <v>0.31944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150</v>
      </c>
      <c r="AT431" s="163" t="s">
        <v>145</v>
      </c>
      <c r="AU431" s="163" t="s">
        <v>86</v>
      </c>
      <c r="AY431" s="18" t="s">
        <v>143</v>
      </c>
      <c r="BE431" s="164">
        <f>IF(N431="základní",J431,0)</f>
        <v>0</v>
      </c>
      <c r="BF431" s="164">
        <f>IF(N431="snížená",J431,0)</f>
        <v>0</v>
      </c>
      <c r="BG431" s="164">
        <f>IF(N431="zákl. přenesená",J431,0)</f>
        <v>0</v>
      </c>
      <c r="BH431" s="164">
        <f>IF(N431="sníž. přenesená",J431,0)</f>
        <v>0</v>
      </c>
      <c r="BI431" s="164">
        <f>IF(N431="nulová",J431,0)</f>
        <v>0</v>
      </c>
      <c r="BJ431" s="18" t="s">
        <v>84</v>
      </c>
      <c r="BK431" s="164">
        <f>ROUND(I431*H431,2)</f>
        <v>0</v>
      </c>
      <c r="BL431" s="18" t="s">
        <v>150</v>
      </c>
      <c r="BM431" s="163" t="s">
        <v>486</v>
      </c>
    </row>
    <row r="432" spans="2:51" s="13" customFormat="1" ht="12">
      <c r="B432" s="165"/>
      <c r="C432" s="209"/>
      <c r="D432" s="210" t="s">
        <v>152</v>
      </c>
      <c r="E432" s="211" t="s">
        <v>1</v>
      </c>
      <c r="F432" s="212" t="s">
        <v>307</v>
      </c>
      <c r="G432" s="209"/>
      <c r="H432" s="211" t="s">
        <v>1</v>
      </c>
      <c r="I432" s="167"/>
      <c r="J432" s="209"/>
      <c r="L432" s="165"/>
      <c r="M432" s="168"/>
      <c r="N432" s="169"/>
      <c r="O432" s="169"/>
      <c r="P432" s="169"/>
      <c r="Q432" s="169"/>
      <c r="R432" s="169"/>
      <c r="S432" s="169"/>
      <c r="T432" s="170"/>
      <c r="AT432" s="166" t="s">
        <v>152</v>
      </c>
      <c r="AU432" s="166" t="s">
        <v>86</v>
      </c>
      <c r="AV432" s="13" t="s">
        <v>84</v>
      </c>
      <c r="AW432" s="13" t="s">
        <v>32</v>
      </c>
      <c r="AX432" s="13" t="s">
        <v>76</v>
      </c>
      <c r="AY432" s="166" t="s">
        <v>143</v>
      </c>
    </row>
    <row r="433" spans="2:51" s="14" customFormat="1" ht="12">
      <c r="B433" s="171"/>
      <c r="C433" s="213"/>
      <c r="D433" s="210" t="s">
        <v>152</v>
      </c>
      <c r="E433" s="214" t="s">
        <v>1</v>
      </c>
      <c r="F433" s="215" t="s">
        <v>481</v>
      </c>
      <c r="G433" s="213"/>
      <c r="H433" s="216">
        <v>3</v>
      </c>
      <c r="I433" s="173"/>
      <c r="J433" s="213"/>
      <c r="L433" s="171"/>
      <c r="M433" s="174"/>
      <c r="N433" s="175"/>
      <c r="O433" s="175"/>
      <c r="P433" s="175"/>
      <c r="Q433" s="175"/>
      <c r="R433" s="175"/>
      <c r="S433" s="175"/>
      <c r="T433" s="176"/>
      <c r="AT433" s="172" t="s">
        <v>152</v>
      </c>
      <c r="AU433" s="172" t="s">
        <v>86</v>
      </c>
      <c r="AV433" s="14" t="s">
        <v>86</v>
      </c>
      <c r="AW433" s="14" t="s">
        <v>32</v>
      </c>
      <c r="AX433" s="14" t="s">
        <v>76</v>
      </c>
      <c r="AY433" s="172" t="s">
        <v>143</v>
      </c>
    </row>
    <row r="434" spans="2:51" s="13" customFormat="1" ht="12">
      <c r="B434" s="165"/>
      <c r="C434" s="209"/>
      <c r="D434" s="210" t="s">
        <v>152</v>
      </c>
      <c r="E434" s="211" t="s">
        <v>1</v>
      </c>
      <c r="F434" s="212" t="s">
        <v>309</v>
      </c>
      <c r="G434" s="209"/>
      <c r="H434" s="211" t="s">
        <v>1</v>
      </c>
      <c r="I434" s="167"/>
      <c r="J434" s="209"/>
      <c r="L434" s="165"/>
      <c r="M434" s="168"/>
      <c r="N434" s="169"/>
      <c r="O434" s="169"/>
      <c r="P434" s="169"/>
      <c r="Q434" s="169"/>
      <c r="R434" s="169"/>
      <c r="S434" s="169"/>
      <c r="T434" s="170"/>
      <c r="AT434" s="166" t="s">
        <v>152</v>
      </c>
      <c r="AU434" s="166" t="s">
        <v>86</v>
      </c>
      <c r="AV434" s="13" t="s">
        <v>84</v>
      </c>
      <c r="AW434" s="13" t="s">
        <v>32</v>
      </c>
      <c r="AX434" s="13" t="s">
        <v>76</v>
      </c>
      <c r="AY434" s="166" t="s">
        <v>143</v>
      </c>
    </row>
    <row r="435" spans="2:51" s="14" customFormat="1" ht="12">
      <c r="B435" s="171"/>
      <c r="C435" s="213"/>
      <c r="D435" s="210" t="s">
        <v>152</v>
      </c>
      <c r="E435" s="214" t="s">
        <v>1</v>
      </c>
      <c r="F435" s="215" t="s">
        <v>482</v>
      </c>
      <c r="G435" s="213"/>
      <c r="H435" s="216">
        <v>1</v>
      </c>
      <c r="I435" s="173"/>
      <c r="J435" s="213"/>
      <c r="L435" s="171"/>
      <c r="M435" s="174"/>
      <c r="N435" s="175"/>
      <c r="O435" s="175"/>
      <c r="P435" s="175"/>
      <c r="Q435" s="175"/>
      <c r="R435" s="175"/>
      <c r="S435" s="175"/>
      <c r="T435" s="176"/>
      <c r="AT435" s="172" t="s">
        <v>152</v>
      </c>
      <c r="AU435" s="172" t="s">
        <v>86</v>
      </c>
      <c r="AV435" s="14" t="s">
        <v>86</v>
      </c>
      <c r="AW435" s="14" t="s">
        <v>32</v>
      </c>
      <c r="AX435" s="14" t="s">
        <v>76</v>
      </c>
      <c r="AY435" s="172" t="s">
        <v>143</v>
      </c>
    </row>
    <row r="436" spans="2:51" s="13" customFormat="1" ht="12">
      <c r="B436" s="165"/>
      <c r="C436" s="209"/>
      <c r="D436" s="210" t="s">
        <v>152</v>
      </c>
      <c r="E436" s="211" t="s">
        <v>1</v>
      </c>
      <c r="F436" s="212" t="s">
        <v>319</v>
      </c>
      <c r="G436" s="209"/>
      <c r="H436" s="211" t="s">
        <v>1</v>
      </c>
      <c r="I436" s="167"/>
      <c r="J436" s="209"/>
      <c r="L436" s="165"/>
      <c r="M436" s="168"/>
      <c r="N436" s="169"/>
      <c r="O436" s="169"/>
      <c r="P436" s="169"/>
      <c r="Q436" s="169"/>
      <c r="R436" s="169"/>
      <c r="S436" s="169"/>
      <c r="T436" s="170"/>
      <c r="AT436" s="166" t="s">
        <v>152</v>
      </c>
      <c r="AU436" s="166" t="s">
        <v>86</v>
      </c>
      <c r="AV436" s="13" t="s">
        <v>84</v>
      </c>
      <c r="AW436" s="13" t="s">
        <v>32</v>
      </c>
      <c r="AX436" s="13" t="s">
        <v>76</v>
      </c>
      <c r="AY436" s="166" t="s">
        <v>143</v>
      </c>
    </row>
    <row r="437" spans="2:51" s="14" customFormat="1" ht="12">
      <c r="B437" s="171"/>
      <c r="C437" s="213"/>
      <c r="D437" s="210" t="s">
        <v>152</v>
      </c>
      <c r="E437" s="214" t="s">
        <v>1</v>
      </c>
      <c r="F437" s="215" t="s">
        <v>487</v>
      </c>
      <c r="G437" s="213"/>
      <c r="H437" s="216">
        <v>12</v>
      </c>
      <c r="I437" s="173"/>
      <c r="J437" s="213"/>
      <c r="L437" s="171"/>
      <c r="M437" s="174"/>
      <c r="N437" s="175"/>
      <c r="O437" s="175"/>
      <c r="P437" s="175"/>
      <c r="Q437" s="175"/>
      <c r="R437" s="175"/>
      <c r="S437" s="175"/>
      <c r="T437" s="176"/>
      <c r="AT437" s="172" t="s">
        <v>152</v>
      </c>
      <c r="AU437" s="172" t="s">
        <v>86</v>
      </c>
      <c r="AV437" s="14" t="s">
        <v>86</v>
      </c>
      <c r="AW437" s="14" t="s">
        <v>32</v>
      </c>
      <c r="AX437" s="14" t="s">
        <v>76</v>
      </c>
      <c r="AY437" s="172" t="s">
        <v>143</v>
      </c>
    </row>
    <row r="438" spans="2:51" s="13" customFormat="1" ht="12">
      <c r="B438" s="165"/>
      <c r="C438" s="209"/>
      <c r="D438" s="210" t="s">
        <v>152</v>
      </c>
      <c r="E438" s="211" t="s">
        <v>1</v>
      </c>
      <c r="F438" s="212" t="s">
        <v>323</v>
      </c>
      <c r="G438" s="209"/>
      <c r="H438" s="211" t="s">
        <v>1</v>
      </c>
      <c r="I438" s="167"/>
      <c r="J438" s="209"/>
      <c r="L438" s="165"/>
      <c r="M438" s="168"/>
      <c r="N438" s="169"/>
      <c r="O438" s="169"/>
      <c r="P438" s="169"/>
      <c r="Q438" s="169"/>
      <c r="R438" s="169"/>
      <c r="S438" s="169"/>
      <c r="T438" s="170"/>
      <c r="AT438" s="166" t="s">
        <v>152</v>
      </c>
      <c r="AU438" s="166" t="s">
        <v>86</v>
      </c>
      <c r="AV438" s="13" t="s">
        <v>84</v>
      </c>
      <c r="AW438" s="13" t="s">
        <v>32</v>
      </c>
      <c r="AX438" s="13" t="s">
        <v>76</v>
      </c>
      <c r="AY438" s="166" t="s">
        <v>143</v>
      </c>
    </row>
    <row r="439" spans="2:51" s="14" customFormat="1" ht="12">
      <c r="B439" s="171"/>
      <c r="C439" s="213"/>
      <c r="D439" s="210" t="s">
        <v>152</v>
      </c>
      <c r="E439" s="214" t="s">
        <v>1</v>
      </c>
      <c r="F439" s="215" t="s">
        <v>488</v>
      </c>
      <c r="G439" s="213"/>
      <c r="H439" s="216">
        <v>28</v>
      </c>
      <c r="I439" s="173"/>
      <c r="J439" s="213"/>
      <c r="L439" s="171"/>
      <c r="M439" s="174"/>
      <c r="N439" s="175"/>
      <c r="O439" s="175"/>
      <c r="P439" s="175"/>
      <c r="Q439" s="175"/>
      <c r="R439" s="175"/>
      <c r="S439" s="175"/>
      <c r="T439" s="176"/>
      <c r="AT439" s="172" t="s">
        <v>152</v>
      </c>
      <c r="AU439" s="172" t="s">
        <v>86</v>
      </c>
      <c r="AV439" s="14" t="s">
        <v>86</v>
      </c>
      <c r="AW439" s="14" t="s">
        <v>32</v>
      </c>
      <c r="AX439" s="14" t="s">
        <v>76</v>
      </c>
      <c r="AY439" s="172" t="s">
        <v>143</v>
      </c>
    </row>
    <row r="440" spans="2:51" s="16" customFormat="1" ht="12">
      <c r="B440" s="183"/>
      <c r="C440" s="221"/>
      <c r="D440" s="210" t="s">
        <v>152</v>
      </c>
      <c r="E440" s="222" t="s">
        <v>1</v>
      </c>
      <c r="F440" s="223" t="s">
        <v>241</v>
      </c>
      <c r="G440" s="221"/>
      <c r="H440" s="224">
        <v>44</v>
      </c>
      <c r="I440" s="185"/>
      <c r="J440" s="221"/>
      <c r="L440" s="183"/>
      <c r="M440" s="186"/>
      <c r="N440" s="187"/>
      <c r="O440" s="187"/>
      <c r="P440" s="187"/>
      <c r="Q440" s="187"/>
      <c r="R440" s="187"/>
      <c r="S440" s="187"/>
      <c r="T440" s="188"/>
      <c r="AT440" s="184" t="s">
        <v>152</v>
      </c>
      <c r="AU440" s="184" t="s">
        <v>86</v>
      </c>
      <c r="AV440" s="16" t="s">
        <v>150</v>
      </c>
      <c r="AW440" s="16" t="s">
        <v>32</v>
      </c>
      <c r="AX440" s="16" t="s">
        <v>84</v>
      </c>
      <c r="AY440" s="184" t="s">
        <v>143</v>
      </c>
    </row>
    <row r="441" spans="1:65" s="2" customFormat="1" ht="16.5" customHeight="1">
      <c r="A441" s="33"/>
      <c r="B441" s="156"/>
      <c r="C441" s="204" t="s">
        <v>489</v>
      </c>
      <c r="D441" s="204" t="s">
        <v>145</v>
      </c>
      <c r="E441" s="205" t="s">
        <v>490</v>
      </c>
      <c r="F441" s="206" t="s">
        <v>491</v>
      </c>
      <c r="G441" s="207" t="s">
        <v>226</v>
      </c>
      <c r="H441" s="208">
        <v>14</v>
      </c>
      <c r="I441" s="158"/>
      <c r="J441" s="234">
        <f>ROUND(I441*H441,2)</f>
        <v>0</v>
      </c>
      <c r="K441" s="157" t="s">
        <v>1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492</v>
      </c>
    </row>
    <row r="442" spans="1:65" s="2" customFormat="1" ht="16.5" customHeight="1">
      <c r="A442" s="33"/>
      <c r="B442" s="156"/>
      <c r="C442" s="204" t="s">
        <v>493</v>
      </c>
      <c r="D442" s="204" t="s">
        <v>145</v>
      </c>
      <c r="E442" s="205" t="s">
        <v>494</v>
      </c>
      <c r="F442" s="206" t="s">
        <v>495</v>
      </c>
      <c r="G442" s="207" t="s">
        <v>226</v>
      </c>
      <c r="H442" s="208">
        <v>44</v>
      </c>
      <c r="I442" s="158"/>
      <c r="J442" s="234">
        <f>ROUND(I442*H442,2)</f>
        <v>0</v>
      </c>
      <c r="K442" s="157" t="s">
        <v>1</v>
      </c>
      <c r="L442" s="34"/>
      <c r="M442" s="159" t="s">
        <v>1</v>
      </c>
      <c r="N442" s="160" t="s">
        <v>42</v>
      </c>
      <c r="O442" s="59"/>
      <c r="P442" s="161">
        <f>O442*H442</f>
        <v>0</v>
      </c>
      <c r="Q442" s="161">
        <v>0</v>
      </c>
      <c r="R442" s="161">
        <f>Q442*H442</f>
        <v>0</v>
      </c>
      <c r="S442" s="161">
        <v>0</v>
      </c>
      <c r="T442" s="16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3" t="s">
        <v>150</v>
      </c>
      <c r="AT442" s="163" t="s">
        <v>145</v>
      </c>
      <c r="AU442" s="163" t="s">
        <v>86</v>
      </c>
      <c r="AY442" s="18" t="s">
        <v>143</v>
      </c>
      <c r="BE442" s="164">
        <f>IF(N442="základní",J442,0)</f>
        <v>0</v>
      </c>
      <c r="BF442" s="164">
        <f>IF(N442="snížená",J442,0)</f>
        <v>0</v>
      </c>
      <c r="BG442" s="164">
        <f>IF(N442="zákl. přenesená",J442,0)</f>
        <v>0</v>
      </c>
      <c r="BH442" s="164">
        <f>IF(N442="sníž. přenesená",J442,0)</f>
        <v>0</v>
      </c>
      <c r="BI442" s="164">
        <f>IF(N442="nulová",J442,0)</f>
        <v>0</v>
      </c>
      <c r="BJ442" s="18" t="s">
        <v>84</v>
      </c>
      <c r="BK442" s="164">
        <f>ROUND(I442*H442,2)</f>
        <v>0</v>
      </c>
      <c r="BL442" s="18" t="s">
        <v>150</v>
      </c>
      <c r="BM442" s="163" t="s">
        <v>496</v>
      </c>
    </row>
    <row r="443" spans="1:65" s="2" customFormat="1" ht="16.5" customHeight="1">
      <c r="A443" s="33"/>
      <c r="B443" s="156"/>
      <c r="C443" s="204" t="s">
        <v>497</v>
      </c>
      <c r="D443" s="204" t="s">
        <v>145</v>
      </c>
      <c r="E443" s="205" t="s">
        <v>498</v>
      </c>
      <c r="F443" s="206" t="s">
        <v>499</v>
      </c>
      <c r="G443" s="207" t="s">
        <v>226</v>
      </c>
      <c r="H443" s="208">
        <v>10</v>
      </c>
      <c r="I443" s="158"/>
      <c r="J443" s="234">
        <f>ROUND(I443*H443,2)</f>
        <v>0</v>
      </c>
      <c r="K443" s="157" t="s">
        <v>1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500</v>
      </c>
    </row>
    <row r="444" spans="2:51" s="13" customFormat="1" ht="12">
      <c r="B444" s="165"/>
      <c r="C444" s="209"/>
      <c r="D444" s="210" t="s">
        <v>152</v>
      </c>
      <c r="E444" s="211" t="s">
        <v>1</v>
      </c>
      <c r="F444" s="212" t="s">
        <v>501</v>
      </c>
      <c r="G444" s="209"/>
      <c r="H444" s="211" t="s">
        <v>1</v>
      </c>
      <c r="I444" s="167"/>
      <c r="J444" s="209"/>
      <c r="L444" s="165"/>
      <c r="M444" s="168"/>
      <c r="N444" s="169"/>
      <c r="O444" s="169"/>
      <c r="P444" s="169"/>
      <c r="Q444" s="169"/>
      <c r="R444" s="169"/>
      <c r="S444" s="169"/>
      <c r="T444" s="170"/>
      <c r="AT444" s="166" t="s">
        <v>152</v>
      </c>
      <c r="AU444" s="166" t="s">
        <v>86</v>
      </c>
      <c r="AV444" s="13" t="s">
        <v>84</v>
      </c>
      <c r="AW444" s="13" t="s">
        <v>32</v>
      </c>
      <c r="AX444" s="13" t="s">
        <v>76</v>
      </c>
      <c r="AY444" s="166" t="s">
        <v>143</v>
      </c>
    </row>
    <row r="445" spans="2:51" s="14" customFormat="1" ht="12">
      <c r="B445" s="171"/>
      <c r="C445" s="213"/>
      <c r="D445" s="210" t="s">
        <v>152</v>
      </c>
      <c r="E445" s="214" t="s">
        <v>1</v>
      </c>
      <c r="F445" s="215" t="s">
        <v>480</v>
      </c>
      <c r="G445" s="213"/>
      <c r="H445" s="216">
        <v>10</v>
      </c>
      <c r="I445" s="173"/>
      <c r="J445" s="213"/>
      <c r="L445" s="171"/>
      <c r="M445" s="174"/>
      <c r="N445" s="175"/>
      <c r="O445" s="175"/>
      <c r="P445" s="175"/>
      <c r="Q445" s="175"/>
      <c r="R445" s="175"/>
      <c r="S445" s="175"/>
      <c r="T445" s="176"/>
      <c r="AT445" s="172" t="s">
        <v>152</v>
      </c>
      <c r="AU445" s="172" t="s">
        <v>86</v>
      </c>
      <c r="AV445" s="14" t="s">
        <v>86</v>
      </c>
      <c r="AW445" s="14" t="s">
        <v>32</v>
      </c>
      <c r="AX445" s="14" t="s">
        <v>84</v>
      </c>
      <c r="AY445" s="172" t="s">
        <v>143</v>
      </c>
    </row>
    <row r="446" spans="1:65" s="2" customFormat="1" ht="16.5" customHeight="1">
      <c r="A446" s="33"/>
      <c r="B446" s="156"/>
      <c r="C446" s="225" t="s">
        <v>380</v>
      </c>
      <c r="D446" s="225" t="s">
        <v>334</v>
      </c>
      <c r="E446" s="226" t="s">
        <v>502</v>
      </c>
      <c r="F446" s="227" t="s">
        <v>503</v>
      </c>
      <c r="G446" s="228" t="s">
        <v>226</v>
      </c>
      <c r="H446" s="229">
        <v>10.15</v>
      </c>
      <c r="I446" s="190"/>
      <c r="J446" s="235">
        <f>ROUND(I446*H446,2)</f>
        <v>0</v>
      </c>
      <c r="K446" s="189" t="s">
        <v>1</v>
      </c>
      <c r="L446" s="191"/>
      <c r="M446" s="192" t="s">
        <v>1</v>
      </c>
      <c r="N446" s="193" t="s">
        <v>42</v>
      </c>
      <c r="O446" s="59"/>
      <c r="P446" s="161">
        <f>O446*H446</f>
        <v>0</v>
      </c>
      <c r="Q446" s="161">
        <v>0.00043</v>
      </c>
      <c r="R446" s="161">
        <f>Q446*H446</f>
        <v>0.0043645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219</v>
      </c>
      <c r="AT446" s="163" t="s">
        <v>334</v>
      </c>
      <c r="AU446" s="163" t="s">
        <v>86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150</v>
      </c>
      <c r="BM446" s="163" t="s">
        <v>504</v>
      </c>
    </row>
    <row r="447" spans="2:51" s="13" customFormat="1" ht="12">
      <c r="B447" s="165"/>
      <c r="C447" s="209"/>
      <c r="D447" s="210" t="s">
        <v>152</v>
      </c>
      <c r="E447" s="211" t="s">
        <v>1</v>
      </c>
      <c r="F447" s="212" t="s">
        <v>505</v>
      </c>
      <c r="G447" s="209"/>
      <c r="H447" s="211" t="s">
        <v>1</v>
      </c>
      <c r="I447" s="167"/>
      <c r="J447" s="209"/>
      <c r="L447" s="165"/>
      <c r="M447" s="168"/>
      <c r="N447" s="169"/>
      <c r="O447" s="169"/>
      <c r="P447" s="169"/>
      <c r="Q447" s="169"/>
      <c r="R447" s="169"/>
      <c r="S447" s="169"/>
      <c r="T447" s="170"/>
      <c r="AT447" s="166" t="s">
        <v>152</v>
      </c>
      <c r="AU447" s="166" t="s">
        <v>86</v>
      </c>
      <c r="AV447" s="13" t="s">
        <v>84</v>
      </c>
      <c r="AW447" s="13" t="s">
        <v>32</v>
      </c>
      <c r="AX447" s="13" t="s">
        <v>76</v>
      </c>
      <c r="AY447" s="166" t="s">
        <v>143</v>
      </c>
    </row>
    <row r="448" spans="2:51" s="14" customFormat="1" ht="12">
      <c r="B448" s="171"/>
      <c r="C448" s="213"/>
      <c r="D448" s="210" t="s">
        <v>152</v>
      </c>
      <c r="E448" s="214" t="s">
        <v>1</v>
      </c>
      <c r="F448" s="215" t="s">
        <v>506</v>
      </c>
      <c r="G448" s="213"/>
      <c r="H448" s="216">
        <v>10.15</v>
      </c>
      <c r="I448" s="173"/>
      <c r="J448" s="213"/>
      <c r="L448" s="171"/>
      <c r="M448" s="174"/>
      <c r="N448" s="175"/>
      <c r="O448" s="175"/>
      <c r="P448" s="175"/>
      <c r="Q448" s="175"/>
      <c r="R448" s="175"/>
      <c r="S448" s="175"/>
      <c r="T448" s="176"/>
      <c r="AT448" s="172" t="s">
        <v>152</v>
      </c>
      <c r="AU448" s="172" t="s">
        <v>86</v>
      </c>
      <c r="AV448" s="14" t="s">
        <v>86</v>
      </c>
      <c r="AW448" s="14" t="s">
        <v>32</v>
      </c>
      <c r="AX448" s="14" t="s">
        <v>84</v>
      </c>
      <c r="AY448" s="172" t="s">
        <v>143</v>
      </c>
    </row>
    <row r="449" spans="1:65" s="2" customFormat="1" ht="16.5" customHeight="1">
      <c r="A449" s="33"/>
      <c r="B449" s="156"/>
      <c r="C449" s="204" t="s">
        <v>507</v>
      </c>
      <c r="D449" s="204" t="s">
        <v>145</v>
      </c>
      <c r="E449" s="205" t="s">
        <v>508</v>
      </c>
      <c r="F449" s="206" t="s">
        <v>509</v>
      </c>
      <c r="G449" s="207" t="s">
        <v>226</v>
      </c>
      <c r="H449" s="208">
        <v>10</v>
      </c>
      <c r="I449" s="158"/>
      <c r="J449" s="234">
        <f>ROUND(I449*H449,2)</f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>O449*H449</f>
        <v>0</v>
      </c>
      <c r="Q449" s="161">
        <v>0</v>
      </c>
      <c r="R449" s="161">
        <f>Q449*H449</f>
        <v>0</v>
      </c>
      <c r="S449" s="161">
        <v>0</v>
      </c>
      <c r="T449" s="16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150</v>
      </c>
      <c r="AT449" s="163" t="s">
        <v>145</v>
      </c>
      <c r="AU449" s="163" t="s">
        <v>86</v>
      </c>
      <c r="AY449" s="18" t="s">
        <v>143</v>
      </c>
      <c r="BE449" s="164">
        <f>IF(N449="základní",J449,0)</f>
        <v>0</v>
      </c>
      <c r="BF449" s="164">
        <f>IF(N449="snížená",J449,0)</f>
        <v>0</v>
      </c>
      <c r="BG449" s="164">
        <f>IF(N449="zákl. přenesená",J449,0)</f>
        <v>0</v>
      </c>
      <c r="BH449" s="164">
        <f>IF(N449="sníž. přenesená",J449,0)</f>
        <v>0</v>
      </c>
      <c r="BI449" s="164">
        <f>IF(N449="nulová",J449,0)</f>
        <v>0</v>
      </c>
      <c r="BJ449" s="18" t="s">
        <v>84</v>
      </c>
      <c r="BK449" s="164">
        <f>ROUND(I449*H449,2)</f>
        <v>0</v>
      </c>
      <c r="BL449" s="18" t="s">
        <v>150</v>
      </c>
      <c r="BM449" s="163" t="s">
        <v>510</v>
      </c>
    </row>
    <row r="450" spans="1:65" s="2" customFormat="1" ht="16.5" customHeight="1">
      <c r="A450" s="33"/>
      <c r="B450" s="156"/>
      <c r="C450" s="204" t="s">
        <v>511</v>
      </c>
      <c r="D450" s="204" t="s">
        <v>145</v>
      </c>
      <c r="E450" s="205" t="s">
        <v>512</v>
      </c>
      <c r="F450" s="206" t="s">
        <v>513</v>
      </c>
      <c r="G450" s="207" t="s">
        <v>226</v>
      </c>
      <c r="H450" s="208">
        <v>5</v>
      </c>
      <c r="I450" s="158"/>
      <c r="J450" s="234">
        <f>ROUND(I450*H450,2)</f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>O450*H450</f>
        <v>0</v>
      </c>
      <c r="Q450" s="161">
        <v>0</v>
      </c>
      <c r="R450" s="161">
        <f>Q450*H450</f>
        <v>0</v>
      </c>
      <c r="S450" s="161">
        <v>0</v>
      </c>
      <c r="T450" s="16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150</v>
      </c>
      <c r="AT450" s="163" t="s">
        <v>145</v>
      </c>
      <c r="AU450" s="163" t="s">
        <v>86</v>
      </c>
      <c r="AY450" s="18" t="s">
        <v>143</v>
      </c>
      <c r="BE450" s="164">
        <f>IF(N450="základní",J450,0)</f>
        <v>0</v>
      </c>
      <c r="BF450" s="164">
        <f>IF(N450="snížená",J450,0)</f>
        <v>0</v>
      </c>
      <c r="BG450" s="164">
        <f>IF(N450="zákl. přenesená",J450,0)</f>
        <v>0</v>
      </c>
      <c r="BH450" s="164">
        <f>IF(N450="sníž. přenesená",J450,0)</f>
        <v>0</v>
      </c>
      <c r="BI450" s="164">
        <f>IF(N450="nulová",J450,0)</f>
        <v>0</v>
      </c>
      <c r="BJ450" s="18" t="s">
        <v>84</v>
      </c>
      <c r="BK450" s="164">
        <f>ROUND(I450*H450,2)</f>
        <v>0</v>
      </c>
      <c r="BL450" s="18" t="s">
        <v>150</v>
      </c>
      <c r="BM450" s="163" t="s">
        <v>514</v>
      </c>
    </row>
    <row r="451" spans="2:51" s="13" customFormat="1" ht="12">
      <c r="B451" s="165"/>
      <c r="C451" s="209"/>
      <c r="D451" s="210" t="s">
        <v>152</v>
      </c>
      <c r="E451" s="211" t="s">
        <v>1</v>
      </c>
      <c r="F451" s="212" t="s">
        <v>515</v>
      </c>
      <c r="G451" s="209"/>
      <c r="H451" s="211" t="s">
        <v>1</v>
      </c>
      <c r="I451" s="167"/>
      <c r="J451" s="209"/>
      <c r="L451" s="165"/>
      <c r="M451" s="168"/>
      <c r="N451" s="169"/>
      <c r="O451" s="169"/>
      <c r="P451" s="169"/>
      <c r="Q451" s="169"/>
      <c r="R451" s="169"/>
      <c r="S451" s="169"/>
      <c r="T451" s="170"/>
      <c r="AT451" s="166" t="s">
        <v>152</v>
      </c>
      <c r="AU451" s="166" t="s">
        <v>86</v>
      </c>
      <c r="AV451" s="13" t="s">
        <v>84</v>
      </c>
      <c r="AW451" s="13" t="s">
        <v>32</v>
      </c>
      <c r="AX451" s="13" t="s">
        <v>76</v>
      </c>
      <c r="AY451" s="166" t="s">
        <v>143</v>
      </c>
    </row>
    <row r="452" spans="2:51" s="14" customFormat="1" ht="12">
      <c r="B452" s="171"/>
      <c r="C452" s="213"/>
      <c r="D452" s="210" t="s">
        <v>152</v>
      </c>
      <c r="E452" s="214" t="s">
        <v>1</v>
      </c>
      <c r="F452" s="215" t="s">
        <v>516</v>
      </c>
      <c r="G452" s="213"/>
      <c r="H452" s="216">
        <v>5</v>
      </c>
      <c r="I452" s="173"/>
      <c r="J452" s="213"/>
      <c r="L452" s="171"/>
      <c r="M452" s="174"/>
      <c r="N452" s="175"/>
      <c r="O452" s="175"/>
      <c r="P452" s="175"/>
      <c r="Q452" s="175"/>
      <c r="R452" s="175"/>
      <c r="S452" s="175"/>
      <c r="T452" s="176"/>
      <c r="AT452" s="172" t="s">
        <v>152</v>
      </c>
      <c r="AU452" s="172" t="s">
        <v>86</v>
      </c>
      <c r="AV452" s="14" t="s">
        <v>86</v>
      </c>
      <c r="AW452" s="14" t="s">
        <v>32</v>
      </c>
      <c r="AX452" s="14" t="s">
        <v>84</v>
      </c>
      <c r="AY452" s="172" t="s">
        <v>143</v>
      </c>
    </row>
    <row r="453" spans="1:65" s="2" customFormat="1" ht="16.5" customHeight="1">
      <c r="A453" s="33"/>
      <c r="B453" s="156"/>
      <c r="C453" s="225" t="s">
        <v>517</v>
      </c>
      <c r="D453" s="225" t="s">
        <v>334</v>
      </c>
      <c r="E453" s="226" t="s">
        <v>518</v>
      </c>
      <c r="F453" s="227" t="s">
        <v>519</v>
      </c>
      <c r="G453" s="228" t="s">
        <v>226</v>
      </c>
      <c r="H453" s="229">
        <v>5.075</v>
      </c>
      <c r="I453" s="190"/>
      <c r="J453" s="235">
        <f>ROUND(I453*H453,2)</f>
        <v>0</v>
      </c>
      <c r="K453" s="189" t="s">
        <v>1</v>
      </c>
      <c r="L453" s="191"/>
      <c r="M453" s="192" t="s">
        <v>1</v>
      </c>
      <c r="N453" s="193" t="s">
        <v>42</v>
      </c>
      <c r="O453" s="59"/>
      <c r="P453" s="161">
        <f>O453*H453</f>
        <v>0</v>
      </c>
      <c r="Q453" s="161">
        <v>0.00067</v>
      </c>
      <c r="R453" s="161">
        <f>Q453*H453</f>
        <v>0.00340025</v>
      </c>
      <c r="S453" s="161">
        <v>0</v>
      </c>
      <c r="T453" s="162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219</v>
      </c>
      <c r="AT453" s="163" t="s">
        <v>334</v>
      </c>
      <c r="AU453" s="163" t="s">
        <v>86</v>
      </c>
      <c r="AY453" s="18" t="s">
        <v>143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18" t="s">
        <v>84</v>
      </c>
      <c r="BK453" s="164">
        <f>ROUND(I453*H453,2)</f>
        <v>0</v>
      </c>
      <c r="BL453" s="18" t="s">
        <v>150</v>
      </c>
      <c r="BM453" s="163" t="s">
        <v>520</v>
      </c>
    </row>
    <row r="454" spans="2:51" s="13" customFormat="1" ht="12">
      <c r="B454" s="165"/>
      <c r="C454" s="209"/>
      <c r="D454" s="210" t="s">
        <v>152</v>
      </c>
      <c r="E454" s="211" t="s">
        <v>1</v>
      </c>
      <c r="F454" s="212" t="s">
        <v>521</v>
      </c>
      <c r="G454" s="209"/>
      <c r="H454" s="211" t="s">
        <v>1</v>
      </c>
      <c r="I454" s="167"/>
      <c r="J454" s="209"/>
      <c r="L454" s="165"/>
      <c r="M454" s="168"/>
      <c r="N454" s="169"/>
      <c r="O454" s="169"/>
      <c r="P454" s="169"/>
      <c r="Q454" s="169"/>
      <c r="R454" s="169"/>
      <c r="S454" s="169"/>
      <c r="T454" s="170"/>
      <c r="AT454" s="166" t="s">
        <v>152</v>
      </c>
      <c r="AU454" s="166" t="s">
        <v>86</v>
      </c>
      <c r="AV454" s="13" t="s">
        <v>84</v>
      </c>
      <c r="AW454" s="13" t="s">
        <v>32</v>
      </c>
      <c r="AX454" s="13" t="s">
        <v>76</v>
      </c>
      <c r="AY454" s="166" t="s">
        <v>143</v>
      </c>
    </row>
    <row r="455" spans="2:51" s="14" customFormat="1" ht="12">
      <c r="B455" s="171"/>
      <c r="C455" s="213"/>
      <c r="D455" s="210" t="s">
        <v>152</v>
      </c>
      <c r="E455" s="214" t="s">
        <v>1</v>
      </c>
      <c r="F455" s="215" t="s">
        <v>522</v>
      </c>
      <c r="G455" s="213"/>
      <c r="H455" s="216">
        <v>5.075</v>
      </c>
      <c r="I455" s="173"/>
      <c r="J455" s="213"/>
      <c r="L455" s="171"/>
      <c r="M455" s="174"/>
      <c r="N455" s="175"/>
      <c r="O455" s="175"/>
      <c r="P455" s="175"/>
      <c r="Q455" s="175"/>
      <c r="R455" s="175"/>
      <c r="S455" s="175"/>
      <c r="T455" s="176"/>
      <c r="AT455" s="172" t="s">
        <v>152</v>
      </c>
      <c r="AU455" s="172" t="s">
        <v>86</v>
      </c>
      <c r="AV455" s="14" t="s">
        <v>86</v>
      </c>
      <c r="AW455" s="14" t="s">
        <v>32</v>
      </c>
      <c r="AX455" s="14" t="s">
        <v>84</v>
      </c>
      <c r="AY455" s="172" t="s">
        <v>143</v>
      </c>
    </row>
    <row r="456" spans="1:65" s="2" customFormat="1" ht="16.5" customHeight="1">
      <c r="A456" s="33"/>
      <c r="B456" s="156"/>
      <c r="C456" s="204" t="s">
        <v>523</v>
      </c>
      <c r="D456" s="204" t="s">
        <v>145</v>
      </c>
      <c r="E456" s="205" t="s">
        <v>524</v>
      </c>
      <c r="F456" s="206" t="s">
        <v>525</v>
      </c>
      <c r="G456" s="207" t="s">
        <v>226</v>
      </c>
      <c r="H456" s="208">
        <v>8.5</v>
      </c>
      <c r="I456" s="158"/>
      <c r="J456" s="234">
        <f>ROUND(I456*H456,2)</f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>O456*H456</f>
        <v>0</v>
      </c>
      <c r="Q456" s="161">
        <v>0</v>
      </c>
      <c r="R456" s="161">
        <f>Q456*H456</f>
        <v>0</v>
      </c>
      <c r="S456" s="161">
        <v>0</v>
      </c>
      <c r="T456" s="162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150</v>
      </c>
      <c r="AT456" s="163" t="s">
        <v>145</v>
      </c>
      <c r="AU456" s="163" t="s">
        <v>86</v>
      </c>
      <c r="AY456" s="18" t="s">
        <v>143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18" t="s">
        <v>84</v>
      </c>
      <c r="BK456" s="164">
        <f>ROUND(I456*H456,2)</f>
        <v>0</v>
      </c>
      <c r="BL456" s="18" t="s">
        <v>150</v>
      </c>
      <c r="BM456" s="163" t="s">
        <v>526</v>
      </c>
    </row>
    <row r="457" spans="2:51" s="13" customFormat="1" ht="12">
      <c r="B457" s="165"/>
      <c r="C457" s="209"/>
      <c r="D457" s="210" t="s">
        <v>152</v>
      </c>
      <c r="E457" s="211" t="s">
        <v>1</v>
      </c>
      <c r="F457" s="212" t="s">
        <v>527</v>
      </c>
      <c r="G457" s="209"/>
      <c r="H457" s="211" t="s">
        <v>1</v>
      </c>
      <c r="I457" s="167"/>
      <c r="J457" s="209"/>
      <c r="L457" s="165"/>
      <c r="M457" s="168"/>
      <c r="N457" s="169"/>
      <c r="O457" s="169"/>
      <c r="P457" s="169"/>
      <c r="Q457" s="169"/>
      <c r="R457" s="169"/>
      <c r="S457" s="169"/>
      <c r="T457" s="170"/>
      <c r="AT457" s="166" t="s">
        <v>152</v>
      </c>
      <c r="AU457" s="166" t="s">
        <v>86</v>
      </c>
      <c r="AV457" s="13" t="s">
        <v>84</v>
      </c>
      <c r="AW457" s="13" t="s">
        <v>32</v>
      </c>
      <c r="AX457" s="13" t="s">
        <v>76</v>
      </c>
      <c r="AY457" s="166" t="s">
        <v>143</v>
      </c>
    </row>
    <row r="458" spans="2:51" s="14" customFormat="1" ht="12">
      <c r="B458" s="171"/>
      <c r="C458" s="213"/>
      <c r="D458" s="210" t="s">
        <v>152</v>
      </c>
      <c r="E458" s="214" t="s">
        <v>1</v>
      </c>
      <c r="F458" s="215" t="s">
        <v>528</v>
      </c>
      <c r="G458" s="213"/>
      <c r="H458" s="216">
        <v>8.5</v>
      </c>
      <c r="I458" s="173"/>
      <c r="J458" s="213"/>
      <c r="L458" s="171"/>
      <c r="M458" s="174"/>
      <c r="N458" s="175"/>
      <c r="O458" s="175"/>
      <c r="P458" s="175"/>
      <c r="Q458" s="175"/>
      <c r="R458" s="175"/>
      <c r="S458" s="175"/>
      <c r="T458" s="176"/>
      <c r="AT458" s="172" t="s">
        <v>152</v>
      </c>
      <c r="AU458" s="172" t="s">
        <v>86</v>
      </c>
      <c r="AV458" s="14" t="s">
        <v>86</v>
      </c>
      <c r="AW458" s="14" t="s">
        <v>32</v>
      </c>
      <c r="AX458" s="14" t="s">
        <v>84</v>
      </c>
      <c r="AY458" s="172" t="s">
        <v>143</v>
      </c>
    </row>
    <row r="459" spans="1:65" s="2" customFormat="1" ht="16.5" customHeight="1">
      <c r="A459" s="33"/>
      <c r="B459" s="156"/>
      <c r="C459" s="225" t="s">
        <v>529</v>
      </c>
      <c r="D459" s="225" t="s">
        <v>334</v>
      </c>
      <c r="E459" s="226" t="s">
        <v>530</v>
      </c>
      <c r="F459" s="227" t="s">
        <v>531</v>
      </c>
      <c r="G459" s="228" t="s">
        <v>226</v>
      </c>
      <c r="H459" s="229">
        <v>8.628</v>
      </c>
      <c r="I459" s="190"/>
      <c r="J459" s="235">
        <f>ROUND(I459*H459,2)</f>
        <v>0</v>
      </c>
      <c r="K459" s="189" t="s">
        <v>1</v>
      </c>
      <c r="L459" s="191"/>
      <c r="M459" s="192" t="s">
        <v>1</v>
      </c>
      <c r="N459" s="193" t="s">
        <v>42</v>
      </c>
      <c r="O459" s="59"/>
      <c r="P459" s="161">
        <f>O459*H459</f>
        <v>0</v>
      </c>
      <c r="Q459" s="161">
        <v>0.00067</v>
      </c>
      <c r="R459" s="161">
        <f>Q459*H459</f>
        <v>0.00578076</v>
      </c>
      <c r="S459" s="161">
        <v>0</v>
      </c>
      <c r="T459" s="16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3" t="s">
        <v>219</v>
      </c>
      <c r="AT459" s="163" t="s">
        <v>334</v>
      </c>
      <c r="AU459" s="163" t="s">
        <v>86</v>
      </c>
      <c r="AY459" s="18" t="s">
        <v>143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18" t="s">
        <v>84</v>
      </c>
      <c r="BK459" s="164">
        <f>ROUND(I459*H459,2)</f>
        <v>0</v>
      </c>
      <c r="BL459" s="18" t="s">
        <v>150</v>
      </c>
      <c r="BM459" s="163" t="s">
        <v>532</v>
      </c>
    </row>
    <row r="460" spans="2:51" s="13" customFormat="1" ht="12">
      <c r="B460" s="165"/>
      <c r="C460" s="209"/>
      <c r="D460" s="210" t="s">
        <v>152</v>
      </c>
      <c r="E460" s="211" t="s">
        <v>1</v>
      </c>
      <c r="F460" s="212" t="s">
        <v>533</v>
      </c>
      <c r="G460" s="209"/>
      <c r="H460" s="211" t="s">
        <v>1</v>
      </c>
      <c r="I460" s="167"/>
      <c r="J460" s="209"/>
      <c r="L460" s="165"/>
      <c r="M460" s="168"/>
      <c r="N460" s="169"/>
      <c r="O460" s="169"/>
      <c r="P460" s="169"/>
      <c r="Q460" s="169"/>
      <c r="R460" s="169"/>
      <c r="S460" s="169"/>
      <c r="T460" s="170"/>
      <c r="AT460" s="166" t="s">
        <v>152</v>
      </c>
      <c r="AU460" s="166" t="s">
        <v>86</v>
      </c>
      <c r="AV460" s="13" t="s">
        <v>84</v>
      </c>
      <c r="AW460" s="13" t="s">
        <v>32</v>
      </c>
      <c r="AX460" s="13" t="s">
        <v>76</v>
      </c>
      <c r="AY460" s="166" t="s">
        <v>143</v>
      </c>
    </row>
    <row r="461" spans="2:51" s="14" customFormat="1" ht="12">
      <c r="B461" s="171"/>
      <c r="C461" s="213"/>
      <c r="D461" s="210" t="s">
        <v>152</v>
      </c>
      <c r="E461" s="214" t="s">
        <v>1</v>
      </c>
      <c r="F461" s="215" t="s">
        <v>534</v>
      </c>
      <c r="G461" s="213"/>
      <c r="H461" s="216">
        <v>8.628</v>
      </c>
      <c r="I461" s="173"/>
      <c r="J461" s="213"/>
      <c r="L461" s="171"/>
      <c r="M461" s="174"/>
      <c r="N461" s="175"/>
      <c r="O461" s="175"/>
      <c r="P461" s="175"/>
      <c r="Q461" s="175"/>
      <c r="R461" s="175"/>
      <c r="S461" s="175"/>
      <c r="T461" s="176"/>
      <c r="AT461" s="172" t="s">
        <v>152</v>
      </c>
      <c r="AU461" s="172" t="s">
        <v>86</v>
      </c>
      <c r="AV461" s="14" t="s">
        <v>86</v>
      </c>
      <c r="AW461" s="14" t="s">
        <v>32</v>
      </c>
      <c r="AX461" s="14" t="s">
        <v>84</v>
      </c>
      <c r="AY461" s="172" t="s">
        <v>143</v>
      </c>
    </row>
    <row r="462" spans="1:65" s="2" customFormat="1" ht="16.5" customHeight="1">
      <c r="A462" s="33"/>
      <c r="B462" s="156"/>
      <c r="C462" s="204" t="s">
        <v>535</v>
      </c>
      <c r="D462" s="204" t="s">
        <v>145</v>
      </c>
      <c r="E462" s="205" t="s">
        <v>536</v>
      </c>
      <c r="F462" s="206" t="s">
        <v>537</v>
      </c>
      <c r="G462" s="207" t="s">
        <v>226</v>
      </c>
      <c r="H462" s="208">
        <v>8.5</v>
      </c>
      <c r="I462" s="158"/>
      <c r="J462" s="234">
        <f>ROUND(I462*H462,2)</f>
        <v>0</v>
      </c>
      <c r="K462" s="157" t="s">
        <v>1</v>
      </c>
      <c r="L462" s="34"/>
      <c r="M462" s="159" t="s">
        <v>1</v>
      </c>
      <c r="N462" s="160" t="s">
        <v>42</v>
      </c>
      <c r="O462" s="59"/>
      <c r="P462" s="161">
        <f>O462*H462</f>
        <v>0</v>
      </c>
      <c r="Q462" s="161">
        <v>0</v>
      </c>
      <c r="R462" s="161">
        <f>Q462*H462</f>
        <v>0</v>
      </c>
      <c r="S462" s="161">
        <v>0</v>
      </c>
      <c r="T462" s="16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3" t="s">
        <v>150</v>
      </c>
      <c r="AT462" s="163" t="s">
        <v>145</v>
      </c>
      <c r="AU462" s="163" t="s">
        <v>86</v>
      </c>
      <c r="AY462" s="18" t="s">
        <v>143</v>
      </c>
      <c r="BE462" s="164">
        <f>IF(N462="základní",J462,0)</f>
        <v>0</v>
      </c>
      <c r="BF462" s="164">
        <f>IF(N462="snížená",J462,0)</f>
        <v>0</v>
      </c>
      <c r="BG462" s="164">
        <f>IF(N462="zákl. přenesená",J462,0)</f>
        <v>0</v>
      </c>
      <c r="BH462" s="164">
        <f>IF(N462="sníž. přenesená",J462,0)</f>
        <v>0</v>
      </c>
      <c r="BI462" s="164">
        <f>IF(N462="nulová",J462,0)</f>
        <v>0</v>
      </c>
      <c r="BJ462" s="18" t="s">
        <v>84</v>
      </c>
      <c r="BK462" s="164">
        <f>ROUND(I462*H462,2)</f>
        <v>0</v>
      </c>
      <c r="BL462" s="18" t="s">
        <v>150</v>
      </c>
      <c r="BM462" s="163" t="s">
        <v>538</v>
      </c>
    </row>
    <row r="463" spans="1:65" s="2" customFormat="1" ht="16.5" customHeight="1">
      <c r="A463" s="33"/>
      <c r="B463" s="156"/>
      <c r="C463" s="204" t="s">
        <v>397</v>
      </c>
      <c r="D463" s="204" t="s">
        <v>145</v>
      </c>
      <c r="E463" s="205" t="s">
        <v>539</v>
      </c>
      <c r="F463" s="206" t="s">
        <v>540</v>
      </c>
      <c r="G463" s="207" t="s">
        <v>226</v>
      </c>
      <c r="H463" s="208">
        <v>5</v>
      </c>
      <c r="I463" s="158"/>
      <c r="J463" s="234">
        <f>ROUND(I463*H463,2)</f>
        <v>0</v>
      </c>
      <c r="K463" s="157" t="s">
        <v>149</v>
      </c>
      <c r="L463" s="34"/>
      <c r="M463" s="159" t="s">
        <v>1</v>
      </c>
      <c r="N463" s="160" t="s">
        <v>42</v>
      </c>
      <c r="O463" s="59"/>
      <c r="P463" s="161">
        <f>O463*H463</f>
        <v>0</v>
      </c>
      <c r="Q463" s="161">
        <v>0</v>
      </c>
      <c r="R463" s="161">
        <f>Q463*H463</f>
        <v>0</v>
      </c>
      <c r="S463" s="161">
        <v>0</v>
      </c>
      <c r="T463" s="16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3" t="s">
        <v>150</v>
      </c>
      <c r="AT463" s="163" t="s">
        <v>145</v>
      </c>
      <c r="AU463" s="163" t="s">
        <v>86</v>
      </c>
      <c r="AY463" s="18" t="s">
        <v>143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18" t="s">
        <v>84</v>
      </c>
      <c r="BK463" s="164">
        <f>ROUND(I463*H463,2)</f>
        <v>0</v>
      </c>
      <c r="BL463" s="18" t="s">
        <v>150</v>
      </c>
      <c r="BM463" s="163" t="s">
        <v>541</v>
      </c>
    </row>
    <row r="464" spans="2:51" s="13" customFormat="1" ht="12">
      <c r="B464" s="165"/>
      <c r="C464" s="209"/>
      <c r="D464" s="210" t="s">
        <v>152</v>
      </c>
      <c r="E464" s="211" t="s">
        <v>1</v>
      </c>
      <c r="F464" s="212" t="s">
        <v>515</v>
      </c>
      <c r="G464" s="209"/>
      <c r="H464" s="211" t="s">
        <v>1</v>
      </c>
      <c r="I464" s="167"/>
      <c r="J464" s="209"/>
      <c r="L464" s="165"/>
      <c r="M464" s="168"/>
      <c r="N464" s="169"/>
      <c r="O464" s="169"/>
      <c r="P464" s="169"/>
      <c r="Q464" s="169"/>
      <c r="R464" s="169"/>
      <c r="S464" s="169"/>
      <c r="T464" s="170"/>
      <c r="AT464" s="166" t="s">
        <v>152</v>
      </c>
      <c r="AU464" s="166" t="s">
        <v>86</v>
      </c>
      <c r="AV464" s="13" t="s">
        <v>84</v>
      </c>
      <c r="AW464" s="13" t="s">
        <v>32</v>
      </c>
      <c r="AX464" s="13" t="s">
        <v>76</v>
      </c>
      <c r="AY464" s="166" t="s">
        <v>143</v>
      </c>
    </row>
    <row r="465" spans="2:51" s="14" customFormat="1" ht="12">
      <c r="B465" s="171"/>
      <c r="C465" s="213"/>
      <c r="D465" s="210" t="s">
        <v>152</v>
      </c>
      <c r="E465" s="214" t="s">
        <v>1</v>
      </c>
      <c r="F465" s="215" t="s">
        <v>516</v>
      </c>
      <c r="G465" s="213"/>
      <c r="H465" s="216">
        <v>5</v>
      </c>
      <c r="I465" s="173"/>
      <c r="J465" s="213"/>
      <c r="L465" s="171"/>
      <c r="M465" s="174"/>
      <c r="N465" s="175"/>
      <c r="O465" s="175"/>
      <c r="P465" s="175"/>
      <c r="Q465" s="175"/>
      <c r="R465" s="175"/>
      <c r="S465" s="175"/>
      <c r="T465" s="176"/>
      <c r="AT465" s="172" t="s">
        <v>152</v>
      </c>
      <c r="AU465" s="172" t="s">
        <v>86</v>
      </c>
      <c r="AV465" s="14" t="s">
        <v>86</v>
      </c>
      <c r="AW465" s="14" t="s">
        <v>32</v>
      </c>
      <c r="AX465" s="14" t="s">
        <v>84</v>
      </c>
      <c r="AY465" s="172" t="s">
        <v>143</v>
      </c>
    </row>
    <row r="466" spans="1:65" s="2" customFormat="1" ht="16.5" customHeight="1">
      <c r="A466" s="33"/>
      <c r="B466" s="156"/>
      <c r="C466" s="204" t="s">
        <v>542</v>
      </c>
      <c r="D466" s="204" t="s">
        <v>145</v>
      </c>
      <c r="E466" s="205" t="s">
        <v>543</v>
      </c>
      <c r="F466" s="206" t="s">
        <v>544</v>
      </c>
      <c r="G466" s="207" t="s">
        <v>226</v>
      </c>
      <c r="H466" s="208">
        <v>14</v>
      </c>
      <c r="I466" s="158"/>
      <c r="J466" s="234">
        <f>ROUND(I466*H466,2)</f>
        <v>0</v>
      </c>
      <c r="K466" s="157" t="s">
        <v>149</v>
      </c>
      <c r="L466" s="34"/>
      <c r="M466" s="159" t="s">
        <v>1</v>
      </c>
      <c r="N466" s="160" t="s">
        <v>42</v>
      </c>
      <c r="O466" s="59"/>
      <c r="P466" s="161">
        <f>O466*H466</f>
        <v>0</v>
      </c>
      <c r="Q466" s="161">
        <v>0</v>
      </c>
      <c r="R466" s="161">
        <f>Q466*H466</f>
        <v>0</v>
      </c>
      <c r="S466" s="161">
        <v>0</v>
      </c>
      <c r="T466" s="162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3" t="s">
        <v>150</v>
      </c>
      <c r="AT466" s="163" t="s">
        <v>145</v>
      </c>
      <c r="AU466" s="163" t="s">
        <v>86</v>
      </c>
      <c r="AY466" s="18" t="s">
        <v>143</v>
      </c>
      <c r="BE466" s="164">
        <f>IF(N466="základní",J466,0)</f>
        <v>0</v>
      </c>
      <c r="BF466" s="164">
        <f>IF(N466="snížená",J466,0)</f>
        <v>0</v>
      </c>
      <c r="BG466" s="164">
        <f>IF(N466="zákl. přenesená",J466,0)</f>
        <v>0</v>
      </c>
      <c r="BH466" s="164">
        <f>IF(N466="sníž. přenesená",J466,0)</f>
        <v>0</v>
      </c>
      <c r="BI466" s="164">
        <f>IF(N466="nulová",J466,0)</f>
        <v>0</v>
      </c>
      <c r="BJ466" s="18" t="s">
        <v>84</v>
      </c>
      <c r="BK466" s="164">
        <f>ROUND(I466*H466,2)</f>
        <v>0</v>
      </c>
      <c r="BL466" s="18" t="s">
        <v>150</v>
      </c>
      <c r="BM466" s="163" t="s">
        <v>545</v>
      </c>
    </row>
    <row r="467" spans="2:51" s="13" customFormat="1" ht="12">
      <c r="B467" s="165"/>
      <c r="C467" s="209"/>
      <c r="D467" s="210" t="s">
        <v>152</v>
      </c>
      <c r="E467" s="211" t="s">
        <v>1</v>
      </c>
      <c r="F467" s="212" t="s">
        <v>190</v>
      </c>
      <c r="G467" s="209"/>
      <c r="H467" s="211" t="s">
        <v>1</v>
      </c>
      <c r="I467" s="167"/>
      <c r="J467" s="209"/>
      <c r="L467" s="165"/>
      <c r="M467" s="168"/>
      <c r="N467" s="169"/>
      <c r="O467" s="169"/>
      <c r="P467" s="169"/>
      <c r="Q467" s="169"/>
      <c r="R467" s="169"/>
      <c r="S467" s="169"/>
      <c r="T467" s="170"/>
      <c r="AT467" s="166" t="s">
        <v>152</v>
      </c>
      <c r="AU467" s="166" t="s">
        <v>86</v>
      </c>
      <c r="AV467" s="13" t="s">
        <v>84</v>
      </c>
      <c r="AW467" s="13" t="s">
        <v>32</v>
      </c>
      <c r="AX467" s="13" t="s">
        <v>76</v>
      </c>
      <c r="AY467" s="166" t="s">
        <v>143</v>
      </c>
    </row>
    <row r="468" spans="2:51" s="13" customFormat="1" ht="12">
      <c r="B468" s="165"/>
      <c r="C468" s="209"/>
      <c r="D468" s="210" t="s">
        <v>152</v>
      </c>
      <c r="E468" s="211" t="s">
        <v>1</v>
      </c>
      <c r="F468" s="212" t="s">
        <v>311</v>
      </c>
      <c r="G468" s="209"/>
      <c r="H468" s="211" t="s">
        <v>1</v>
      </c>
      <c r="I468" s="167"/>
      <c r="J468" s="209"/>
      <c r="L468" s="165"/>
      <c r="M468" s="168"/>
      <c r="N468" s="169"/>
      <c r="O468" s="169"/>
      <c r="P468" s="169"/>
      <c r="Q468" s="169"/>
      <c r="R468" s="169"/>
      <c r="S468" s="169"/>
      <c r="T468" s="170"/>
      <c r="AT468" s="166" t="s">
        <v>152</v>
      </c>
      <c r="AU468" s="166" t="s">
        <v>86</v>
      </c>
      <c r="AV468" s="13" t="s">
        <v>84</v>
      </c>
      <c r="AW468" s="13" t="s">
        <v>32</v>
      </c>
      <c r="AX468" s="13" t="s">
        <v>76</v>
      </c>
      <c r="AY468" s="166" t="s">
        <v>143</v>
      </c>
    </row>
    <row r="469" spans="2:51" s="14" customFormat="1" ht="12">
      <c r="B469" s="171"/>
      <c r="C469" s="213"/>
      <c r="D469" s="210" t="s">
        <v>152</v>
      </c>
      <c r="E469" s="214" t="s">
        <v>1</v>
      </c>
      <c r="F469" s="215" t="s">
        <v>480</v>
      </c>
      <c r="G469" s="213"/>
      <c r="H469" s="216">
        <v>10</v>
      </c>
      <c r="I469" s="173"/>
      <c r="J469" s="213"/>
      <c r="L469" s="171"/>
      <c r="M469" s="174"/>
      <c r="N469" s="175"/>
      <c r="O469" s="175"/>
      <c r="P469" s="175"/>
      <c r="Q469" s="175"/>
      <c r="R469" s="175"/>
      <c r="S469" s="175"/>
      <c r="T469" s="176"/>
      <c r="AT469" s="172" t="s">
        <v>152</v>
      </c>
      <c r="AU469" s="172" t="s">
        <v>86</v>
      </c>
      <c r="AV469" s="14" t="s">
        <v>86</v>
      </c>
      <c r="AW469" s="14" t="s">
        <v>32</v>
      </c>
      <c r="AX469" s="14" t="s">
        <v>76</v>
      </c>
      <c r="AY469" s="172" t="s">
        <v>143</v>
      </c>
    </row>
    <row r="470" spans="2:51" s="13" customFormat="1" ht="12">
      <c r="B470" s="165"/>
      <c r="C470" s="209"/>
      <c r="D470" s="210" t="s">
        <v>152</v>
      </c>
      <c r="E470" s="211" t="s">
        <v>1</v>
      </c>
      <c r="F470" s="212" t="s">
        <v>313</v>
      </c>
      <c r="G470" s="209"/>
      <c r="H470" s="211" t="s">
        <v>1</v>
      </c>
      <c r="I470" s="167"/>
      <c r="J470" s="209"/>
      <c r="L470" s="165"/>
      <c r="M470" s="168"/>
      <c r="N470" s="169"/>
      <c r="O470" s="169"/>
      <c r="P470" s="169"/>
      <c r="Q470" s="169"/>
      <c r="R470" s="169"/>
      <c r="S470" s="169"/>
      <c r="T470" s="170"/>
      <c r="AT470" s="166" t="s">
        <v>152</v>
      </c>
      <c r="AU470" s="166" t="s">
        <v>86</v>
      </c>
      <c r="AV470" s="13" t="s">
        <v>84</v>
      </c>
      <c r="AW470" s="13" t="s">
        <v>32</v>
      </c>
      <c r="AX470" s="13" t="s">
        <v>76</v>
      </c>
      <c r="AY470" s="166" t="s">
        <v>143</v>
      </c>
    </row>
    <row r="471" spans="2:51" s="14" customFormat="1" ht="12">
      <c r="B471" s="171"/>
      <c r="C471" s="213"/>
      <c r="D471" s="210" t="s">
        <v>152</v>
      </c>
      <c r="E471" s="214" t="s">
        <v>1</v>
      </c>
      <c r="F471" s="215" t="s">
        <v>481</v>
      </c>
      <c r="G471" s="213"/>
      <c r="H471" s="216">
        <v>3</v>
      </c>
      <c r="I471" s="173"/>
      <c r="J471" s="213"/>
      <c r="L471" s="171"/>
      <c r="M471" s="174"/>
      <c r="N471" s="175"/>
      <c r="O471" s="175"/>
      <c r="P471" s="175"/>
      <c r="Q471" s="175"/>
      <c r="R471" s="175"/>
      <c r="S471" s="175"/>
      <c r="T471" s="176"/>
      <c r="AT471" s="172" t="s">
        <v>152</v>
      </c>
      <c r="AU471" s="172" t="s">
        <v>86</v>
      </c>
      <c r="AV471" s="14" t="s">
        <v>86</v>
      </c>
      <c r="AW471" s="14" t="s">
        <v>32</v>
      </c>
      <c r="AX471" s="14" t="s">
        <v>76</v>
      </c>
      <c r="AY471" s="172" t="s">
        <v>143</v>
      </c>
    </row>
    <row r="472" spans="2:51" s="13" customFormat="1" ht="12">
      <c r="B472" s="165"/>
      <c r="C472" s="209"/>
      <c r="D472" s="210" t="s">
        <v>152</v>
      </c>
      <c r="E472" s="211" t="s">
        <v>1</v>
      </c>
      <c r="F472" s="212" t="s">
        <v>315</v>
      </c>
      <c r="G472" s="209"/>
      <c r="H472" s="211" t="s">
        <v>1</v>
      </c>
      <c r="I472" s="167"/>
      <c r="J472" s="209"/>
      <c r="L472" s="165"/>
      <c r="M472" s="168"/>
      <c r="N472" s="169"/>
      <c r="O472" s="169"/>
      <c r="P472" s="169"/>
      <c r="Q472" s="169"/>
      <c r="R472" s="169"/>
      <c r="S472" s="169"/>
      <c r="T472" s="170"/>
      <c r="AT472" s="166" t="s">
        <v>152</v>
      </c>
      <c r="AU472" s="166" t="s">
        <v>86</v>
      </c>
      <c r="AV472" s="13" t="s">
        <v>84</v>
      </c>
      <c r="AW472" s="13" t="s">
        <v>32</v>
      </c>
      <c r="AX472" s="13" t="s">
        <v>76</v>
      </c>
      <c r="AY472" s="166" t="s">
        <v>143</v>
      </c>
    </row>
    <row r="473" spans="2:51" s="14" customFormat="1" ht="12">
      <c r="B473" s="171"/>
      <c r="C473" s="213"/>
      <c r="D473" s="210" t="s">
        <v>152</v>
      </c>
      <c r="E473" s="214" t="s">
        <v>1</v>
      </c>
      <c r="F473" s="215" t="s">
        <v>482</v>
      </c>
      <c r="G473" s="213"/>
      <c r="H473" s="216">
        <v>1</v>
      </c>
      <c r="I473" s="173"/>
      <c r="J473" s="213"/>
      <c r="L473" s="171"/>
      <c r="M473" s="174"/>
      <c r="N473" s="175"/>
      <c r="O473" s="175"/>
      <c r="P473" s="175"/>
      <c r="Q473" s="175"/>
      <c r="R473" s="175"/>
      <c r="S473" s="175"/>
      <c r="T473" s="176"/>
      <c r="AT473" s="172" t="s">
        <v>152</v>
      </c>
      <c r="AU473" s="172" t="s">
        <v>86</v>
      </c>
      <c r="AV473" s="14" t="s">
        <v>86</v>
      </c>
      <c r="AW473" s="14" t="s">
        <v>32</v>
      </c>
      <c r="AX473" s="14" t="s">
        <v>76</v>
      </c>
      <c r="AY473" s="172" t="s">
        <v>143</v>
      </c>
    </row>
    <row r="474" spans="2:51" s="16" customFormat="1" ht="12">
      <c r="B474" s="183"/>
      <c r="C474" s="221"/>
      <c r="D474" s="210" t="s">
        <v>152</v>
      </c>
      <c r="E474" s="222" t="s">
        <v>1</v>
      </c>
      <c r="F474" s="223" t="s">
        <v>241</v>
      </c>
      <c r="G474" s="221"/>
      <c r="H474" s="224">
        <v>14</v>
      </c>
      <c r="I474" s="185"/>
      <c r="J474" s="221"/>
      <c r="L474" s="183"/>
      <c r="M474" s="186"/>
      <c r="N474" s="187"/>
      <c r="O474" s="187"/>
      <c r="P474" s="187"/>
      <c r="Q474" s="187"/>
      <c r="R474" s="187"/>
      <c r="S474" s="187"/>
      <c r="T474" s="188"/>
      <c r="AT474" s="184" t="s">
        <v>152</v>
      </c>
      <c r="AU474" s="184" t="s">
        <v>86</v>
      </c>
      <c r="AV474" s="16" t="s">
        <v>150</v>
      </c>
      <c r="AW474" s="16" t="s">
        <v>32</v>
      </c>
      <c r="AX474" s="16" t="s">
        <v>84</v>
      </c>
      <c r="AY474" s="184" t="s">
        <v>143</v>
      </c>
    </row>
    <row r="475" spans="1:65" s="2" customFormat="1" ht="16.5" customHeight="1">
      <c r="A475" s="33"/>
      <c r="B475" s="156"/>
      <c r="C475" s="204" t="s">
        <v>546</v>
      </c>
      <c r="D475" s="204" t="s">
        <v>145</v>
      </c>
      <c r="E475" s="205" t="s">
        <v>547</v>
      </c>
      <c r="F475" s="206" t="s">
        <v>548</v>
      </c>
      <c r="G475" s="207" t="s">
        <v>226</v>
      </c>
      <c r="H475" s="208">
        <v>44</v>
      </c>
      <c r="I475" s="158"/>
      <c r="J475" s="234">
        <f>ROUND(I475*H475,2)</f>
        <v>0</v>
      </c>
      <c r="K475" s="157" t="s">
        <v>149</v>
      </c>
      <c r="L475" s="34"/>
      <c r="M475" s="159" t="s">
        <v>1</v>
      </c>
      <c r="N475" s="160" t="s">
        <v>42</v>
      </c>
      <c r="O475" s="59"/>
      <c r="P475" s="161">
        <f>O475*H475</f>
        <v>0</v>
      </c>
      <c r="Q475" s="161">
        <v>0</v>
      </c>
      <c r="R475" s="161">
        <f>Q475*H475</f>
        <v>0</v>
      </c>
      <c r="S475" s="161">
        <v>0</v>
      </c>
      <c r="T475" s="162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3" t="s">
        <v>150</v>
      </c>
      <c r="AT475" s="163" t="s">
        <v>145</v>
      </c>
      <c r="AU475" s="163" t="s">
        <v>86</v>
      </c>
      <c r="AY475" s="18" t="s">
        <v>143</v>
      </c>
      <c r="BE475" s="164">
        <f>IF(N475="základní",J475,0)</f>
        <v>0</v>
      </c>
      <c r="BF475" s="164">
        <f>IF(N475="snížená",J475,0)</f>
        <v>0</v>
      </c>
      <c r="BG475" s="164">
        <f>IF(N475="zákl. přenesená",J475,0)</f>
        <v>0</v>
      </c>
      <c r="BH475" s="164">
        <f>IF(N475="sníž. přenesená",J475,0)</f>
        <v>0</v>
      </c>
      <c r="BI475" s="164">
        <f>IF(N475="nulová",J475,0)</f>
        <v>0</v>
      </c>
      <c r="BJ475" s="18" t="s">
        <v>84</v>
      </c>
      <c r="BK475" s="164">
        <f>ROUND(I475*H475,2)</f>
        <v>0</v>
      </c>
      <c r="BL475" s="18" t="s">
        <v>150</v>
      </c>
      <c r="BM475" s="163" t="s">
        <v>549</v>
      </c>
    </row>
    <row r="476" spans="2:51" s="13" customFormat="1" ht="12">
      <c r="B476" s="165"/>
      <c r="C476" s="209"/>
      <c r="D476" s="210" t="s">
        <v>152</v>
      </c>
      <c r="E476" s="211" t="s">
        <v>1</v>
      </c>
      <c r="F476" s="212" t="s">
        <v>307</v>
      </c>
      <c r="G476" s="209"/>
      <c r="H476" s="211" t="s">
        <v>1</v>
      </c>
      <c r="I476" s="167"/>
      <c r="J476" s="209"/>
      <c r="L476" s="165"/>
      <c r="M476" s="168"/>
      <c r="N476" s="169"/>
      <c r="O476" s="169"/>
      <c r="P476" s="169"/>
      <c r="Q476" s="169"/>
      <c r="R476" s="169"/>
      <c r="S476" s="169"/>
      <c r="T476" s="170"/>
      <c r="AT476" s="166" t="s">
        <v>152</v>
      </c>
      <c r="AU476" s="166" t="s">
        <v>86</v>
      </c>
      <c r="AV476" s="13" t="s">
        <v>84</v>
      </c>
      <c r="AW476" s="13" t="s">
        <v>32</v>
      </c>
      <c r="AX476" s="13" t="s">
        <v>76</v>
      </c>
      <c r="AY476" s="166" t="s">
        <v>143</v>
      </c>
    </row>
    <row r="477" spans="2:51" s="14" customFormat="1" ht="12">
      <c r="B477" s="171"/>
      <c r="C477" s="213"/>
      <c r="D477" s="210" t="s">
        <v>152</v>
      </c>
      <c r="E477" s="214" t="s">
        <v>1</v>
      </c>
      <c r="F477" s="215" t="s">
        <v>481</v>
      </c>
      <c r="G477" s="213"/>
      <c r="H477" s="216">
        <v>3</v>
      </c>
      <c r="I477" s="173"/>
      <c r="J477" s="213"/>
      <c r="L477" s="171"/>
      <c r="M477" s="174"/>
      <c r="N477" s="175"/>
      <c r="O477" s="175"/>
      <c r="P477" s="175"/>
      <c r="Q477" s="175"/>
      <c r="R477" s="175"/>
      <c r="S477" s="175"/>
      <c r="T477" s="176"/>
      <c r="AT477" s="172" t="s">
        <v>152</v>
      </c>
      <c r="AU477" s="172" t="s">
        <v>86</v>
      </c>
      <c r="AV477" s="14" t="s">
        <v>86</v>
      </c>
      <c r="AW477" s="14" t="s">
        <v>32</v>
      </c>
      <c r="AX477" s="14" t="s">
        <v>76</v>
      </c>
      <c r="AY477" s="172" t="s">
        <v>143</v>
      </c>
    </row>
    <row r="478" spans="2:51" s="13" customFormat="1" ht="12">
      <c r="B478" s="165"/>
      <c r="C478" s="209"/>
      <c r="D478" s="210" t="s">
        <v>152</v>
      </c>
      <c r="E478" s="211" t="s">
        <v>1</v>
      </c>
      <c r="F478" s="212" t="s">
        <v>309</v>
      </c>
      <c r="G478" s="209"/>
      <c r="H478" s="211" t="s">
        <v>1</v>
      </c>
      <c r="I478" s="167"/>
      <c r="J478" s="209"/>
      <c r="L478" s="165"/>
      <c r="M478" s="168"/>
      <c r="N478" s="169"/>
      <c r="O478" s="169"/>
      <c r="P478" s="169"/>
      <c r="Q478" s="169"/>
      <c r="R478" s="169"/>
      <c r="S478" s="169"/>
      <c r="T478" s="170"/>
      <c r="AT478" s="166" t="s">
        <v>152</v>
      </c>
      <c r="AU478" s="166" t="s">
        <v>86</v>
      </c>
      <c r="AV478" s="13" t="s">
        <v>84</v>
      </c>
      <c r="AW478" s="13" t="s">
        <v>32</v>
      </c>
      <c r="AX478" s="13" t="s">
        <v>76</v>
      </c>
      <c r="AY478" s="166" t="s">
        <v>143</v>
      </c>
    </row>
    <row r="479" spans="2:51" s="14" customFormat="1" ht="12">
      <c r="B479" s="171"/>
      <c r="C479" s="213"/>
      <c r="D479" s="210" t="s">
        <v>152</v>
      </c>
      <c r="E479" s="214" t="s">
        <v>1</v>
      </c>
      <c r="F479" s="215" t="s">
        <v>482</v>
      </c>
      <c r="G479" s="213"/>
      <c r="H479" s="216">
        <v>1</v>
      </c>
      <c r="I479" s="173"/>
      <c r="J479" s="213"/>
      <c r="L479" s="171"/>
      <c r="M479" s="174"/>
      <c r="N479" s="175"/>
      <c r="O479" s="175"/>
      <c r="P479" s="175"/>
      <c r="Q479" s="175"/>
      <c r="R479" s="175"/>
      <c r="S479" s="175"/>
      <c r="T479" s="176"/>
      <c r="AT479" s="172" t="s">
        <v>152</v>
      </c>
      <c r="AU479" s="172" t="s">
        <v>86</v>
      </c>
      <c r="AV479" s="14" t="s">
        <v>86</v>
      </c>
      <c r="AW479" s="14" t="s">
        <v>32</v>
      </c>
      <c r="AX479" s="14" t="s">
        <v>76</v>
      </c>
      <c r="AY479" s="172" t="s">
        <v>143</v>
      </c>
    </row>
    <row r="480" spans="2:51" s="13" customFormat="1" ht="12">
      <c r="B480" s="165"/>
      <c r="C480" s="209"/>
      <c r="D480" s="210" t="s">
        <v>152</v>
      </c>
      <c r="E480" s="211" t="s">
        <v>1</v>
      </c>
      <c r="F480" s="212" t="s">
        <v>319</v>
      </c>
      <c r="G480" s="209"/>
      <c r="H480" s="211" t="s">
        <v>1</v>
      </c>
      <c r="I480" s="167"/>
      <c r="J480" s="209"/>
      <c r="L480" s="165"/>
      <c r="M480" s="168"/>
      <c r="N480" s="169"/>
      <c r="O480" s="169"/>
      <c r="P480" s="169"/>
      <c r="Q480" s="169"/>
      <c r="R480" s="169"/>
      <c r="S480" s="169"/>
      <c r="T480" s="170"/>
      <c r="AT480" s="166" t="s">
        <v>152</v>
      </c>
      <c r="AU480" s="166" t="s">
        <v>86</v>
      </c>
      <c r="AV480" s="13" t="s">
        <v>84</v>
      </c>
      <c r="AW480" s="13" t="s">
        <v>32</v>
      </c>
      <c r="AX480" s="13" t="s">
        <v>76</v>
      </c>
      <c r="AY480" s="166" t="s">
        <v>143</v>
      </c>
    </row>
    <row r="481" spans="2:51" s="14" customFormat="1" ht="12">
      <c r="B481" s="171"/>
      <c r="C481" s="213"/>
      <c r="D481" s="210" t="s">
        <v>152</v>
      </c>
      <c r="E481" s="214" t="s">
        <v>1</v>
      </c>
      <c r="F481" s="215" t="s">
        <v>487</v>
      </c>
      <c r="G481" s="213"/>
      <c r="H481" s="216">
        <v>12</v>
      </c>
      <c r="I481" s="173"/>
      <c r="J481" s="213"/>
      <c r="L481" s="171"/>
      <c r="M481" s="174"/>
      <c r="N481" s="175"/>
      <c r="O481" s="175"/>
      <c r="P481" s="175"/>
      <c r="Q481" s="175"/>
      <c r="R481" s="175"/>
      <c r="S481" s="175"/>
      <c r="T481" s="176"/>
      <c r="AT481" s="172" t="s">
        <v>152</v>
      </c>
      <c r="AU481" s="172" t="s">
        <v>86</v>
      </c>
      <c r="AV481" s="14" t="s">
        <v>86</v>
      </c>
      <c r="AW481" s="14" t="s">
        <v>32</v>
      </c>
      <c r="AX481" s="14" t="s">
        <v>76</v>
      </c>
      <c r="AY481" s="172" t="s">
        <v>143</v>
      </c>
    </row>
    <row r="482" spans="2:51" s="13" customFormat="1" ht="12">
      <c r="B482" s="165"/>
      <c r="C482" s="209"/>
      <c r="D482" s="210" t="s">
        <v>152</v>
      </c>
      <c r="E482" s="211" t="s">
        <v>1</v>
      </c>
      <c r="F482" s="212" t="s">
        <v>323</v>
      </c>
      <c r="G482" s="209"/>
      <c r="H482" s="211" t="s">
        <v>1</v>
      </c>
      <c r="I482" s="167"/>
      <c r="J482" s="209"/>
      <c r="L482" s="165"/>
      <c r="M482" s="168"/>
      <c r="N482" s="169"/>
      <c r="O482" s="169"/>
      <c r="P482" s="169"/>
      <c r="Q482" s="169"/>
      <c r="R482" s="169"/>
      <c r="S482" s="169"/>
      <c r="T482" s="170"/>
      <c r="AT482" s="166" t="s">
        <v>152</v>
      </c>
      <c r="AU482" s="166" t="s">
        <v>86</v>
      </c>
      <c r="AV482" s="13" t="s">
        <v>84</v>
      </c>
      <c r="AW482" s="13" t="s">
        <v>32</v>
      </c>
      <c r="AX482" s="13" t="s">
        <v>76</v>
      </c>
      <c r="AY482" s="166" t="s">
        <v>143</v>
      </c>
    </row>
    <row r="483" spans="2:51" s="14" customFormat="1" ht="12">
      <c r="B483" s="171"/>
      <c r="C483" s="213"/>
      <c r="D483" s="210" t="s">
        <v>152</v>
      </c>
      <c r="E483" s="214" t="s">
        <v>1</v>
      </c>
      <c r="F483" s="215" t="s">
        <v>488</v>
      </c>
      <c r="G483" s="213"/>
      <c r="H483" s="216">
        <v>28</v>
      </c>
      <c r="I483" s="173"/>
      <c r="J483" s="213"/>
      <c r="L483" s="171"/>
      <c r="M483" s="174"/>
      <c r="N483" s="175"/>
      <c r="O483" s="175"/>
      <c r="P483" s="175"/>
      <c r="Q483" s="175"/>
      <c r="R483" s="175"/>
      <c r="S483" s="175"/>
      <c r="T483" s="176"/>
      <c r="AT483" s="172" t="s">
        <v>152</v>
      </c>
      <c r="AU483" s="172" t="s">
        <v>86</v>
      </c>
      <c r="AV483" s="14" t="s">
        <v>86</v>
      </c>
      <c r="AW483" s="14" t="s">
        <v>32</v>
      </c>
      <c r="AX483" s="14" t="s">
        <v>76</v>
      </c>
      <c r="AY483" s="172" t="s">
        <v>143</v>
      </c>
    </row>
    <row r="484" spans="2:51" s="16" customFormat="1" ht="12">
      <c r="B484" s="183"/>
      <c r="C484" s="221"/>
      <c r="D484" s="210" t="s">
        <v>152</v>
      </c>
      <c r="E484" s="222" t="s">
        <v>1</v>
      </c>
      <c r="F484" s="223" t="s">
        <v>241</v>
      </c>
      <c r="G484" s="221"/>
      <c r="H484" s="224">
        <v>44</v>
      </c>
      <c r="I484" s="185"/>
      <c r="J484" s="221"/>
      <c r="L484" s="183"/>
      <c r="M484" s="186"/>
      <c r="N484" s="187"/>
      <c r="O484" s="187"/>
      <c r="P484" s="187"/>
      <c r="Q484" s="187"/>
      <c r="R484" s="187"/>
      <c r="S484" s="187"/>
      <c r="T484" s="188"/>
      <c r="AT484" s="184" t="s">
        <v>152</v>
      </c>
      <c r="AU484" s="184" t="s">
        <v>86</v>
      </c>
      <c r="AV484" s="16" t="s">
        <v>150</v>
      </c>
      <c r="AW484" s="16" t="s">
        <v>32</v>
      </c>
      <c r="AX484" s="16" t="s">
        <v>84</v>
      </c>
      <c r="AY484" s="184" t="s">
        <v>143</v>
      </c>
    </row>
    <row r="485" spans="1:65" s="2" customFormat="1" ht="16.5" customHeight="1">
      <c r="A485" s="33"/>
      <c r="B485" s="156"/>
      <c r="C485" s="204" t="s">
        <v>550</v>
      </c>
      <c r="D485" s="204" t="s">
        <v>145</v>
      </c>
      <c r="E485" s="205" t="s">
        <v>551</v>
      </c>
      <c r="F485" s="206" t="s">
        <v>552</v>
      </c>
      <c r="G485" s="207" t="s">
        <v>553</v>
      </c>
      <c r="H485" s="208">
        <v>4</v>
      </c>
      <c r="I485" s="158"/>
      <c r="J485" s="234">
        <f>ROUND(I485*H485,2)</f>
        <v>0</v>
      </c>
      <c r="K485" s="157" t="s">
        <v>149</v>
      </c>
      <c r="L485" s="34"/>
      <c r="M485" s="159" t="s">
        <v>1</v>
      </c>
      <c r="N485" s="160" t="s">
        <v>42</v>
      </c>
      <c r="O485" s="59"/>
      <c r="P485" s="161">
        <f>O485*H485</f>
        <v>0</v>
      </c>
      <c r="Q485" s="161">
        <v>0.0001</v>
      </c>
      <c r="R485" s="161">
        <f>Q485*H485</f>
        <v>0.0004</v>
      </c>
      <c r="S485" s="161">
        <v>0</v>
      </c>
      <c r="T485" s="162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3" t="s">
        <v>150</v>
      </c>
      <c r="AT485" s="163" t="s">
        <v>145</v>
      </c>
      <c r="AU485" s="163" t="s">
        <v>86</v>
      </c>
      <c r="AY485" s="18" t="s">
        <v>143</v>
      </c>
      <c r="BE485" s="164">
        <f>IF(N485="základní",J485,0)</f>
        <v>0</v>
      </c>
      <c r="BF485" s="164">
        <f>IF(N485="snížená",J485,0)</f>
        <v>0</v>
      </c>
      <c r="BG485" s="164">
        <f>IF(N485="zákl. přenesená",J485,0)</f>
        <v>0</v>
      </c>
      <c r="BH485" s="164">
        <f>IF(N485="sníž. přenesená",J485,0)</f>
        <v>0</v>
      </c>
      <c r="BI485" s="164">
        <f>IF(N485="nulová",J485,0)</f>
        <v>0</v>
      </c>
      <c r="BJ485" s="18" t="s">
        <v>84</v>
      </c>
      <c r="BK485" s="164">
        <f>ROUND(I485*H485,2)</f>
        <v>0</v>
      </c>
      <c r="BL485" s="18" t="s">
        <v>150</v>
      </c>
      <c r="BM485" s="163" t="s">
        <v>554</v>
      </c>
    </row>
    <row r="486" spans="2:51" s="13" customFormat="1" ht="12">
      <c r="B486" s="165"/>
      <c r="C486" s="209"/>
      <c r="D486" s="210" t="s">
        <v>152</v>
      </c>
      <c r="E486" s="211" t="s">
        <v>1</v>
      </c>
      <c r="F486" s="212" t="s">
        <v>555</v>
      </c>
      <c r="G486" s="209"/>
      <c r="H486" s="211" t="s">
        <v>1</v>
      </c>
      <c r="I486" s="167"/>
      <c r="J486" s="209"/>
      <c r="L486" s="165"/>
      <c r="M486" s="168"/>
      <c r="N486" s="169"/>
      <c r="O486" s="169"/>
      <c r="P486" s="169"/>
      <c r="Q486" s="169"/>
      <c r="R486" s="169"/>
      <c r="S486" s="169"/>
      <c r="T486" s="170"/>
      <c r="AT486" s="166" t="s">
        <v>152</v>
      </c>
      <c r="AU486" s="166" t="s">
        <v>86</v>
      </c>
      <c r="AV486" s="13" t="s">
        <v>84</v>
      </c>
      <c r="AW486" s="13" t="s">
        <v>32</v>
      </c>
      <c r="AX486" s="13" t="s">
        <v>76</v>
      </c>
      <c r="AY486" s="166" t="s">
        <v>143</v>
      </c>
    </row>
    <row r="487" spans="2:51" s="14" customFormat="1" ht="12">
      <c r="B487" s="171"/>
      <c r="C487" s="213"/>
      <c r="D487" s="210" t="s">
        <v>152</v>
      </c>
      <c r="E487" s="214" t="s">
        <v>1</v>
      </c>
      <c r="F487" s="215" t="s">
        <v>150</v>
      </c>
      <c r="G487" s="213"/>
      <c r="H487" s="216">
        <v>4</v>
      </c>
      <c r="I487" s="173"/>
      <c r="J487" s="213"/>
      <c r="L487" s="171"/>
      <c r="M487" s="174"/>
      <c r="N487" s="175"/>
      <c r="O487" s="175"/>
      <c r="P487" s="175"/>
      <c r="Q487" s="175"/>
      <c r="R487" s="175"/>
      <c r="S487" s="175"/>
      <c r="T487" s="176"/>
      <c r="AT487" s="172" t="s">
        <v>152</v>
      </c>
      <c r="AU487" s="172" t="s">
        <v>86</v>
      </c>
      <c r="AV487" s="14" t="s">
        <v>86</v>
      </c>
      <c r="AW487" s="14" t="s">
        <v>32</v>
      </c>
      <c r="AX487" s="14" t="s">
        <v>84</v>
      </c>
      <c r="AY487" s="172" t="s">
        <v>143</v>
      </c>
    </row>
    <row r="488" spans="1:65" s="2" customFormat="1" ht="16.5" customHeight="1">
      <c r="A488" s="33"/>
      <c r="B488" s="156"/>
      <c r="C488" s="204" t="s">
        <v>556</v>
      </c>
      <c r="D488" s="204" t="s">
        <v>145</v>
      </c>
      <c r="E488" s="205" t="s">
        <v>557</v>
      </c>
      <c r="F488" s="206" t="s">
        <v>558</v>
      </c>
      <c r="G488" s="207" t="s">
        <v>385</v>
      </c>
      <c r="H488" s="208">
        <v>8</v>
      </c>
      <c r="I488" s="158"/>
      <c r="J488" s="234">
        <f aca="true" t="shared" si="0" ref="J488:J493">ROUND(I488*H488,2)</f>
        <v>0</v>
      </c>
      <c r="K488" s="157" t="s">
        <v>149</v>
      </c>
      <c r="L488" s="34"/>
      <c r="M488" s="159" t="s">
        <v>1</v>
      </c>
      <c r="N488" s="160" t="s">
        <v>42</v>
      </c>
      <c r="O488" s="59"/>
      <c r="P488" s="161">
        <f aca="true" t="shared" si="1" ref="P488:P493">O488*H488</f>
        <v>0</v>
      </c>
      <c r="Q488" s="161">
        <v>0.46009</v>
      </c>
      <c r="R488" s="161">
        <f aca="true" t="shared" si="2" ref="R488:R493">Q488*H488</f>
        <v>3.68072</v>
      </c>
      <c r="S488" s="161">
        <v>0</v>
      </c>
      <c r="T488" s="162">
        <f aca="true" t="shared" si="3" ref="T488:T493"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3" t="s">
        <v>150</v>
      </c>
      <c r="AT488" s="163" t="s">
        <v>145</v>
      </c>
      <c r="AU488" s="163" t="s">
        <v>86</v>
      </c>
      <c r="AY488" s="18" t="s">
        <v>143</v>
      </c>
      <c r="BE488" s="164">
        <f aca="true" t="shared" si="4" ref="BE488:BE493">IF(N488="základní",J488,0)</f>
        <v>0</v>
      </c>
      <c r="BF488" s="164">
        <f aca="true" t="shared" si="5" ref="BF488:BF493">IF(N488="snížená",J488,0)</f>
        <v>0</v>
      </c>
      <c r="BG488" s="164">
        <f aca="true" t="shared" si="6" ref="BG488:BG493">IF(N488="zákl. přenesená",J488,0)</f>
        <v>0</v>
      </c>
      <c r="BH488" s="164">
        <f aca="true" t="shared" si="7" ref="BH488:BH493">IF(N488="sníž. přenesená",J488,0)</f>
        <v>0</v>
      </c>
      <c r="BI488" s="164">
        <f aca="true" t="shared" si="8" ref="BI488:BI493">IF(N488="nulová",J488,0)</f>
        <v>0</v>
      </c>
      <c r="BJ488" s="18" t="s">
        <v>84</v>
      </c>
      <c r="BK488" s="164">
        <f aca="true" t="shared" si="9" ref="BK488:BK493">ROUND(I488*H488,2)</f>
        <v>0</v>
      </c>
      <c r="BL488" s="18" t="s">
        <v>150</v>
      </c>
      <c r="BM488" s="163" t="s">
        <v>559</v>
      </c>
    </row>
    <row r="489" spans="1:65" s="2" customFormat="1" ht="16.5" customHeight="1">
      <c r="A489" s="33"/>
      <c r="B489" s="156"/>
      <c r="C489" s="204" t="s">
        <v>560</v>
      </c>
      <c r="D489" s="204" t="s">
        <v>145</v>
      </c>
      <c r="E489" s="205" t="s">
        <v>561</v>
      </c>
      <c r="F489" s="206" t="s">
        <v>562</v>
      </c>
      <c r="G489" s="207" t="s">
        <v>385</v>
      </c>
      <c r="H489" s="208">
        <v>8</v>
      </c>
      <c r="I489" s="158"/>
      <c r="J489" s="234">
        <f t="shared" si="0"/>
        <v>0</v>
      </c>
      <c r="K489" s="157" t="s">
        <v>1</v>
      </c>
      <c r="L489" s="34"/>
      <c r="M489" s="159" t="s">
        <v>1</v>
      </c>
      <c r="N489" s="160" t="s">
        <v>42</v>
      </c>
      <c r="O489" s="59"/>
      <c r="P489" s="161">
        <f t="shared" si="1"/>
        <v>0</v>
      </c>
      <c r="Q489" s="161">
        <v>0.46009</v>
      </c>
      <c r="R489" s="161">
        <f t="shared" si="2"/>
        <v>3.68072</v>
      </c>
      <c r="S489" s="161">
        <v>0</v>
      </c>
      <c r="T489" s="162">
        <f t="shared" si="3"/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3" t="s">
        <v>150</v>
      </c>
      <c r="AT489" s="163" t="s">
        <v>145</v>
      </c>
      <c r="AU489" s="163" t="s">
        <v>86</v>
      </c>
      <c r="AY489" s="18" t="s">
        <v>143</v>
      </c>
      <c r="BE489" s="164">
        <f t="shared" si="4"/>
        <v>0</v>
      </c>
      <c r="BF489" s="164">
        <f t="shared" si="5"/>
        <v>0</v>
      </c>
      <c r="BG489" s="164">
        <f t="shared" si="6"/>
        <v>0</v>
      </c>
      <c r="BH489" s="164">
        <f t="shared" si="7"/>
        <v>0</v>
      </c>
      <c r="BI489" s="164">
        <f t="shared" si="8"/>
        <v>0</v>
      </c>
      <c r="BJ489" s="18" t="s">
        <v>84</v>
      </c>
      <c r="BK489" s="164">
        <f t="shared" si="9"/>
        <v>0</v>
      </c>
      <c r="BL489" s="18" t="s">
        <v>150</v>
      </c>
      <c r="BM489" s="163" t="s">
        <v>563</v>
      </c>
    </row>
    <row r="490" spans="1:65" s="2" customFormat="1" ht="16.5" customHeight="1">
      <c r="A490" s="33"/>
      <c r="B490" s="156"/>
      <c r="C490" s="204" t="s">
        <v>564</v>
      </c>
      <c r="D490" s="204" t="s">
        <v>145</v>
      </c>
      <c r="E490" s="205" t="s">
        <v>565</v>
      </c>
      <c r="F490" s="206" t="s">
        <v>566</v>
      </c>
      <c r="G490" s="207" t="s">
        <v>385</v>
      </c>
      <c r="H490" s="208">
        <v>2</v>
      </c>
      <c r="I490" s="158"/>
      <c r="J490" s="234">
        <f t="shared" si="0"/>
        <v>0</v>
      </c>
      <c r="K490" s="157" t="s">
        <v>1</v>
      </c>
      <c r="L490" s="34"/>
      <c r="M490" s="159" t="s">
        <v>1</v>
      </c>
      <c r="N490" s="160" t="s">
        <v>42</v>
      </c>
      <c r="O490" s="59"/>
      <c r="P490" s="161">
        <f t="shared" si="1"/>
        <v>0</v>
      </c>
      <c r="Q490" s="161">
        <v>0.46009</v>
      </c>
      <c r="R490" s="161">
        <f t="shared" si="2"/>
        <v>0.92018</v>
      </c>
      <c r="S490" s="161">
        <v>0</v>
      </c>
      <c r="T490" s="162">
        <f t="shared" si="3"/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3" t="s">
        <v>150</v>
      </c>
      <c r="AT490" s="163" t="s">
        <v>145</v>
      </c>
      <c r="AU490" s="163" t="s">
        <v>86</v>
      </c>
      <c r="AY490" s="18" t="s">
        <v>143</v>
      </c>
      <c r="BE490" s="164">
        <f t="shared" si="4"/>
        <v>0</v>
      </c>
      <c r="BF490" s="164">
        <f t="shared" si="5"/>
        <v>0</v>
      </c>
      <c r="BG490" s="164">
        <f t="shared" si="6"/>
        <v>0</v>
      </c>
      <c r="BH490" s="164">
        <f t="shared" si="7"/>
        <v>0</v>
      </c>
      <c r="BI490" s="164">
        <f t="shared" si="8"/>
        <v>0</v>
      </c>
      <c r="BJ490" s="18" t="s">
        <v>84</v>
      </c>
      <c r="BK490" s="164">
        <f t="shared" si="9"/>
        <v>0</v>
      </c>
      <c r="BL490" s="18" t="s">
        <v>150</v>
      </c>
      <c r="BM490" s="163" t="s">
        <v>567</v>
      </c>
    </row>
    <row r="491" spans="1:65" s="2" customFormat="1" ht="16.5" customHeight="1">
      <c r="A491" s="33"/>
      <c r="B491" s="156"/>
      <c r="C491" s="204" t="s">
        <v>568</v>
      </c>
      <c r="D491" s="204" t="s">
        <v>145</v>
      </c>
      <c r="E491" s="205" t="s">
        <v>569</v>
      </c>
      <c r="F491" s="206" t="s">
        <v>570</v>
      </c>
      <c r="G491" s="207" t="s">
        <v>226</v>
      </c>
      <c r="H491" s="208">
        <v>82</v>
      </c>
      <c r="I491" s="158"/>
      <c r="J491" s="234">
        <f t="shared" si="0"/>
        <v>0</v>
      </c>
      <c r="K491" s="157" t="s">
        <v>149</v>
      </c>
      <c r="L491" s="34"/>
      <c r="M491" s="159" t="s">
        <v>1</v>
      </c>
      <c r="N491" s="160" t="s">
        <v>42</v>
      </c>
      <c r="O491" s="59"/>
      <c r="P491" s="161">
        <f t="shared" si="1"/>
        <v>0</v>
      </c>
      <c r="Q491" s="161">
        <v>6E-05</v>
      </c>
      <c r="R491" s="161">
        <f t="shared" si="2"/>
        <v>0.00492</v>
      </c>
      <c r="S491" s="161">
        <v>0</v>
      </c>
      <c r="T491" s="162">
        <f t="shared" si="3"/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150</v>
      </c>
      <c r="AT491" s="163" t="s">
        <v>145</v>
      </c>
      <c r="AU491" s="163" t="s">
        <v>86</v>
      </c>
      <c r="AY491" s="18" t="s">
        <v>143</v>
      </c>
      <c r="BE491" s="164">
        <f t="shared" si="4"/>
        <v>0</v>
      </c>
      <c r="BF491" s="164">
        <f t="shared" si="5"/>
        <v>0</v>
      </c>
      <c r="BG491" s="164">
        <f t="shared" si="6"/>
        <v>0</v>
      </c>
      <c r="BH491" s="164">
        <f t="shared" si="7"/>
        <v>0</v>
      </c>
      <c r="BI491" s="164">
        <f t="shared" si="8"/>
        <v>0</v>
      </c>
      <c r="BJ491" s="18" t="s">
        <v>84</v>
      </c>
      <c r="BK491" s="164">
        <f t="shared" si="9"/>
        <v>0</v>
      </c>
      <c r="BL491" s="18" t="s">
        <v>150</v>
      </c>
      <c r="BM491" s="163" t="s">
        <v>571</v>
      </c>
    </row>
    <row r="492" spans="1:65" s="2" customFormat="1" ht="16.5" customHeight="1">
      <c r="A492" s="33"/>
      <c r="B492" s="156"/>
      <c r="C492" s="204" t="s">
        <v>572</v>
      </c>
      <c r="D492" s="204" t="s">
        <v>145</v>
      </c>
      <c r="E492" s="205" t="s">
        <v>573</v>
      </c>
      <c r="F492" s="206" t="s">
        <v>574</v>
      </c>
      <c r="G492" s="207" t="s">
        <v>226</v>
      </c>
      <c r="H492" s="208">
        <v>24</v>
      </c>
      <c r="I492" s="158"/>
      <c r="J492" s="234">
        <f t="shared" si="0"/>
        <v>0</v>
      </c>
      <c r="K492" s="157" t="s">
        <v>149</v>
      </c>
      <c r="L492" s="34"/>
      <c r="M492" s="159" t="s">
        <v>1</v>
      </c>
      <c r="N492" s="160" t="s">
        <v>42</v>
      </c>
      <c r="O492" s="59"/>
      <c r="P492" s="161">
        <f t="shared" si="1"/>
        <v>0</v>
      </c>
      <c r="Q492" s="161">
        <v>0.00019</v>
      </c>
      <c r="R492" s="161">
        <f t="shared" si="2"/>
        <v>0.00456</v>
      </c>
      <c r="S492" s="161">
        <v>0</v>
      </c>
      <c r="T492" s="162">
        <f t="shared" si="3"/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3" t="s">
        <v>150</v>
      </c>
      <c r="AT492" s="163" t="s">
        <v>145</v>
      </c>
      <c r="AU492" s="163" t="s">
        <v>86</v>
      </c>
      <c r="AY492" s="18" t="s">
        <v>143</v>
      </c>
      <c r="BE492" s="164">
        <f t="shared" si="4"/>
        <v>0</v>
      </c>
      <c r="BF492" s="164">
        <f t="shared" si="5"/>
        <v>0</v>
      </c>
      <c r="BG492" s="164">
        <f t="shared" si="6"/>
        <v>0</v>
      </c>
      <c r="BH492" s="164">
        <f t="shared" si="7"/>
        <v>0</v>
      </c>
      <c r="BI492" s="164">
        <f t="shared" si="8"/>
        <v>0</v>
      </c>
      <c r="BJ492" s="18" t="s">
        <v>84</v>
      </c>
      <c r="BK492" s="164">
        <f t="shared" si="9"/>
        <v>0</v>
      </c>
      <c r="BL492" s="18" t="s">
        <v>150</v>
      </c>
      <c r="BM492" s="163" t="s">
        <v>575</v>
      </c>
    </row>
    <row r="493" spans="1:65" s="2" customFormat="1" ht="16.5" customHeight="1">
      <c r="A493" s="33"/>
      <c r="B493" s="156"/>
      <c r="C493" s="204" t="s">
        <v>576</v>
      </c>
      <c r="D493" s="204" t="s">
        <v>145</v>
      </c>
      <c r="E493" s="205" t="s">
        <v>577</v>
      </c>
      <c r="F493" s="206" t="s">
        <v>578</v>
      </c>
      <c r="G493" s="207" t="s">
        <v>226</v>
      </c>
      <c r="H493" s="208">
        <v>58</v>
      </c>
      <c r="I493" s="158"/>
      <c r="J493" s="234">
        <f t="shared" si="0"/>
        <v>0</v>
      </c>
      <c r="K493" s="157" t="s">
        <v>149</v>
      </c>
      <c r="L493" s="34"/>
      <c r="M493" s="159" t="s">
        <v>1</v>
      </c>
      <c r="N493" s="160" t="s">
        <v>42</v>
      </c>
      <c r="O493" s="59"/>
      <c r="P493" s="161">
        <f t="shared" si="1"/>
        <v>0</v>
      </c>
      <c r="Q493" s="161">
        <v>0.0002</v>
      </c>
      <c r="R493" s="161">
        <f t="shared" si="2"/>
        <v>0.011600000000000001</v>
      </c>
      <c r="S493" s="161">
        <v>0</v>
      </c>
      <c r="T493" s="162">
        <f t="shared" si="3"/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3" t="s">
        <v>150</v>
      </c>
      <c r="AT493" s="163" t="s">
        <v>145</v>
      </c>
      <c r="AU493" s="163" t="s">
        <v>86</v>
      </c>
      <c r="AY493" s="18" t="s">
        <v>143</v>
      </c>
      <c r="BE493" s="164">
        <f t="shared" si="4"/>
        <v>0</v>
      </c>
      <c r="BF493" s="164">
        <f t="shared" si="5"/>
        <v>0</v>
      </c>
      <c r="BG493" s="164">
        <f t="shared" si="6"/>
        <v>0</v>
      </c>
      <c r="BH493" s="164">
        <f t="shared" si="7"/>
        <v>0</v>
      </c>
      <c r="BI493" s="164">
        <f t="shared" si="8"/>
        <v>0</v>
      </c>
      <c r="BJ493" s="18" t="s">
        <v>84</v>
      </c>
      <c r="BK493" s="164">
        <f t="shared" si="9"/>
        <v>0</v>
      </c>
      <c r="BL493" s="18" t="s">
        <v>150</v>
      </c>
      <c r="BM493" s="163" t="s">
        <v>579</v>
      </c>
    </row>
    <row r="494" spans="2:63" s="12" customFormat="1" ht="22.9" customHeight="1">
      <c r="B494" s="147"/>
      <c r="C494" s="200"/>
      <c r="D494" s="201" t="s">
        <v>75</v>
      </c>
      <c r="E494" s="203" t="s">
        <v>223</v>
      </c>
      <c r="F494" s="203" t="s">
        <v>580</v>
      </c>
      <c r="G494" s="200"/>
      <c r="H494" s="200"/>
      <c r="I494" s="149"/>
      <c r="J494" s="233">
        <f>BK494</f>
        <v>0</v>
      </c>
      <c r="L494" s="147"/>
      <c r="M494" s="150"/>
      <c r="N494" s="151"/>
      <c r="O494" s="151"/>
      <c r="P494" s="152">
        <f>SUM(P495:P524)</f>
        <v>0</v>
      </c>
      <c r="Q494" s="151"/>
      <c r="R494" s="152">
        <f>SUM(R495:R524)</f>
        <v>0.004784399999999999</v>
      </c>
      <c r="S494" s="151"/>
      <c r="T494" s="153">
        <f>SUM(T495:T524)</f>
        <v>0.18948</v>
      </c>
      <c r="AR494" s="148" t="s">
        <v>84</v>
      </c>
      <c r="AT494" s="154" t="s">
        <v>75</v>
      </c>
      <c r="AU494" s="154" t="s">
        <v>84</v>
      </c>
      <c r="AY494" s="148" t="s">
        <v>143</v>
      </c>
      <c r="BK494" s="155">
        <f>SUM(BK495:BK524)</f>
        <v>0</v>
      </c>
    </row>
    <row r="495" spans="1:65" s="2" customFormat="1" ht="16.5" customHeight="1">
      <c r="A495" s="33"/>
      <c r="B495" s="156"/>
      <c r="C495" s="204" t="s">
        <v>581</v>
      </c>
      <c r="D495" s="204" t="s">
        <v>145</v>
      </c>
      <c r="E495" s="205" t="s">
        <v>582</v>
      </c>
      <c r="F495" s="206" t="s">
        <v>583</v>
      </c>
      <c r="G495" s="207" t="s">
        <v>226</v>
      </c>
      <c r="H495" s="208">
        <v>0.06</v>
      </c>
      <c r="I495" s="158"/>
      <c r="J495" s="234">
        <f>ROUND(I495*H495,2)</f>
        <v>0</v>
      </c>
      <c r="K495" s="157" t="s">
        <v>149</v>
      </c>
      <c r="L495" s="34"/>
      <c r="M495" s="159" t="s">
        <v>1</v>
      </c>
      <c r="N495" s="160" t="s">
        <v>42</v>
      </c>
      <c r="O495" s="59"/>
      <c r="P495" s="161">
        <f>O495*H495</f>
        <v>0</v>
      </c>
      <c r="Q495" s="161">
        <v>0.00082</v>
      </c>
      <c r="R495" s="161">
        <f>Q495*H495</f>
        <v>4.9199999999999997E-05</v>
      </c>
      <c r="S495" s="161">
        <v>0.011</v>
      </c>
      <c r="T495" s="162">
        <f>S495*H495</f>
        <v>0.0006599999999999999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3" t="s">
        <v>150</v>
      </c>
      <c r="AT495" s="163" t="s">
        <v>145</v>
      </c>
      <c r="AU495" s="163" t="s">
        <v>86</v>
      </c>
      <c r="AY495" s="18" t="s">
        <v>143</v>
      </c>
      <c r="BE495" s="164">
        <f>IF(N495="základní",J495,0)</f>
        <v>0</v>
      </c>
      <c r="BF495" s="164">
        <f>IF(N495="snížená",J495,0)</f>
        <v>0</v>
      </c>
      <c r="BG495" s="164">
        <f>IF(N495="zákl. přenesená",J495,0)</f>
        <v>0</v>
      </c>
      <c r="BH495" s="164">
        <f>IF(N495="sníž. přenesená",J495,0)</f>
        <v>0</v>
      </c>
      <c r="BI495" s="164">
        <f>IF(N495="nulová",J495,0)</f>
        <v>0</v>
      </c>
      <c r="BJ495" s="18" t="s">
        <v>84</v>
      </c>
      <c r="BK495" s="164">
        <f>ROUND(I495*H495,2)</f>
        <v>0</v>
      </c>
      <c r="BL495" s="18" t="s">
        <v>150</v>
      </c>
      <c r="BM495" s="163" t="s">
        <v>584</v>
      </c>
    </row>
    <row r="496" spans="2:51" s="13" customFormat="1" ht="12">
      <c r="B496" s="165"/>
      <c r="C496" s="209"/>
      <c r="D496" s="210" t="s">
        <v>152</v>
      </c>
      <c r="E496" s="211" t="s">
        <v>1</v>
      </c>
      <c r="F496" s="212" t="s">
        <v>585</v>
      </c>
      <c r="G496" s="209"/>
      <c r="H496" s="211" t="s">
        <v>1</v>
      </c>
      <c r="I496" s="167"/>
      <c r="J496" s="209"/>
      <c r="L496" s="165"/>
      <c r="M496" s="168"/>
      <c r="N496" s="169"/>
      <c r="O496" s="169"/>
      <c r="P496" s="169"/>
      <c r="Q496" s="169"/>
      <c r="R496" s="169"/>
      <c r="S496" s="169"/>
      <c r="T496" s="170"/>
      <c r="AT496" s="166" t="s">
        <v>152</v>
      </c>
      <c r="AU496" s="166" t="s">
        <v>86</v>
      </c>
      <c r="AV496" s="13" t="s">
        <v>84</v>
      </c>
      <c r="AW496" s="13" t="s">
        <v>32</v>
      </c>
      <c r="AX496" s="13" t="s">
        <v>76</v>
      </c>
      <c r="AY496" s="166" t="s">
        <v>143</v>
      </c>
    </row>
    <row r="497" spans="2:51" s="13" customFormat="1" ht="12">
      <c r="B497" s="165"/>
      <c r="C497" s="209"/>
      <c r="D497" s="210" t="s">
        <v>152</v>
      </c>
      <c r="E497" s="211" t="s">
        <v>1</v>
      </c>
      <c r="F497" s="212" t="s">
        <v>586</v>
      </c>
      <c r="G497" s="209"/>
      <c r="H497" s="211" t="s">
        <v>1</v>
      </c>
      <c r="I497" s="167"/>
      <c r="J497" s="209"/>
      <c r="L497" s="165"/>
      <c r="M497" s="168"/>
      <c r="N497" s="169"/>
      <c r="O497" s="169"/>
      <c r="P497" s="169"/>
      <c r="Q497" s="169"/>
      <c r="R497" s="169"/>
      <c r="S497" s="169"/>
      <c r="T497" s="170"/>
      <c r="AT497" s="166" t="s">
        <v>152</v>
      </c>
      <c r="AU497" s="166" t="s">
        <v>86</v>
      </c>
      <c r="AV497" s="13" t="s">
        <v>84</v>
      </c>
      <c r="AW497" s="13" t="s">
        <v>32</v>
      </c>
      <c r="AX497" s="13" t="s">
        <v>76</v>
      </c>
      <c r="AY497" s="166" t="s">
        <v>143</v>
      </c>
    </row>
    <row r="498" spans="2:51" s="14" customFormat="1" ht="12">
      <c r="B498" s="171"/>
      <c r="C498" s="213"/>
      <c r="D498" s="210" t="s">
        <v>152</v>
      </c>
      <c r="E498" s="214" t="s">
        <v>1</v>
      </c>
      <c r="F498" s="215" t="s">
        <v>587</v>
      </c>
      <c r="G498" s="213"/>
      <c r="H498" s="216">
        <v>0.06</v>
      </c>
      <c r="I498" s="173"/>
      <c r="J498" s="213"/>
      <c r="L498" s="171"/>
      <c r="M498" s="174"/>
      <c r="N498" s="175"/>
      <c r="O498" s="175"/>
      <c r="P498" s="175"/>
      <c r="Q498" s="175"/>
      <c r="R498" s="175"/>
      <c r="S498" s="175"/>
      <c r="T498" s="176"/>
      <c r="AT498" s="172" t="s">
        <v>152</v>
      </c>
      <c r="AU498" s="172" t="s">
        <v>86</v>
      </c>
      <c r="AV498" s="14" t="s">
        <v>86</v>
      </c>
      <c r="AW498" s="14" t="s">
        <v>32</v>
      </c>
      <c r="AX498" s="14" t="s">
        <v>84</v>
      </c>
      <c r="AY498" s="172" t="s">
        <v>143</v>
      </c>
    </row>
    <row r="499" spans="1:65" s="2" customFormat="1" ht="16.5" customHeight="1">
      <c r="A499" s="33"/>
      <c r="B499" s="156"/>
      <c r="C499" s="239" t="s">
        <v>588</v>
      </c>
      <c r="D499" s="239" t="s">
        <v>145</v>
      </c>
      <c r="E499" s="240" t="s">
        <v>589</v>
      </c>
      <c r="F499" s="241" t="s">
        <v>590</v>
      </c>
      <c r="G499" s="242" t="s">
        <v>226</v>
      </c>
      <c r="H499" s="243">
        <v>1.66</v>
      </c>
      <c r="I499" s="158"/>
      <c r="J499" s="244">
        <f>ROUND(I499*H499,2)</f>
        <v>0</v>
      </c>
      <c r="K499" s="245" t="s">
        <v>149</v>
      </c>
      <c r="L499" s="34"/>
      <c r="M499" s="159" t="s">
        <v>1</v>
      </c>
      <c r="N499" s="160" t="s">
        <v>42</v>
      </c>
      <c r="O499" s="59"/>
      <c r="P499" s="161">
        <f>O499*H499</f>
        <v>0</v>
      </c>
      <c r="Q499" s="161">
        <v>0.00084</v>
      </c>
      <c r="R499" s="161">
        <f>Q499*H499</f>
        <v>0.0013944</v>
      </c>
      <c r="S499" s="161">
        <v>0.02</v>
      </c>
      <c r="T499" s="162">
        <f>S499*H499</f>
        <v>0.0332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150</v>
      </c>
      <c r="AT499" s="163" t="s">
        <v>145</v>
      </c>
      <c r="AU499" s="163" t="s">
        <v>86</v>
      </c>
      <c r="AY499" s="18" t="s">
        <v>143</v>
      </c>
      <c r="BE499" s="164">
        <f>IF(N499="základní",J499,0)</f>
        <v>0</v>
      </c>
      <c r="BF499" s="164">
        <f>IF(N499="snížená",J499,0)</f>
        <v>0</v>
      </c>
      <c r="BG499" s="164">
        <f>IF(N499="zákl. přenesená",J499,0)</f>
        <v>0</v>
      </c>
      <c r="BH499" s="164">
        <f>IF(N499="sníž. přenesená",J499,0)</f>
        <v>0</v>
      </c>
      <c r="BI499" s="164">
        <f>IF(N499="nulová",J499,0)</f>
        <v>0</v>
      </c>
      <c r="BJ499" s="18" t="s">
        <v>84</v>
      </c>
      <c r="BK499" s="164">
        <f>ROUND(I499*H499,2)</f>
        <v>0</v>
      </c>
      <c r="BL499" s="18" t="s">
        <v>150</v>
      </c>
      <c r="BM499" s="163" t="s">
        <v>591</v>
      </c>
    </row>
    <row r="500" spans="2:51" s="13" customFormat="1" ht="12">
      <c r="B500" s="165"/>
      <c r="C500" s="209"/>
      <c r="D500" s="210" t="s">
        <v>152</v>
      </c>
      <c r="E500" s="211" t="s">
        <v>1</v>
      </c>
      <c r="F500" s="212" t="s">
        <v>585</v>
      </c>
      <c r="G500" s="209"/>
      <c r="H500" s="211" t="s">
        <v>1</v>
      </c>
      <c r="I500" s="167"/>
      <c r="J500" s="209"/>
      <c r="L500" s="165"/>
      <c r="M500" s="168"/>
      <c r="N500" s="169"/>
      <c r="O500" s="169"/>
      <c r="P500" s="169"/>
      <c r="Q500" s="169"/>
      <c r="R500" s="169"/>
      <c r="S500" s="169"/>
      <c r="T500" s="170"/>
      <c r="AT500" s="166" t="s">
        <v>152</v>
      </c>
      <c r="AU500" s="166" t="s">
        <v>86</v>
      </c>
      <c r="AV500" s="13" t="s">
        <v>84</v>
      </c>
      <c r="AW500" s="13" t="s">
        <v>32</v>
      </c>
      <c r="AX500" s="13" t="s">
        <v>76</v>
      </c>
      <c r="AY500" s="166" t="s">
        <v>143</v>
      </c>
    </row>
    <row r="501" spans="2:51" s="13" customFormat="1" ht="12">
      <c r="B501" s="165"/>
      <c r="C501" s="209"/>
      <c r="D501" s="210" t="s">
        <v>152</v>
      </c>
      <c r="E501" s="211" t="s">
        <v>1</v>
      </c>
      <c r="F501" s="212" t="s">
        <v>592</v>
      </c>
      <c r="G501" s="209"/>
      <c r="H501" s="211" t="s">
        <v>1</v>
      </c>
      <c r="I501" s="167"/>
      <c r="J501" s="209"/>
      <c r="L501" s="165"/>
      <c r="M501" s="168"/>
      <c r="N501" s="169"/>
      <c r="O501" s="169"/>
      <c r="P501" s="169"/>
      <c r="Q501" s="169"/>
      <c r="R501" s="169"/>
      <c r="S501" s="169"/>
      <c r="T501" s="170"/>
      <c r="AT501" s="166" t="s">
        <v>152</v>
      </c>
      <c r="AU501" s="166" t="s">
        <v>86</v>
      </c>
      <c r="AV501" s="13" t="s">
        <v>84</v>
      </c>
      <c r="AW501" s="13" t="s">
        <v>32</v>
      </c>
      <c r="AX501" s="13" t="s">
        <v>76</v>
      </c>
      <c r="AY501" s="166" t="s">
        <v>143</v>
      </c>
    </row>
    <row r="502" spans="2:51" s="14" customFormat="1" ht="12">
      <c r="B502" s="171"/>
      <c r="C502" s="213"/>
      <c r="D502" s="210" t="s">
        <v>152</v>
      </c>
      <c r="E502" s="214" t="s">
        <v>1</v>
      </c>
      <c r="F502" s="215" t="s">
        <v>593</v>
      </c>
      <c r="G502" s="213"/>
      <c r="H502" s="216">
        <v>0.68</v>
      </c>
      <c r="I502" s="173"/>
      <c r="J502" s="213"/>
      <c r="L502" s="171"/>
      <c r="M502" s="174"/>
      <c r="N502" s="175"/>
      <c r="O502" s="175"/>
      <c r="P502" s="175"/>
      <c r="Q502" s="175"/>
      <c r="R502" s="175"/>
      <c r="S502" s="175"/>
      <c r="T502" s="176"/>
      <c r="AT502" s="172" t="s">
        <v>152</v>
      </c>
      <c r="AU502" s="172" t="s">
        <v>86</v>
      </c>
      <c r="AV502" s="14" t="s">
        <v>86</v>
      </c>
      <c r="AW502" s="14" t="s">
        <v>32</v>
      </c>
      <c r="AX502" s="14" t="s">
        <v>76</v>
      </c>
      <c r="AY502" s="172" t="s">
        <v>143</v>
      </c>
    </row>
    <row r="503" spans="2:51" s="13" customFormat="1" ht="12">
      <c r="B503" s="165"/>
      <c r="C503" s="209"/>
      <c r="D503" s="210" t="s">
        <v>152</v>
      </c>
      <c r="E503" s="211" t="s">
        <v>1</v>
      </c>
      <c r="F503" s="212" t="s">
        <v>594</v>
      </c>
      <c r="G503" s="209"/>
      <c r="H503" s="211" t="s">
        <v>1</v>
      </c>
      <c r="I503" s="167"/>
      <c r="J503" s="209"/>
      <c r="L503" s="165"/>
      <c r="M503" s="168"/>
      <c r="N503" s="169"/>
      <c r="O503" s="169"/>
      <c r="P503" s="169"/>
      <c r="Q503" s="169"/>
      <c r="R503" s="169"/>
      <c r="S503" s="169"/>
      <c r="T503" s="170"/>
      <c r="AT503" s="166" t="s">
        <v>152</v>
      </c>
      <c r="AU503" s="166" t="s">
        <v>86</v>
      </c>
      <c r="AV503" s="13" t="s">
        <v>84</v>
      </c>
      <c r="AW503" s="13" t="s">
        <v>32</v>
      </c>
      <c r="AX503" s="13" t="s">
        <v>76</v>
      </c>
      <c r="AY503" s="166" t="s">
        <v>143</v>
      </c>
    </row>
    <row r="504" spans="2:51" s="14" customFormat="1" ht="12">
      <c r="B504" s="171"/>
      <c r="C504" s="213"/>
      <c r="D504" s="210" t="s">
        <v>152</v>
      </c>
      <c r="E504" s="214" t="s">
        <v>1</v>
      </c>
      <c r="F504" s="215" t="s">
        <v>595</v>
      </c>
      <c r="G504" s="213"/>
      <c r="H504" s="216">
        <v>0.98</v>
      </c>
      <c r="I504" s="173"/>
      <c r="J504" s="213"/>
      <c r="L504" s="171"/>
      <c r="M504" s="174"/>
      <c r="N504" s="175"/>
      <c r="O504" s="175"/>
      <c r="P504" s="175"/>
      <c r="Q504" s="175"/>
      <c r="R504" s="175"/>
      <c r="S504" s="175"/>
      <c r="T504" s="176"/>
      <c r="AT504" s="172" t="s">
        <v>152</v>
      </c>
      <c r="AU504" s="172" t="s">
        <v>86</v>
      </c>
      <c r="AV504" s="14" t="s">
        <v>86</v>
      </c>
      <c r="AW504" s="14" t="s">
        <v>32</v>
      </c>
      <c r="AX504" s="14" t="s">
        <v>76</v>
      </c>
      <c r="AY504" s="172" t="s">
        <v>143</v>
      </c>
    </row>
    <row r="505" spans="2:51" s="16" customFormat="1" ht="12">
      <c r="B505" s="183"/>
      <c r="C505" s="221"/>
      <c r="D505" s="210" t="s">
        <v>152</v>
      </c>
      <c r="E505" s="222" t="s">
        <v>1</v>
      </c>
      <c r="F505" s="223" t="s">
        <v>241</v>
      </c>
      <c r="G505" s="221"/>
      <c r="H505" s="224">
        <v>1.6600000000000001</v>
      </c>
      <c r="I505" s="185"/>
      <c r="J505" s="221"/>
      <c r="L505" s="183"/>
      <c r="M505" s="186"/>
      <c r="N505" s="187"/>
      <c r="O505" s="187"/>
      <c r="P505" s="187"/>
      <c r="Q505" s="187"/>
      <c r="R505" s="187"/>
      <c r="S505" s="187"/>
      <c r="T505" s="188"/>
      <c r="AT505" s="184" t="s">
        <v>152</v>
      </c>
      <c r="AU505" s="184" t="s">
        <v>86</v>
      </c>
      <c r="AV505" s="16" t="s">
        <v>150</v>
      </c>
      <c r="AW505" s="16" t="s">
        <v>32</v>
      </c>
      <c r="AX505" s="16" t="s">
        <v>84</v>
      </c>
      <c r="AY505" s="184" t="s">
        <v>143</v>
      </c>
    </row>
    <row r="506" spans="1:65" s="2" customFormat="1" ht="16.5" customHeight="1">
      <c r="A506" s="33"/>
      <c r="B506" s="156"/>
      <c r="C506" s="204" t="s">
        <v>596</v>
      </c>
      <c r="D506" s="204" t="s">
        <v>145</v>
      </c>
      <c r="E506" s="205" t="s">
        <v>597</v>
      </c>
      <c r="F506" s="206" t="s">
        <v>598</v>
      </c>
      <c r="G506" s="207" t="s">
        <v>226</v>
      </c>
      <c r="H506" s="208">
        <v>0.26</v>
      </c>
      <c r="I506" s="158"/>
      <c r="J506" s="234">
        <f>ROUND(I506*H506,2)</f>
        <v>0</v>
      </c>
      <c r="K506" s="157" t="s">
        <v>149</v>
      </c>
      <c r="L506" s="34"/>
      <c r="M506" s="159" t="s">
        <v>1</v>
      </c>
      <c r="N506" s="160" t="s">
        <v>42</v>
      </c>
      <c r="O506" s="59"/>
      <c r="P506" s="161">
        <f>O506*H506</f>
        <v>0</v>
      </c>
      <c r="Q506" s="161">
        <v>0.00282</v>
      </c>
      <c r="R506" s="161">
        <f>Q506*H506</f>
        <v>0.0007332</v>
      </c>
      <c r="S506" s="161">
        <v>0.101</v>
      </c>
      <c r="T506" s="162">
        <f>S506*H506</f>
        <v>0.026260000000000002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3" t="s">
        <v>150</v>
      </c>
      <c r="AT506" s="163" t="s">
        <v>145</v>
      </c>
      <c r="AU506" s="163" t="s">
        <v>86</v>
      </c>
      <c r="AY506" s="18" t="s">
        <v>143</v>
      </c>
      <c r="BE506" s="164">
        <f>IF(N506="základní",J506,0)</f>
        <v>0</v>
      </c>
      <c r="BF506" s="164">
        <f>IF(N506="snížená",J506,0)</f>
        <v>0</v>
      </c>
      <c r="BG506" s="164">
        <f>IF(N506="zákl. přenesená",J506,0)</f>
        <v>0</v>
      </c>
      <c r="BH506" s="164">
        <f>IF(N506="sníž. přenesená",J506,0)</f>
        <v>0</v>
      </c>
      <c r="BI506" s="164">
        <f>IF(N506="nulová",J506,0)</f>
        <v>0</v>
      </c>
      <c r="BJ506" s="18" t="s">
        <v>84</v>
      </c>
      <c r="BK506" s="164">
        <f>ROUND(I506*H506,2)</f>
        <v>0</v>
      </c>
      <c r="BL506" s="18" t="s">
        <v>150</v>
      </c>
      <c r="BM506" s="163" t="s">
        <v>599</v>
      </c>
    </row>
    <row r="507" spans="2:51" s="13" customFormat="1" ht="12">
      <c r="B507" s="165"/>
      <c r="C507" s="209"/>
      <c r="D507" s="210" t="s">
        <v>152</v>
      </c>
      <c r="E507" s="211" t="s">
        <v>1</v>
      </c>
      <c r="F507" s="212" t="s">
        <v>585</v>
      </c>
      <c r="G507" s="209"/>
      <c r="H507" s="211" t="s">
        <v>1</v>
      </c>
      <c r="I507" s="167"/>
      <c r="J507" s="209"/>
      <c r="L507" s="165"/>
      <c r="M507" s="168"/>
      <c r="N507" s="169"/>
      <c r="O507" s="169"/>
      <c r="P507" s="169"/>
      <c r="Q507" s="169"/>
      <c r="R507" s="169"/>
      <c r="S507" s="169"/>
      <c r="T507" s="170"/>
      <c r="AT507" s="166" t="s">
        <v>152</v>
      </c>
      <c r="AU507" s="166" t="s">
        <v>86</v>
      </c>
      <c r="AV507" s="13" t="s">
        <v>84</v>
      </c>
      <c r="AW507" s="13" t="s">
        <v>32</v>
      </c>
      <c r="AX507" s="13" t="s">
        <v>76</v>
      </c>
      <c r="AY507" s="166" t="s">
        <v>143</v>
      </c>
    </row>
    <row r="508" spans="2:51" s="14" customFormat="1" ht="12">
      <c r="B508" s="171"/>
      <c r="C508" s="213"/>
      <c r="D508" s="210" t="s">
        <v>152</v>
      </c>
      <c r="E508" s="214" t="s">
        <v>1</v>
      </c>
      <c r="F508" s="215" t="s">
        <v>600</v>
      </c>
      <c r="G508" s="213"/>
      <c r="H508" s="216">
        <v>0.26</v>
      </c>
      <c r="I508" s="173"/>
      <c r="J508" s="213"/>
      <c r="L508" s="171"/>
      <c r="M508" s="174"/>
      <c r="N508" s="175"/>
      <c r="O508" s="175"/>
      <c r="P508" s="175"/>
      <c r="Q508" s="175"/>
      <c r="R508" s="175"/>
      <c r="S508" s="175"/>
      <c r="T508" s="176"/>
      <c r="AT508" s="172" t="s">
        <v>152</v>
      </c>
      <c r="AU508" s="172" t="s">
        <v>86</v>
      </c>
      <c r="AV508" s="14" t="s">
        <v>86</v>
      </c>
      <c r="AW508" s="14" t="s">
        <v>32</v>
      </c>
      <c r="AX508" s="14" t="s">
        <v>84</v>
      </c>
      <c r="AY508" s="172" t="s">
        <v>143</v>
      </c>
    </row>
    <row r="509" spans="1:65" s="2" customFormat="1" ht="16.5" customHeight="1">
      <c r="A509" s="33"/>
      <c r="B509" s="156"/>
      <c r="C509" s="204" t="s">
        <v>601</v>
      </c>
      <c r="D509" s="204" t="s">
        <v>145</v>
      </c>
      <c r="E509" s="205" t="s">
        <v>602</v>
      </c>
      <c r="F509" s="206" t="s">
        <v>603</v>
      </c>
      <c r="G509" s="207" t="s">
        <v>226</v>
      </c>
      <c r="H509" s="208">
        <v>0.28</v>
      </c>
      <c r="I509" s="158"/>
      <c r="J509" s="234">
        <f>ROUND(I509*H509,2)</f>
        <v>0</v>
      </c>
      <c r="K509" s="157" t="s">
        <v>149</v>
      </c>
      <c r="L509" s="34"/>
      <c r="M509" s="159" t="s">
        <v>1</v>
      </c>
      <c r="N509" s="160" t="s">
        <v>42</v>
      </c>
      <c r="O509" s="59"/>
      <c r="P509" s="161">
        <f>O509*H509</f>
        <v>0</v>
      </c>
      <c r="Q509" s="161">
        <v>0.00309</v>
      </c>
      <c r="R509" s="161">
        <f>Q509*H509</f>
        <v>0.0008652</v>
      </c>
      <c r="S509" s="161">
        <v>0.126</v>
      </c>
      <c r="T509" s="162">
        <f>S509*H509</f>
        <v>0.035280000000000006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3" t="s">
        <v>150</v>
      </c>
      <c r="AT509" s="163" t="s">
        <v>145</v>
      </c>
      <c r="AU509" s="163" t="s">
        <v>86</v>
      </c>
      <c r="AY509" s="18" t="s">
        <v>143</v>
      </c>
      <c r="BE509" s="164">
        <f>IF(N509="základní",J509,0)</f>
        <v>0</v>
      </c>
      <c r="BF509" s="164">
        <f>IF(N509="snížená",J509,0)</f>
        <v>0</v>
      </c>
      <c r="BG509" s="164">
        <f>IF(N509="zákl. přenesená",J509,0)</f>
        <v>0</v>
      </c>
      <c r="BH509" s="164">
        <f>IF(N509="sníž. přenesená",J509,0)</f>
        <v>0</v>
      </c>
      <c r="BI509" s="164">
        <f>IF(N509="nulová",J509,0)</f>
        <v>0</v>
      </c>
      <c r="BJ509" s="18" t="s">
        <v>84</v>
      </c>
      <c r="BK509" s="164">
        <f>ROUND(I509*H509,2)</f>
        <v>0</v>
      </c>
      <c r="BL509" s="18" t="s">
        <v>150</v>
      </c>
      <c r="BM509" s="163" t="s">
        <v>604</v>
      </c>
    </row>
    <row r="510" spans="2:51" s="13" customFormat="1" ht="12">
      <c r="B510" s="165"/>
      <c r="C510" s="209"/>
      <c r="D510" s="210" t="s">
        <v>152</v>
      </c>
      <c r="E510" s="211" t="s">
        <v>1</v>
      </c>
      <c r="F510" s="212" t="s">
        <v>585</v>
      </c>
      <c r="G510" s="209"/>
      <c r="H510" s="211" t="s">
        <v>1</v>
      </c>
      <c r="I510" s="167"/>
      <c r="J510" s="209"/>
      <c r="L510" s="165"/>
      <c r="M510" s="168"/>
      <c r="N510" s="169"/>
      <c r="O510" s="169"/>
      <c r="P510" s="169"/>
      <c r="Q510" s="169"/>
      <c r="R510" s="169"/>
      <c r="S510" s="169"/>
      <c r="T510" s="170"/>
      <c r="AT510" s="166" t="s">
        <v>152</v>
      </c>
      <c r="AU510" s="166" t="s">
        <v>86</v>
      </c>
      <c r="AV510" s="13" t="s">
        <v>84</v>
      </c>
      <c r="AW510" s="13" t="s">
        <v>32</v>
      </c>
      <c r="AX510" s="13" t="s">
        <v>76</v>
      </c>
      <c r="AY510" s="166" t="s">
        <v>143</v>
      </c>
    </row>
    <row r="511" spans="2:51" s="14" customFormat="1" ht="12">
      <c r="B511" s="171"/>
      <c r="C511" s="213"/>
      <c r="D511" s="210" t="s">
        <v>152</v>
      </c>
      <c r="E511" s="214" t="s">
        <v>1</v>
      </c>
      <c r="F511" s="215" t="s">
        <v>605</v>
      </c>
      <c r="G511" s="213"/>
      <c r="H511" s="216">
        <v>0.28</v>
      </c>
      <c r="I511" s="173"/>
      <c r="J511" s="213"/>
      <c r="L511" s="171"/>
      <c r="M511" s="174"/>
      <c r="N511" s="175"/>
      <c r="O511" s="175"/>
      <c r="P511" s="175"/>
      <c r="Q511" s="175"/>
      <c r="R511" s="175"/>
      <c r="S511" s="175"/>
      <c r="T511" s="176"/>
      <c r="AT511" s="172" t="s">
        <v>152</v>
      </c>
      <c r="AU511" s="172" t="s">
        <v>86</v>
      </c>
      <c r="AV511" s="14" t="s">
        <v>86</v>
      </c>
      <c r="AW511" s="14" t="s">
        <v>32</v>
      </c>
      <c r="AX511" s="14" t="s">
        <v>84</v>
      </c>
      <c r="AY511" s="172" t="s">
        <v>143</v>
      </c>
    </row>
    <row r="512" spans="1:65" s="2" customFormat="1" ht="16.5" customHeight="1">
      <c r="A512" s="33"/>
      <c r="B512" s="156"/>
      <c r="C512" s="204" t="s">
        <v>606</v>
      </c>
      <c r="D512" s="204" t="s">
        <v>145</v>
      </c>
      <c r="E512" s="205" t="s">
        <v>607</v>
      </c>
      <c r="F512" s="206" t="s">
        <v>608</v>
      </c>
      <c r="G512" s="207" t="s">
        <v>226</v>
      </c>
      <c r="H512" s="208">
        <v>0.48</v>
      </c>
      <c r="I512" s="158"/>
      <c r="J512" s="234">
        <f>ROUND(I512*H512,2)</f>
        <v>0</v>
      </c>
      <c r="K512" s="157" t="s">
        <v>149</v>
      </c>
      <c r="L512" s="34"/>
      <c r="M512" s="159" t="s">
        <v>1</v>
      </c>
      <c r="N512" s="160" t="s">
        <v>42</v>
      </c>
      <c r="O512" s="59"/>
      <c r="P512" s="161">
        <f>O512*H512</f>
        <v>0</v>
      </c>
      <c r="Q512" s="161">
        <v>0.00363</v>
      </c>
      <c r="R512" s="161">
        <f>Q512*H512</f>
        <v>0.0017423999999999999</v>
      </c>
      <c r="S512" s="161">
        <v>0.196</v>
      </c>
      <c r="T512" s="162">
        <f>S512*H512</f>
        <v>0.09408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3" t="s">
        <v>150</v>
      </c>
      <c r="AT512" s="163" t="s">
        <v>145</v>
      </c>
      <c r="AU512" s="163" t="s">
        <v>86</v>
      </c>
      <c r="AY512" s="18" t="s">
        <v>143</v>
      </c>
      <c r="BE512" s="164">
        <f>IF(N512="základní",J512,0)</f>
        <v>0</v>
      </c>
      <c r="BF512" s="164">
        <f>IF(N512="snížená",J512,0)</f>
        <v>0</v>
      </c>
      <c r="BG512" s="164">
        <f>IF(N512="zákl. přenesená",J512,0)</f>
        <v>0</v>
      </c>
      <c r="BH512" s="164">
        <f>IF(N512="sníž. přenesená",J512,0)</f>
        <v>0</v>
      </c>
      <c r="BI512" s="164">
        <f>IF(N512="nulová",J512,0)</f>
        <v>0</v>
      </c>
      <c r="BJ512" s="18" t="s">
        <v>84</v>
      </c>
      <c r="BK512" s="164">
        <f>ROUND(I512*H512,2)</f>
        <v>0</v>
      </c>
      <c r="BL512" s="18" t="s">
        <v>150</v>
      </c>
      <c r="BM512" s="163" t="s">
        <v>609</v>
      </c>
    </row>
    <row r="513" spans="2:51" s="13" customFormat="1" ht="12">
      <c r="B513" s="165"/>
      <c r="C513" s="209"/>
      <c r="D513" s="210" t="s">
        <v>152</v>
      </c>
      <c r="E513" s="211" t="s">
        <v>1</v>
      </c>
      <c r="F513" s="212" t="s">
        <v>585</v>
      </c>
      <c r="G513" s="209"/>
      <c r="H513" s="211" t="s">
        <v>1</v>
      </c>
      <c r="I513" s="167"/>
      <c r="J513" s="209"/>
      <c r="L513" s="165"/>
      <c r="M513" s="168"/>
      <c r="N513" s="169"/>
      <c r="O513" s="169"/>
      <c r="P513" s="169"/>
      <c r="Q513" s="169"/>
      <c r="R513" s="169"/>
      <c r="S513" s="169"/>
      <c r="T513" s="170"/>
      <c r="AT513" s="166" t="s">
        <v>152</v>
      </c>
      <c r="AU513" s="166" t="s">
        <v>86</v>
      </c>
      <c r="AV513" s="13" t="s">
        <v>84</v>
      </c>
      <c r="AW513" s="13" t="s">
        <v>32</v>
      </c>
      <c r="AX513" s="13" t="s">
        <v>76</v>
      </c>
      <c r="AY513" s="166" t="s">
        <v>143</v>
      </c>
    </row>
    <row r="514" spans="2:51" s="14" customFormat="1" ht="12">
      <c r="B514" s="171"/>
      <c r="C514" s="213"/>
      <c r="D514" s="210" t="s">
        <v>152</v>
      </c>
      <c r="E514" s="214" t="s">
        <v>1</v>
      </c>
      <c r="F514" s="215" t="s">
        <v>610</v>
      </c>
      <c r="G514" s="213"/>
      <c r="H514" s="216">
        <v>0.48</v>
      </c>
      <c r="I514" s="173"/>
      <c r="J514" s="213"/>
      <c r="L514" s="171"/>
      <c r="M514" s="174"/>
      <c r="N514" s="175"/>
      <c r="O514" s="175"/>
      <c r="P514" s="175"/>
      <c r="Q514" s="175"/>
      <c r="R514" s="175"/>
      <c r="S514" s="175"/>
      <c r="T514" s="176"/>
      <c r="AT514" s="172" t="s">
        <v>152</v>
      </c>
      <c r="AU514" s="172" t="s">
        <v>86</v>
      </c>
      <c r="AV514" s="14" t="s">
        <v>86</v>
      </c>
      <c r="AW514" s="14" t="s">
        <v>32</v>
      </c>
      <c r="AX514" s="14" t="s">
        <v>84</v>
      </c>
      <c r="AY514" s="172" t="s">
        <v>143</v>
      </c>
    </row>
    <row r="515" spans="1:65" s="2" customFormat="1" ht="16.5" customHeight="1">
      <c r="A515" s="33"/>
      <c r="B515" s="156"/>
      <c r="C515" s="204" t="s">
        <v>611</v>
      </c>
      <c r="D515" s="204" t="s">
        <v>145</v>
      </c>
      <c r="E515" s="205" t="s">
        <v>612</v>
      </c>
      <c r="F515" s="206" t="s">
        <v>613</v>
      </c>
      <c r="G515" s="207" t="s">
        <v>385</v>
      </c>
      <c r="H515" s="208">
        <v>2</v>
      </c>
      <c r="I515" s="158"/>
      <c r="J515" s="234">
        <f aca="true" t="shared" si="10" ref="J515:J524">ROUND(I515*H515,2)</f>
        <v>0</v>
      </c>
      <c r="K515" s="157" t="s">
        <v>1</v>
      </c>
      <c r="L515" s="34"/>
      <c r="M515" s="159" t="s">
        <v>1</v>
      </c>
      <c r="N515" s="160" t="s">
        <v>42</v>
      </c>
      <c r="O515" s="59"/>
      <c r="P515" s="161">
        <f aca="true" t="shared" si="11" ref="P515:P524">O515*H515</f>
        <v>0</v>
      </c>
      <c r="Q515" s="161">
        <v>0</v>
      </c>
      <c r="R515" s="161">
        <f aca="true" t="shared" si="12" ref="R515:R524">Q515*H515</f>
        <v>0</v>
      </c>
      <c r="S515" s="161">
        <v>0</v>
      </c>
      <c r="T515" s="162">
        <f aca="true" t="shared" si="13" ref="T515:T524"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3" t="s">
        <v>150</v>
      </c>
      <c r="AT515" s="163" t="s">
        <v>145</v>
      </c>
      <c r="AU515" s="163" t="s">
        <v>86</v>
      </c>
      <c r="AY515" s="18" t="s">
        <v>143</v>
      </c>
      <c r="BE515" s="164">
        <f aca="true" t="shared" si="14" ref="BE515:BE524">IF(N515="základní",J515,0)</f>
        <v>0</v>
      </c>
      <c r="BF515" s="164">
        <f aca="true" t="shared" si="15" ref="BF515:BF524">IF(N515="snížená",J515,0)</f>
        <v>0</v>
      </c>
      <c r="BG515" s="164">
        <f aca="true" t="shared" si="16" ref="BG515:BG524">IF(N515="zákl. přenesená",J515,0)</f>
        <v>0</v>
      </c>
      <c r="BH515" s="164">
        <f aca="true" t="shared" si="17" ref="BH515:BH524">IF(N515="sníž. přenesená",J515,0)</f>
        <v>0</v>
      </c>
      <c r="BI515" s="164">
        <f aca="true" t="shared" si="18" ref="BI515:BI524">IF(N515="nulová",J515,0)</f>
        <v>0</v>
      </c>
      <c r="BJ515" s="18" t="s">
        <v>84</v>
      </c>
      <c r="BK515" s="164">
        <f aca="true" t="shared" si="19" ref="BK515:BK524">ROUND(I515*H515,2)</f>
        <v>0</v>
      </c>
      <c r="BL515" s="18" t="s">
        <v>150</v>
      </c>
      <c r="BM515" s="163" t="s">
        <v>614</v>
      </c>
    </row>
    <row r="516" spans="1:65" s="2" customFormat="1" ht="16.5" customHeight="1">
      <c r="A516" s="33"/>
      <c r="B516" s="156"/>
      <c r="C516" s="204" t="s">
        <v>615</v>
      </c>
      <c r="D516" s="204" t="s">
        <v>145</v>
      </c>
      <c r="E516" s="205" t="s">
        <v>616</v>
      </c>
      <c r="F516" s="206" t="s">
        <v>617</v>
      </c>
      <c r="G516" s="207" t="s">
        <v>385</v>
      </c>
      <c r="H516" s="208">
        <v>2</v>
      </c>
      <c r="I516" s="158"/>
      <c r="J516" s="234">
        <f t="shared" si="10"/>
        <v>0</v>
      </c>
      <c r="K516" s="157" t="s">
        <v>1</v>
      </c>
      <c r="L516" s="34"/>
      <c r="M516" s="159" t="s">
        <v>1</v>
      </c>
      <c r="N516" s="160" t="s">
        <v>42</v>
      </c>
      <c r="O516" s="59"/>
      <c r="P516" s="161">
        <f t="shared" si="11"/>
        <v>0</v>
      </c>
      <c r="Q516" s="161">
        <v>0</v>
      </c>
      <c r="R516" s="161">
        <f t="shared" si="12"/>
        <v>0</v>
      </c>
      <c r="S516" s="161">
        <v>0</v>
      </c>
      <c r="T516" s="162">
        <f t="shared" si="13"/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3" t="s">
        <v>150</v>
      </c>
      <c r="AT516" s="163" t="s">
        <v>145</v>
      </c>
      <c r="AU516" s="163" t="s">
        <v>86</v>
      </c>
      <c r="AY516" s="18" t="s">
        <v>143</v>
      </c>
      <c r="BE516" s="164">
        <f t="shared" si="14"/>
        <v>0</v>
      </c>
      <c r="BF516" s="164">
        <f t="shared" si="15"/>
        <v>0</v>
      </c>
      <c r="BG516" s="164">
        <f t="shared" si="16"/>
        <v>0</v>
      </c>
      <c r="BH516" s="164">
        <f t="shared" si="17"/>
        <v>0</v>
      </c>
      <c r="BI516" s="164">
        <f t="shared" si="18"/>
        <v>0</v>
      </c>
      <c r="BJ516" s="18" t="s">
        <v>84</v>
      </c>
      <c r="BK516" s="164">
        <f t="shared" si="19"/>
        <v>0</v>
      </c>
      <c r="BL516" s="18" t="s">
        <v>150</v>
      </c>
      <c r="BM516" s="163" t="s">
        <v>618</v>
      </c>
    </row>
    <row r="517" spans="1:65" s="2" customFormat="1" ht="16.5" customHeight="1">
      <c r="A517" s="33"/>
      <c r="B517" s="156"/>
      <c r="C517" s="204" t="s">
        <v>619</v>
      </c>
      <c r="D517" s="204" t="s">
        <v>145</v>
      </c>
      <c r="E517" s="205" t="s">
        <v>620</v>
      </c>
      <c r="F517" s="206" t="s">
        <v>621</v>
      </c>
      <c r="G517" s="207" t="s">
        <v>385</v>
      </c>
      <c r="H517" s="208">
        <v>4</v>
      </c>
      <c r="I517" s="158"/>
      <c r="J517" s="234">
        <f t="shared" si="10"/>
        <v>0</v>
      </c>
      <c r="K517" s="157" t="s">
        <v>1</v>
      </c>
      <c r="L517" s="34"/>
      <c r="M517" s="159" t="s">
        <v>1</v>
      </c>
      <c r="N517" s="160" t="s">
        <v>42</v>
      </c>
      <c r="O517" s="59"/>
      <c r="P517" s="161">
        <f t="shared" si="11"/>
        <v>0</v>
      </c>
      <c r="Q517" s="161">
        <v>0</v>
      </c>
      <c r="R517" s="161">
        <f t="shared" si="12"/>
        <v>0</v>
      </c>
      <c r="S517" s="161">
        <v>0</v>
      </c>
      <c r="T517" s="162">
        <f t="shared" si="13"/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3" t="s">
        <v>150</v>
      </c>
      <c r="AT517" s="163" t="s">
        <v>145</v>
      </c>
      <c r="AU517" s="163" t="s">
        <v>86</v>
      </c>
      <c r="AY517" s="18" t="s">
        <v>143</v>
      </c>
      <c r="BE517" s="164">
        <f t="shared" si="14"/>
        <v>0</v>
      </c>
      <c r="BF517" s="164">
        <f t="shared" si="15"/>
        <v>0</v>
      </c>
      <c r="BG517" s="164">
        <f t="shared" si="16"/>
        <v>0</v>
      </c>
      <c r="BH517" s="164">
        <f t="shared" si="17"/>
        <v>0</v>
      </c>
      <c r="BI517" s="164">
        <f t="shared" si="18"/>
        <v>0</v>
      </c>
      <c r="BJ517" s="18" t="s">
        <v>84</v>
      </c>
      <c r="BK517" s="164">
        <f t="shared" si="19"/>
        <v>0</v>
      </c>
      <c r="BL517" s="18" t="s">
        <v>150</v>
      </c>
      <c r="BM517" s="163" t="s">
        <v>622</v>
      </c>
    </row>
    <row r="518" spans="1:65" s="2" customFormat="1" ht="16.5" customHeight="1">
      <c r="A518" s="33"/>
      <c r="B518" s="156"/>
      <c r="C518" s="204" t="s">
        <v>623</v>
      </c>
      <c r="D518" s="204" t="s">
        <v>145</v>
      </c>
      <c r="E518" s="205" t="s">
        <v>624</v>
      </c>
      <c r="F518" s="206" t="s">
        <v>625</v>
      </c>
      <c r="G518" s="207" t="s">
        <v>385</v>
      </c>
      <c r="H518" s="208">
        <v>1</v>
      </c>
      <c r="I518" s="158"/>
      <c r="J518" s="234">
        <f t="shared" si="10"/>
        <v>0</v>
      </c>
      <c r="K518" s="157" t="s">
        <v>1</v>
      </c>
      <c r="L518" s="34"/>
      <c r="M518" s="159" t="s">
        <v>1</v>
      </c>
      <c r="N518" s="160" t="s">
        <v>42</v>
      </c>
      <c r="O518" s="59"/>
      <c r="P518" s="161">
        <f t="shared" si="11"/>
        <v>0</v>
      </c>
      <c r="Q518" s="161">
        <v>0</v>
      </c>
      <c r="R518" s="161">
        <f t="shared" si="12"/>
        <v>0</v>
      </c>
      <c r="S518" s="161">
        <v>0</v>
      </c>
      <c r="T518" s="162">
        <f t="shared" si="13"/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3" t="s">
        <v>150</v>
      </c>
      <c r="AT518" s="163" t="s">
        <v>145</v>
      </c>
      <c r="AU518" s="163" t="s">
        <v>86</v>
      </c>
      <c r="AY518" s="18" t="s">
        <v>143</v>
      </c>
      <c r="BE518" s="164">
        <f t="shared" si="14"/>
        <v>0</v>
      </c>
      <c r="BF518" s="164">
        <f t="shared" si="15"/>
        <v>0</v>
      </c>
      <c r="BG518" s="164">
        <f t="shared" si="16"/>
        <v>0</v>
      </c>
      <c r="BH518" s="164">
        <f t="shared" si="17"/>
        <v>0</v>
      </c>
      <c r="BI518" s="164">
        <f t="shared" si="18"/>
        <v>0</v>
      </c>
      <c r="BJ518" s="18" t="s">
        <v>84</v>
      </c>
      <c r="BK518" s="164">
        <f t="shared" si="19"/>
        <v>0</v>
      </c>
      <c r="BL518" s="18" t="s">
        <v>150</v>
      </c>
      <c r="BM518" s="163" t="s">
        <v>626</v>
      </c>
    </row>
    <row r="519" spans="1:65" s="2" customFormat="1" ht="16.5" customHeight="1">
      <c r="A519" s="33"/>
      <c r="B519" s="156"/>
      <c r="C519" s="204" t="s">
        <v>627</v>
      </c>
      <c r="D519" s="204" t="s">
        <v>145</v>
      </c>
      <c r="E519" s="205" t="s">
        <v>628</v>
      </c>
      <c r="F519" s="206" t="s">
        <v>629</v>
      </c>
      <c r="G519" s="207" t="s">
        <v>385</v>
      </c>
      <c r="H519" s="208">
        <v>1</v>
      </c>
      <c r="I519" s="158"/>
      <c r="J519" s="234">
        <f t="shared" si="10"/>
        <v>0</v>
      </c>
      <c r="K519" s="157" t="s">
        <v>1</v>
      </c>
      <c r="L519" s="34"/>
      <c r="M519" s="159" t="s">
        <v>1</v>
      </c>
      <c r="N519" s="160" t="s">
        <v>42</v>
      </c>
      <c r="O519" s="59"/>
      <c r="P519" s="161">
        <f t="shared" si="11"/>
        <v>0</v>
      </c>
      <c r="Q519" s="161">
        <v>0</v>
      </c>
      <c r="R519" s="161">
        <f t="shared" si="12"/>
        <v>0</v>
      </c>
      <c r="S519" s="161">
        <v>0</v>
      </c>
      <c r="T519" s="162">
        <f t="shared" si="13"/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3" t="s">
        <v>150</v>
      </c>
      <c r="AT519" s="163" t="s">
        <v>145</v>
      </c>
      <c r="AU519" s="163" t="s">
        <v>86</v>
      </c>
      <c r="AY519" s="18" t="s">
        <v>143</v>
      </c>
      <c r="BE519" s="164">
        <f t="shared" si="14"/>
        <v>0</v>
      </c>
      <c r="BF519" s="164">
        <f t="shared" si="15"/>
        <v>0</v>
      </c>
      <c r="BG519" s="164">
        <f t="shared" si="16"/>
        <v>0</v>
      </c>
      <c r="BH519" s="164">
        <f t="shared" si="17"/>
        <v>0</v>
      </c>
      <c r="BI519" s="164">
        <f t="shared" si="18"/>
        <v>0</v>
      </c>
      <c r="BJ519" s="18" t="s">
        <v>84</v>
      </c>
      <c r="BK519" s="164">
        <f t="shared" si="19"/>
        <v>0</v>
      </c>
      <c r="BL519" s="18" t="s">
        <v>150</v>
      </c>
      <c r="BM519" s="163" t="s">
        <v>630</v>
      </c>
    </row>
    <row r="520" spans="1:65" s="2" customFormat="1" ht="24" customHeight="1">
      <c r="A520" s="33"/>
      <c r="B520" s="156"/>
      <c r="C520" s="204" t="s">
        <v>631</v>
      </c>
      <c r="D520" s="204" t="s">
        <v>145</v>
      </c>
      <c r="E520" s="205" t="s">
        <v>632</v>
      </c>
      <c r="F520" s="206" t="s">
        <v>633</v>
      </c>
      <c r="G520" s="207" t="s">
        <v>385</v>
      </c>
      <c r="H520" s="208">
        <v>5</v>
      </c>
      <c r="I520" s="158"/>
      <c r="J520" s="234">
        <f t="shared" si="10"/>
        <v>0</v>
      </c>
      <c r="K520" s="157" t="s">
        <v>1</v>
      </c>
      <c r="L520" s="34"/>
      <c r="M520" s="159" t="s">
        <v>1</v>
      </c>
      <c r="N520" s="160" t="s">
        <v>42</v>
      </c>
      <c r="O520" s="59"/>
      <c r="P520" s="161">
        <f t="shared" si="11"/>
        <v>0</v>
      </c>
      <c r="Q520" s="161">
        <v>0</v>
      </c>
      <c r="R520" s="161">
        <f t="shared" si="12"/>
        <v>0</v>
      </c>
      <c r="S520" s="161">
        <v>0</v>
      </c>
      <c r="T520" s="162">
        <f t="shared" si="13"/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3" t="s">
        <v>150</v>
      </c>
      <c r="AT520" s="163" t="s">
        <v>145</v>
      </c>
      <c r="AU520" s="163" t="s">
        <v>86</v>
      </c>
      <c r="AY520" s="18" t="s">
        <v>143</v>
      </c>
      <c r="BE520" s="164">
        <f t="shared" si="14"/>
        <v>0</v>
      </c>
      <c r="BF520" s="164">
        <f t="shared" si="15"/>
        <v>0</v>
      </c>
      <c r="BG520" s="164">
        <f t="shared" si="16"/>
        <v>0</v>
      </c>
      <c r="BH520" s="164">
        <f t="shared" si="17"/>
        <v>0</v>
      </c>
      <c r="BI520" s="164">
        <f t="shared" si="18"/>
        <v>0</v>
      </c>
      <c r="BJ520" s="18" t="s">
        <v>84</v>
      </c>
      <c r="BK520" s="164">
        <f t="shared" si="19"/>
        <v>0</v>
      </c>
      <c r="BL520" s="18" t="s">
        <v>150</v>
      </c>
      <c r="BM520" s="163" t="s">
        <v>634</v>
      </c>
    </row>
    <row r="521" spans="1:65" s="2" customFormat="1" ht="16.5" customHeight="1">
      <c r="A521" s="33"/>
      <c r="B521" s="156"/>
      <c r="C521" s="204" t="s">
        <v>635</v>
      </c>
      <c r="D521" s="204" t="s">
        <v>145</v>
      </c>
      <c r="E521" s="205" t="s">
        <v>636</v>
      </c>
      <c r="F521" s="206" t="s">
        <v>637</v>
      </c>
      <c r="G521" s="207" t="s">
        <v>385</v>
      </c>
      <c r="H521" s="208">
        <v>7</v>
      </c>
      <c r="I521" s="158"/>
      <c r="J521" s="234">
        <f t="shared" si="10"/>
        <v>0</v>
      </c>
      <c r="K521" s="157" t="s">
        <v>1</v>
      </c>
      <c r="L521" s="34"/>
      <c r="M521" s="159" t="s">
        <v>1</v>
      </c>
      <c r="N521" s="160" t="s">
        <v>42</v>
      </c>
      <c r="O521" s="59"/>
      <c r="P521" s="161">
        <f t="shared" si="11"/>
        <v>0</v>
      </c>
      <c r="Q521" s="161">
        <v>0</v>
      </c>
      <c r="R521" s="161">
        <f t="shared" si="12"/>
        <v>0</v>
      </c>
      <c r="S521" s="161">
        <v>0</v>
      </c>
      <c r="T521" s="162">
        <f t="shared" si="13"/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63" t="s">
        <v>150</v>
      </c>
      <c r="AT521" s="163" t="s">
        <v>145</v>
      </c>
      <c r="AU521" s="163" t="s">
        <v>86</v>
      </c>
      <c r="AY521" s="18" t="s">
        <v>143</v>
      </c>
      <c r="BE521" s="164">
        <f t="shared" si="14"/>
        <v>0</v>
      </c>
      <c r="BF521" s="164">
        <f t="shared" si="15"/>
        <v>0</v>
      </c>
      <c r="BG521" s="164">
        <f t="shared" si="16"/>
        <v>0</v>
      </c>
      <c r="BH521" s="164">
        <f t="shared" si="17"/>
        <v>0</v>
      </c>
      <c r="BI521" s="164">
        <f t="shared" si="18"/>
        <v>0</v>
      </c>
      <c r="BJ521" s="18" t="s">
        <v>84</v>
      </c>
      <c r="BK521" s="164">
        <f t="shared" si="19"/>
        <v>0</v>
      </c>
      <c r="BL521" s="18" t="s">
        <v>150</v>
      </c>
      <c r="BM521" s="163" t="s">
        <v>638</v>
      </c>
    </row>
    <row r="522" spans="1:65" s="2" customFormat="1" ht="24" customHeight="1">
      <c r="A522" s="33"/>
      <c r="B522" s="156"/>
      <c r="C522" s="204" t="s">
        <v>639</v>
      </c>
      <c r="D522" s="204" t="s">
        <v>145</v>
      </c>
      <c r="E522" s="205" t="s">
        <v>640</v>
      </c>
      <c r="F522" s="206" t="s">
        <v>641</v>
      </c>
      <c r="G522" s="207" t="s">
        <v>642</v>
      </c>
      <c r="H522" s="208">
        <v>1</v>
      </c>
      <c r="I522" s="158"/>
      <c r="J522" s="234">
        <f t="shared" si="10"/>
        <v>0</v>
      </c>
      <c r="K522" s="157" t="s">
        <v>1</v>
      </c>
      <c r="L522" s="34"/>
      <c r="M522" s="159" t="s">
        <v>1</v>
      </c>
      <c r="N522" s="160" t="s">
        <v>42</v>
      </c>
      <c r="O522" s="59"/>
      <c r="P522" s="161">
        <f t="shared" si="11"/>
        <v>0</v>
      </c>
      <c r="Q522" s="161">
        <v>0</v>
      </c>
      <c r="R522" s="161">
        <f t="shared" si="12"/>
        <v>0</v>
      </c>
      <c r="S522" s="161">
        <v>0</v>
      </c>
      <c r="T522" s="162">
        <f t="shared" si="13"/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3" t="s">
        <v>150</v>
      </c>
      <c r="AT522" s="163" t="s">
        <v>145</v>
      </c>
      <c r="AU522" s="163" t="s">
        <v>86</v>
      </c>
      <c r="AY522" s="18" t="s">
        <v>143</v>
      </c>
      <c r="BE522" s="164">
        <f t="shared" si="14"/>
        <v>0</v>
      </c>
      <c r="BF522" s="164">
        <f t="shared" si="15"/>
        <v>0</v>
      </c>
      <c r="BG522" s="164">
        <f t="shared" si="16"/>
        <v>0</v>
      </c>
      <c r="BH522" s="164">
        <f t="shared" si="17"/>
        <v>0</v>
      </c>
      <c r="BI522" s="164">
        <f t="shared" si="18"/>
        <v>0</v>
      </c>
      <c r="BJ522" s="18" t="s">
        <v>84</v>
      </c>
      <c r="BK522" s="164">
        <f t="shared" si="19"/>
        <v>0</v>
      </c>
      <c r="BL522" s="18" t="s">
        <v>150</v>
      </c>
      <c r="BM522" s="163" t="s">
        <v>643</v>
      </c>
    </row>
    <row r="523" spans="1:65" s="2" customFormat="1" ht="24" customHeight="1">
      <c r="A523" s="33"/>
      <c r="B523" s="156"/>
      <c r="C523" s="204" t="s">
        <v>644</v>
      </c>
      <c r="D523" s="204" t="s">
        <v>145</v>
      </c>
      <c r="E523" s="205" t="s">
        <v>645</v>
      </c>
      <c r="F523" s="206" t="s">
        <v>646</v>
      </c>
      <c r="G523" s="207" t="s">
        <v>642</v>
      </c>
      <c r="H523" s="208">
        <v>1</v>
      </c>
      <c r="I523" s="158"/>
      <c r="J523" s="234">
        <f t="shared" si="10"/>
        <v>0</v>
      </c>
      <c r="K523" s="157" t="s">
        <v>1</v>
      </c>
      <c r="L523" s="34"/>
      <c r="M523" s="159" t="s">
        <v>1</v>
      </c>
      <c r="N523" s="160" t="s">
        <v>42</v>
      </c>
      <c r="O523" s="59"/>
      <c r="P523" s="161">
        <f t="shared" si="11"/>
        <v>0</v>
      </c>
      <c r="Q523" s="161">
        <v>0</v>
      </c>
      <c r="R523" s="161">
        <f t="shared" si="12"/>
        <v>0</v>
      </c>
      <c r="S523" s="161">
        <v>0</v>
      </c>
      <c r="T523" s="162">
        <f t="shared" si="13"/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3" t="s">
        <v>150</v>
      </c>
      <c r="AT523" s="163" t="s">
        <v>145</v>
      </c>
      <c r="AU523" s="163" t="s">
        <v>86</v>
      </c>
      <c r="AY523" s="18" t="s">
        <v>143</v>
      </c>
      <c r="BE523" s="164">
        <f t="shared" si="14"/>
        <v>0</v>
      </c>
      <c r="BF523" s="164">
        <f t="shared" si="15"/>
        <v>0</v>
      </c>
      <c r="BG523" s="164">
        <f t="shared" si="16"/>
        <v>0</v>
      </c>
      <c r="BH523" s="164">
        <f t="shared" si="17"/>
        <v>0</v>
      </c>
      <c r="BI523" s="164">
        <f t="shared" si="18"/>
        <v>0</v>
      </c>
      <c r="BJ523" s="18" t="s">
        <v>84</v>
      </c>
      <c r="BK523" s="164">
        <f t="shared" si="19"/>
        <v>0</v>
      </c>
      <c r="BL523" s="18" t="s">
        <v>150</v>
      </c>
      <c r="BM523" s="163" t="s">
        <v>647</v>
      </c>
    </row>
    <row r="524" spans="1:65" s="2" customFormat="1" ht="16.5" customHeight="1">
      <c r="A524" s="33"/>
      <c r="B524" s="156"/>
      <c r="C524" s="204" t="s">
        <v>648</v>
      </c>
      <c r="D524" s="204" t="s">
        <v>145</v>
      </c>
      <c r="E524" s="205" t="s">
        <v>649</v>
      </c>
      <c r="F524" s="206" t="s">
        <v>650</v>
      </c>
      <c r="G524" s="207" t="s">
        <v>337</v>
      </c>
      <c r="H524" s="208">
        <v>0.3</v>
      </c>
      <c r="I524" s="158"/>
      <c r="J524" s="234">
        <f t="shared" si="10"/>
        <v>0</v>
      </c>
      <c r="K524" s="157" t="s">
        <v>1</v>
      </c>
      <c r="L524" s="34"/>
      <c r="M524" s="159" t="s">
        <v>1</v>
      </c>
      <c r="N524" s="160" t="s">
        <v>42</v>
      </c>
      <c r="O524" s="59"/>
      <c r="P524" s="161">
        <f t="shared" si="11"/>
        <v>0</v>
      </c>
      <c r="Q524" s="161">
        <v>0</v>
      </c>
      <c r="R524" s="161">
        <f t="shared" si="12"/>
        <v>0</v>
      </c>
      <c r="S524" s="161">
        <v>0</v>
      </c>
      <c r="T524" s="162">
        <f t="shared" si="13"/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3" t="s">
        <v>150</v>
      </c>
      <c r="AT524" s="163" t="s">
        <v>145</v>
      </c>
      <c r="AU524" s="163" t="s">
        <v>86</v>
      </c>
      <c r="AY524" s="18" t="s">
        <v>143</v>
      </c>
      <c r="BE524" s="164">
        <f t="shared" si="14"/>
        <v>0</v>
      </c>
      <c r="BF524" s="164">
        <f t="shared" si="15"/>
        <v>0</v>
      </c>
      <c r="BG524" s="164">
        <f t="shared" si="16"/>
        <v>0</v>
      </c>
      <c r="BH524" s="164">
        <f t="shared" si="17"/>
        <v>0</v>
      </c>
      <c r="BI524" s="164">
        <f t="shared" si="18"/>
        <v>0</v>
      </c>
      <c r="BJ524" s="18" t="s">
        <v>84</v>
      </c>
      <c r="BK524" s="164">
        <f t="shared" si="19"/>
        <v>0</v>
      </c>
      <c r="BL524" s="18" t="s">
        <v>150</v>
      </c>
      <c r="BM524" s="163" t="s">
        <v>651</v>
      </c>
    </row>
    <row r="525" spans="2:63" s="12" customFormat="1" ht="22.9" customHeight="1">
      <c r="B525" s="147"/>
      <c r="C525" s="200"/>
      <c r="D525" s="201" t="s">
        <v>75</v>
      </c>
      <c r="E525" s="203" t="s">
        <v>652</v>
      </c>
      <c r="F525" s="203" t="s">
        <v>653</v>
      </c>
      <c r="G525" s="200"/>
      <c r="H525" s="200"/>
      <c r="I525" s="149"/>
      <c r="J525" s="233">
        <f>BK525</f>
        <v>0</v>
      </c>
      <c r="L525" s="147"/>
      <c r="M525" s="150"/>
      <c r="N525" s="151"/>
      <c r="O525" s="151"/>
      <c r="P525" s="152">
        <f>P526</f>
        <v>0</v>
      </c>
      <c r="Q525" s="151"/>
      <c r="R525" s="152">
        <f>R526</f>
        <v>0</v>
      </c>
      <c r="S525" s="151"/>
      <c r="T525" s="153">
        <f>T526</f>
        <v>0</v>
      </c>
      <c r="AR525" s="148" t="s">
        <v>84</v>
      </c>
      <c r="AT525" s="154" t="s">
        <v>75</v>
      </c>
      <c r="AU525" s="154" t="s">
        <v>84</v>
      </c>
      <c r="AY525" s="148" t="s">
        <v>143</v>
      </c>
      <c r="BK525" s="155">
        <f>BK526</f>
        <v>0</v>
      </c>
    </row>
    <row r="526" spans="1:65" s="2" customFormat="1" ht="16.5" customHeight="1">
      <c r="A526" s="33"/>
      <c r="B526" s="156"/>
      <c r="C526" s="204" t="s">
        <v>654</v>
      </c>
      <c r="D526" s="204" t="s">
        <v>145</v>
      </c>
      <c r="E526" s="205" t="s">
        <v>655</v>
      </c>
      <c r="F526" s="206" t="s">
        <v>656</v>
      </c>
      <c r="G526" s="207" t="s">
        <v>337</v>
      </c>
      <c r="H526" s="208">
        <v>12.759</v>
      </c>
      <c r="I526" s="158"/>
      <c r="J526" s="234">
        <f>ROUND(I526*H526,2)</f>
        <v>0</v>
      </c>
      <c r="K526" s="157" t="s">
        <v>149</v>
      </c>
      <c r="L526" s="34"/>
      <c r="M526" s="159" t="s">
        <v>1</v>
      </c>
      <c r="N526" s="160" t="s">
        <v>42</v>
      </c>
      <c r="O526" s="59"/>
      <c r="P526" s="161">
        <f>O526*H526</f>
        <v>0</v>
      </c>
      <c r="Q526" s="161">
        <v>0</v>
      </c>
      <c r="R526" s="161">
        <f>Q526*H526</f>
        <v>0</v>
      </c>
      <c r="S526" s="161">
        <v>0</v>
      </c>
      <c r="T526" s="162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3" t="s">
        <v>150</v>
      </c>
      <c r="AT526" s="163" t="s">
        <v>145</v>
      </c>
      <c r="AU526" s="163" t="s">
        <v>86</v>
      </c>
      <c r="AY526" s="18" t="s">
        <v>143</v>
      </c>
      <c r="BE526" s="164">
        <f>IF(N526="základní",J526,0)</f>
        <v>0</v>
      </c>
      <c r="BF526" s="164">
        <f>IF(N526="snížená",J526,0)</f>
        <v>0</v>
      </c>
      <c r="BG526" s="164">
        <f>IF(N526="zákl. přenesená",J526,0)</f>
        <v>0</v>
      </c>
      <c r="BH526" s="164">
        <f>IF(N526="sníž. přenesená",J526,0)</f>
        <v>0</v>
      </c>
      <c r="BI526" s="164">
        <f>IF(N526="nulová",J526,0)</f>
        <v>0</v>
      </c>
      <c r="BJ526" s="18" t="s">
        <v>84</v>
      </c>
      <c r="BK526" s="164">
        <f>ROUND(I526*H526,2)</f>
        <v>0</v>
      </c>
      <c r="BL526" s="18" t="s">
        <v>150</v>
      </c>
      <c r="BM526" s="163" t="s">
        <v>657</v>
      </c>
    </row>
    <row r="527" spans="2:63" s="12" customFormat="1" ht="22.9" customHeight="1">
      <c r="B527" s="147"/>
      <c r="C527" s="200"/>
      <c r="D527" s="201" t="s">
        <v>75</v>
      </c>
      <c r="E527" s="203" t="s">
        <v>658</v>
      </c>
      <c r="F527" s="203" t="s">
        <v>659</v>
      </c>
      <c r="G527" s="200"/>
      <c r="H527" s="200"/>
      <c r="I527" s="149"/>
      <c r="J527" s="233">
        <f>BK527</f>
        <v>0</v>
      </c>
      <c r="L527" s="147"/>
      <c r="M527" s="150"/>
      <c r="N527" s="151"/>
      <c r="O527" s="151"/>
      <c r="P527" s="152">
        <f>SUM(P528:P582)</f>
        <v>0</v>
      </c>
      <c r="Q527" s="151"/>
      <c r="R527" s="152">
        <f>SUM(R528:R582)</f>
        <v>21.936370000000004</v>
      </c>
      <c r="S527" s="151"/>
      <c r="T527" s="153">
        <f>SUM(T528:T582)</f>
        <v>0</v>
      </c>
      <c r="AR527" s="148" t="s">
        <v>84</v>
      </c>
      <c r="AT527" s="154" t="s">
        <v>75</v>
      </c>
      <c r="AU527" s="154" t="s">
        <v>84</v>
      </c>
      <c r="AY527" s="148" t="s">
        <v>143</v>
      </c>
      <c r="BK527" s="155">
        <f>SUM(BK528:BK582)</f>
        <v>0</v>
      </c>
    </row>
    <row r="528" spans="1:65" s="2" customFormat="1" ht="16.5" customHeight="1">
      <c r="A528" s="33"/>
      <c r="B528" s="156"/>
      <c r="C528" s="204" t="s">
        <v>660</v>
      </c>
      <c r="D528" s="204" t="s">
        <v>145</v>
      </c>
      <c r="E528" s="205" t="s">
        <v>661</v>
      </c>
      <c r="F528" s="206" t="s">
        <v>662</v>
      </c>
      <c r="G528" s="207" t="s">
        <v>385</v>
      </c>
      <c r="H528" s="208">
        <v>1</v>
      </c>
      <c r="I528" s="158"/>
      <c r="J528" s="234">
        <f>ROUND(I528*H528,2)</f>
        <v>0</v>
      </c>
      <c r="K528" s="157" t="s">
        <v>1</v>
      </c>
      <c r="L528" s="34"/>
      <c r="M528" s="159" t="s">
        <v>1</v>
      </c>
      <c r="N528" s="160" t="s">
        <v>42</v>
      </c>
      <c r="O528" s="59"/>
      <c r="P528" s="161">
        <f>O528*H528</f>
        <v>0</v>
      </c>
      <c r="Q528" s="161">
        <v>0.02753</v>
      </c>
      <c r="R528" s="161">
        <f>Q528*H528</f>
        <v>0.02753</v>
      </c>
      <c r="S528" s="161">
        <v>0</v>
      </c>
      <c r="T528" s="162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63" t="s">
        <v>150</v>
      </c>
      <c r="AT528" s="163" t="s">
        <v>145</v>
      </c>
      <c r="AU528" s="163" t="s">
        <v>86</v>
      </c>
      <c r="AY528" s="18" t="s">
        <v>143</v>
      </c>
      <c r="BE528" s="164">
        <f>IF(N528="základní",J528,0)</f>
        <v>0</v>
      </c>
      <c r="BF528" s="164">
        <f>IF(N528="snížená",J528,0)</f>
        <v>0</v>
      </c>
      <c r="BG528" s="164">
        <f>IF(N528="zákl. přenesená",J528,0)</f>
        <v>0</v>
      </c>
      <c r="BH528" s="164">
        <f>IF(N528="sníž. přenesená",J528,0)</f>
        <v>0</v>
      </c>
      <c r="BI528" s="164">
        <f>IF(N528="nulová",J528,0)</f>
        <v>0</v>
      </c>
      <c r="BJ528" s="18" t="s">
        <v>84</v>
      </c>
      <c r="BK528" s="164">
        <f>ROUND(I528*H528,2)</f>
        <v>0</v>
      </c>
      <c r="BL528" s="18" t="s">
        <v>150</v>
      </c>
      <c r="BM528" s="163" t="s">
        <v>663</v>
      </c>
    </row>
    <row r="529" spans="2:51" s="13" customFormat="1" ht="12">
      <c r="B529" s="165"/>
      <c r="C529" s="209"/>
      <c r="D529" s="210" t="s">
        <v>152</v>
      </c>
      <c r="E529" s="211" t="s">
        <v>1</v>
      </c>
      <c r="F529" s="212" t="s">
        <v>664</v>
      </c>
      <c r="G529" s="209"/>
      <c r="H529" s="211" t="s">
        <v>1</v>
      </c>
      <c r="I529" s="167"/>
      <c r="J529" s="209"/>
      <c r="L529" s="165"/>
      <c r="M529" s="168"/>
      <c r="N529" s="169"/>
      <c r="O529" s="169"/>
      <c r="P529" s="169"/>
      <c r="Q529" s="169"/>
      <c r="R529" s="169"/>
      <c r="S529" s="169"/>
      <c r="T529" s="170"/>
      <c r="AT529" s="166" t="s">
        <v>152</v>
      </c>
      <c r="AU529" s="166" t="s">
        <v>86</v>
      </c>
      <c r="AV529" s="13" t="s">
        <v>84</v>
      </c>
      <c r="AW529" s="13" t="s">
        <v>32</v>
      </c>
      <c r="AX529" s="13" t="s">
        <v>76</v>
      </c>
      <c r="AY529" s="166" t="s">
        <v>143</v>
      </c>
    </row>
    <row r="530" spans="2:51" s="14" customFormat="1" ht="12">
      <c r="B530" s="171"/>
      <c r="C530" s="213"/>
      <c r="D530" s="210" t="s">
        <v>152</v>
      </c>
      <c r="E530" s="214" t="s">
        <v>1</v>
      </c>
      <c r="F530" s="215" t="s">
        <v>84</v>
      </c>
      <c r="G530" s="213"/>
      <c r="H530" s="216">
        <v>1</v>
      </c>
      <c r="I530" s="173"/>
      <c r="J530" s="213"/>
      <c r="L530" s="171"/>
      <c r="M530" s="174"/>
      <c r="N530" s="175"/>
      <c r="O530" s="175"/>
      <c r="P530" s="175"/>
      <c r="Q530" s="175"/>
      <c r="R530" s="175"/>
      <c r="S530" s="175"/>
      <c r="T530" s="176"/>
      <c r="AT530" s="172" t="s">
        <v>152</v>
      </c>
      <c r="AU530" s="172" t="s">
        <v>86</v>
      </c>
      <c r="AV530" s="14" t="s">
        <v>86</v>
      </c>
      <c r="AW530" s="14" t="s">
        <v>32</v>
      </c>
      <c r="AX530" s="14" t="s">
        <v>84</v>
      </c>
      <c r="AY530" s="172" t="s">
        <v>143</v>
      </c>
    </row>
    <row r="531" spans="2:51" s="13" customFormat="1" ht="12">
      <c r="B531" s="165"/>
      <c r="C531" s="209"/>
      <c r="D531" s="210" t="s">
        <v>152</v>
      </c>
      <c r="E531" s="211" t="s">
        <v>1</v>
      </c>
      <c r="F531" s="212" t="s">
        <v>35</v>
      </c>
      <c r="G531" s="209"/>
      <c r="H531" s="211" t="s">
        <v>1</v>
      </c>
      <c r="I531" s="167"/>
      <c r="J531" s="209"/>
      <c r="L531" s="165"/>
      <c r="M531" s="168"/>
      <c r="N531" s="169"/>
      <c r="O531" s="169"/>
      <c r="P531" s="169"/>
      <c r="Q531" s="169"/>
      <c r="R531" s="169"/>
      <c r="S531" s="169"/>
      <c r="T531" s="170"/>
      <c r="AT531" s="166" t="s">
        <v>152</v>
      </c>
      <c r="AU531" s="166" t="s">
        <v>86</v>
      </c>
      <c r="AV531" s="13" t="s">
        <v>84</v>
      </c>
      <c r="AW531" s="13" t="s">
        <v>32</v>
      </c>
      <c r="AX531" s="13" t="s">
        <v>76</v>
      </c>
      <c r="AY531" s="166" t="s">
        <v>143</v>
      </c>
    </row>
    <row r="532" spans="2:51" s="13" customFormat="1" ht="12">
      <c r="B532" s="165"/>
      <c r="C532" s="209"/>
      <c r="D532" s="210" t="s">
        <v>152</v>
      </c>
      <c r="E532" s="211" t="s">
        <v>1</v>
      </c>
      <c r="F532" s="212" t="s">
        <v>665</v>
      </c>
      <c r="G532" s="209"/>
      <c r="H532" s="211" t="s">
        <v>1</v>
      </c>
      <c r="I532" s="167"/>
      <c r="J532" s="209"/>
      <c r="L532" s="165"/>
      <c r="M532" s="168"/>
      <c r="N532" s="169"/>
      <c r="O532" s="169"/>
      <c r="P532" s="169"/>
      <c r="Q532" s="169"/>
      <c r="R532" s="169"/>
      <c r="S532" s="169"/>
      <c r="T532" s="170"/>
      <c r="AT532" s="166" t="s">
        <v>152</v>
      </c>
      <c r="AU532" s="166" t="s">
        <v>86</v>
      </c>
      <c r="AV532" s="13" t="s">
        <v>84</v>
      </c>
      <c r="AW532" s="13" t="s">
        <v>32</v>
      </c>
      <c r="AX532" s="13" t="s">
        <v>76</v>
      </c>
      <c r="AY532" s="166" t="s">
        <v>143</v>
      </c>
    </row>
    <row r="533" spans="2:51" s="13" customFormat="1" ht="12">
      <c r="B533" s="165"/>
      <c r="C533" s="209"/>
      <c r="D533" s="210" t="s">
        <v>152</v>
      </c>
      <c r="E533" s="211" t="s">
        <v>1</v>
      </c>
      <c r="F533" s="212" t="s">
        <v>666</v>
      </c>
      <c r="G533" s="209"/>
      <c r="H533" s="211" t="s">
        <v>1</v>
      </c>
      <c r="I533" s="167"/>
      <c r="J533" s="209"/>
      <c r="L533" s="165"/>
      <c r="M533" s="168"/>
      <c r="N533" s="169"/>
      <c r="O533" s="169"/>
      <c r="P533" s="169"/>
      <c r="Q533" s="169"/>
      <c r="R533" s="169"/>
      <c r="S533" s="169"/>
      <c r="T533" s="170"/>
      <c r="AT533" s="166" t="s">
        <v>152</v>
      </c>
      <c r="AU533" s="166" t="s">
        <v>86</v>
      </c>
      <c r="AV533" s="13" t="s">
        <v>84</v>
      </c>
      <c r="AW533" s="13" t="s">
        <v>32</v>
      </c>
      <c r="AX533" s="13" t="s">
        <v>76</v>
      </c>
      <c r="AY533" s="166" t="s">
        <v>143</v>
      </c>
    </row>
    <row r="534" spans="1:65" s="2" customFormat="1" ht="16.5" customHeight="1">
      <c r="A534" s="33"/>
      <c r="B534" s="156"/>
      <c r="C534" s="225" t="s">
        <v>667</v>
      </c>
      <c r="D534" s="225" t="s">
        <v>334</v>
      </c>
      <c r="E534" s="226" t="s">
        <v>668</v>
      </c>
      <c r="F534" s="227" t="s">
        <v>669</v>
      </c>
      <c r="G534" s="228" t="s">
        <v>385</v>
      </c>
      <c r="H534" s="229">
        <v>1</v>
      </c>
      <c r="I534" s="190"/>
      <c r="J534" s="235">
        <f>ROUND(I534*H534,2)</f>
        <v>0</v>
      </c>
      <c r="K534" s="189" t="s">
        <v>1</v>
      </c>
      <c r="L534" s="191"/>
      <c r="M534" s="192" t="s">
        <v>1</v>
      </c>
      <c r="N534" s="193" t="s">
        <v>42</v>
      </c>
      <c r="O534" s="59"/>
      <c r="P534" s="161">
        <f>O534*H534</f>
        <v>0</v>
      </c>
      <c r="Q534" s="161">
        <v>9.96</v>
      </c>
      <c r="R534" s="161">
        <f>Q534*H534</f>
        <v>9.96</v>
      </c>
      <c r="S534" s="161">
        <v>0</v>
      </c>
      <c r="T534" s="162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63" t="s">
        <v>219</v>
      </c>
      <c r="AT534" s="163" t="s">
        <v>334</v>
      </c>
      <c r="AU534" s="163" t="s">
        <v>86</v>
      </c>
      <c r="AY534" s="18" t="s">
        <v>143</v>
      </c>
      <c r="BE534" s="164">
        <f>IF(N534="základní",J534,0)</f>
        <v>0</v>
      </c>
      <c r="BF534" s="164">
        <f>IF(N534="snížená",J534,0)</f>
        <v>0</v>
      </c>
      <c r="BG534" s="164">
        <f>IF(N534="zákl. přenesená",J534,0)</f>
        <v>0</v>
      </c>
      <c r="BH534" s="164">
        <f>IF(N534="sníž. přenesená",J534,0)</f>
        <v>0</v>
      </c>
      <c r="BI534" s="164">
        <f>IF(N534="nulová",J534,0)</f>
        <v>0</v>
      </c>
      <c r="BJ534" s="18" t="s">
        <v>84</v>
      </c>
      <c r="BK534" s="164">
        <f>ROUND(I534*H534,2)</f>
        <v>0</v>
      </c>
      <c r="BL534" s="18" t="s">
        <v>150</v>
      </c>
      <c r="BM534" s="163" t="s">
        <v>670</v>
      </c>
    </row>
    <row r="535" spans="2:51" s="13" customFormat="1" ht="12">
      <c r="B535" s="165"/>
      <c r="C535" s="209"/>
      <c r="D535" s="210" t="s">
        <v>152</v>
      </c>
      <c r="E535" s="211" t="s">
        <v>1</v>
      </c>
      <c r="F535" s="212" t="s">
        <v>671</v>
      </c>
      <c r="G535" s="209"/>
      <c r="H535" s="211" t="s">
        <v>1</v>
      </c>
      <c r="I535" s="167"/>
      <c r="J535" s="209"/>
      <c r="L535" s="165"/>
      <c r="M535" s="168"/>
      <c r="N535" s="169"/>
      <c r="O535" s="169"/>
      <c r="P535" s="169"/>
      <c r="Q535" s="169"/>
      <c r="R535" s="169"/>
      <c r="S535" s="169"/>
      <c r="T535" s="170"/>
      <c r="AT535" s="166" t="s">
        <v>152</v>
      </c>
      <c r="AU535" s="166" t="s">
        <v>86</v>
      </c>
      <c r="AV535" s="13" t="s">
        <v>84</v>
      </c>
      <c r="AW535" s="13" t="s">
        <v>32</v>
      </c>
      <c r="AX535" s="13" t="s">
        <v>76</v>
      </c>
      <c r="AY535" s="166" t="s">
        <v>143</v>
      </c>
    </row>
    <row r="536" spans="2:51" s="13" customFormat="1" ht="12">
      <c r="B536" s="165"/>
      <c r="C536" s="209"/>
      <c r="D536" s="210" t="s">
        <v>152</v>
      </c>
      <c r="E536" s="211" t="s">
        <v>1</v>
      </c>
      <c r="F536" s="212" t="s">
        <v>672</v>
      </c>
      <c r="G536" s="209"/>
      <c r="H536" s="211" t="s">
        <v>1</v>
      </c>
      <c r="I536" s="167"/>
      <c r="J536" s="209"/>
      <c r="L536" s="165"/>
      <c r="M536" s="168"/>
      <c r="N536" s="169"/>
      <c r="O536" s="169"/>
      <c r="P536" s="169"/>
      <c r="Q536" s="169"/>
      <c r="R536" s="169"/>
      <c r="S536" s="169"/>
      <c r="T536" s="170"/>
      <c r="AT536" s="166" t="s">
        <v>152</v>
      </c>
      <c r="AU536" s="166" t="s">
        <v>86</v>
      </c>
      <c r="AV536" s="13" t="s">
        <v>84</v>
      </c>
      <c r="AW536" s="13" t="s">
        <v>32</v>
      </c>
      <c r="AX536" s="13" t="s">
        <v>76</v>
      </c>
      <c r="AY536" s="166" t="s">
        <v>143</v>
      </c>
    </row>
    <row r="537" spans="2:51" s="13" customFormat="1" ht="12">
      <c r="B537" s="165"/>
      <c r="C537" s="209"/>
      <c r="D537" s="210" t="s">
        <v>152</v>
      </c>
      <c r="E537" s="211" t="s">
        <v>1</v>
      </c>
      <c r="F537" s="212" t="s">
        <v>673</v>
      </c>
      <c r="G537" s="209"/>
      <c r="H537" s="211" t="s">
        <v>1</v>
      </c>
      <c r="I537" s="167"/>
      <c r="J537" s="209"/>
      <c r="L537" s="165"/>
      <c r="M537" s="168"/>
      <c r="N537" s="169"/>
      <c r="O537" s="169"/>
      <c r="P537" s="169"/>
      <c r="Q537" s="169"/>
      <c r="R537" s="169"/>
      <c r="S537" s="169"/>
      <c r="T537" s="170"/>
      <c r="AT537" s="166" t="s">
        <v>152</v>
      </c>
      <c r="AU537" s="166" t="s">
        <v>86</v>
      </c>
      <c r="AV537" s="13" t="s">
        <v>84</v>
      </c>
      <c r="AW537" s="13" t="s">
        <v>32</v>
      </c>
      <c r="AX537" s="13" t="s">
        <v>76</v>
      </c>
      <c r="AY537" s="166" t="s">
        <v>143</v>
      </c>
    </row>
    <row r="538" spans="2:51" s="14" customFormat="1" ht="12">
      <c r="B538" s="171"/>
      <c r="C538" s="213"/>
      <c r="D538" s="210" t="s">
        <v>152</v>
      </c>
      <c r="E538" s="214" t="s">
        <v>1</v>
      </c>
      <c r="F538" s="215" t="s">
        <v>84</v>
      </c>
      <c r="G538" s="213"/>
      <c r="H538" s="216">
        <v>1</v>
      </c>
      <c r="I538" s="173"/>
      <c r="J538" s="213"/>
      <c r="L538" s="171"/>
      <c r="M538" s="174"/>
      <c r="N538" s="175"/>
      <c r="O538" s="175"/>
      <c r="P538" s="175"/>
      <c r="Q538" s="175"/>
      <c r="R538" s="175"/>
      <c r="S538" s="175"/>
      <c r="T538" s="176"/>
      <c r="AT538" s="172" t="s">
        <v>152</v>
      </c>
      <c r="AU538" s="172" t="s">
        <v>86</v>
      </c>
      <c r="AV538" s="14" t="s">
        <v>86</v>
      </c>
      <c r="AW538" s="14" t="s">
        <v>32</v>
      </c>
      <c r="AX538" s="14" t="s">
        <v>84</v>
      </c>
      <c r="AY538" s="172" t="s">
        <v>143</v>
      </c>
    </row>
    <row r="539" spans="1:65" s="2" customFormat="1" ht="16.5" customHeight="1">
      <c r="A539" s="33"/>
      <c r="B539" s="156"/>
      <c r="C539" s="204" t="s">
        <v>674</v>
      </c>
      <c r="D539" s="204" t="s">
        <v>145</v>
      </c>
      <c r="E539" s="205" t="s">
        <v>675</v>
      </c>
      <c r="F539" s="206" t="s">
        <v>676</v>
      </c>
      <c r="G539" s="207" t="s">
        <v>385</v>
      </c>
      <c r="H539" s="208">
        <v>3</v>
      </c>
      <c r="I539" s="158"/>
      <c r="J539" s="234">
        <f>ROUND(I539*H539,2)</f>
        <v>0</v>
      </c>
      <c r="K539" s="157" t="s">
        <v>1</v>
      </c>
      <c r="L539" s="34"/>
      <c r="M539" s="159" t="s">
        <v>1</v>
      </c>
      <c r="N539" s="160" t="s">
        <v>42</v>
      </c>
      <c r="O539" s="59"/>
      <c r="P539" s="161">
        <f>O539*H539</f>
        <v>0</v>
      </c>
      <c r="Q539" s="161">
        <v>0.00918</v>
      </c>
      <c r="R539" s="161">
        <f>Q539*H539</f>
        <v>0.027540000000000002</v>
      </c>
      <c r="S539" s="161">
        <v>0</v>
      </c>
      <c r="T539" s="162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63" t="s">
        <v>150</v>
      </c>
      <c r="AT539" s="163" t="s">
        <v>145</v>
      </c>
      <c r="AU539" s="163" t="s">
        <v>86</v>
      </c>
      <c r="AY539" s="18" t="s">
        <v>143</v>
      </c>
      <c r="BE539" s="164">
        <f>IF(N539="základní",J539,0)</f>
        <v>0</v>
      </c>
      <c r="BF539" s="164">
        <f>IF(N539="snížená",J539,0)</f>
        <v>0</v>
      </c>
      <c r="BG539" s="164">
        <f>IF(N539="zákl. přenesená",J539,0)</f>
        <v>0</v>
      </c>
      <c r="BH539" s="164">
        <f>IF(N539="sníž. přenesená",J539,0)</f>
        <v>0</v>
      </c>
      <c r="BI539" s="164">
        <f>IF(N539="nulová",J539,0)</f>
        <v>0</v>
      </c>
      <c r="BJ539" s="18" t="s">
        <v>84</v>
      </c>
      <c r="BK539" s="164">
        <f>ROUND(I539*H539,2)</f>
        <v>0</v>
      </c>
      <c r="BL539" s="18" t="s">
        <v>150</v>
      </c>
      <c r="BM539" s="163" t="s">
        <v>677</v>
      </c>
    </row>
    <row r="540" spans="2:51" s="13" customFormat="1" ht="12">
      <c r="B540" s="165"/>
      <c r="C540" s="209"/>
      <c r="D540" s="210" t="s">
        <v>152</v>
      </c>
      <c r="E540" s="211" t="s">
        <v>1</v>
      </c>
      <c r="F540" s="212" t="s">
        <v>678</v>
      </c>
      <c r="G540" s="209"/>
      <c r="H540" s="211" t="s">
        <v>1</v>
      </c>
      <c r="I540" s="167"/>
      <c r="J540" s="209"/>
      <c r="L540" s="165"/>
      <c r="M540" s="168"/>
      <c r="N540" s="169"/>
      <c r="O540" s="169"/>
      <c r="P540" s="169"/>
      <c r="Q540" s="169"/>
      <c r="R540" s="169"/>
      <c r="S540" s="169"/>
      <c r="T540" s="170"/>
      <c r="AT540" s="166" t="s">
        <v>152</v>
      </c>
      <c r="AU540" s="166" t="s">
        <v>86</v>
      </c>
      <c r="AV540" s="13" t="s">
        <v>84</v>
      </c>
      <c r="AW540" s="13" t="s">
        <v>32</v>
      </c>
      <c r="AX540" s="13" t="s">
        <v>76</v>
      </c>
      <c r="AY540" s="166" t="s">
        <v>143</v>
      </c>
    </row>
    <row r="541" spans="2:51" s="14" customFormat="1" ht="12">
      <c r="B541" s="171"/>
      <c r="C541" s="213"/>
      <c r="D541" s="210" t="s">
        <v>152</v>
      </c>
      <c r="E541" s="214" t="s">
        <v>1</v>
      </c>
      <c r="F541" s="215" t="s">
        <v>86</v>
      </c>
      <c r="G541" s="213"/>
      <c r="H541" s="216">
        <v>2</v>
      </c>
      <c r="I541" s="173"/>
      <c r="J541" s="213"/>
      <c r="L541" s="171"/>
      <c r="M541" s="174"/>
      <c r="N541" s="175"/>
      <c r="O541" s="175"/>
      <c r="P541" s="175"/>
      <c r="Q541" s="175"/>
      <c r="R541" s="175"/>
      <c r="S541" s="175"/>
      <c r="T541" s="176"/>
      <c r="AT541" s="172" t="s">
        <v>152</v>
      </c>
      <c r="AU541" s="172" t="s">
        <v>86</v>
      </c>
      <c r="AV541" s="14" t="s">
        <v>86</v>
      </c>
      <c r="AW541" s="14" t="s">
        <v>32</v>
      </c>
      <c r="AX541" s="14" t="s">
        <v>76</v>
      </c>
      <c r="AY541" s="172" t="s">
        <v>143</v>
      </c>
    </row>
    <row r="542" spans="2:51" s="13" customFormat="1" ht="12">
      <c r="B542" s="165"/>
      <c r="C542" s="209"/>
      <c r="D542" s="210" t="s">
        <v>152</v>
      </c>
      <c r="E542" s="211" t="s">
        <v>1</v>
      </c>
      <c r="F542" s="212" t="s">
        <v>679</v>
      </c>
      <c r="G542" s="209"/>
      <c r="H542" s="211" t="s">
        <v>1</v>
      </c>
      <c r="I542" s="167"/>
      <c r="J542" s="209"/>
      <c r="L542" s="165"/>
      <c r="M542" s="168"/>
      <c r="N542" s="169"/>
      <c r="O542" s="169"/>
      <c r="P542" s="169"/>
      <c r="Q542" s="169"/>
      <c r="R542" s="169"/>
      <c r="S542" s="169"/>
      <c r="T542" s="170"/>
      <c r="AT542" s="166" t="s">
        <v>152</v>
      </c>
      <c r="AU542" s="166" t="s">
        <v>86</v>
      </c>
      <c r="AV542" s="13" t="s">
        <v>84</v>
      </c>
      <c r="AW542" s="13" t="s">
        <v>32</v>
      </c>
      <c r="AX542" s="13" t="s">
        <v>76</v>
      </c>
      <c r="AY542" s="166" t="s">
        <v>143</v>
      </c>
    </row>
    <row r="543" spans="2:51" s="14" customFormat="1" ht="12">
      <c r="B543" s="171"/>
      <c r="C543" s="213"/>
      <c r="D543" s="210" t="s">
        <v>152</v>
      </c>
      <c r="E543" s="214" t="s">
        <v>1</v>
      </c>
      <c r="F543" s="215" t="s">
        <v>84</v>
      </c>
      <c r="G543" s="213"/>
      <c r="H543" s="216">
        <v>1</v>
      </c>
      <c r="I543" s="173"/>
      <c r="J543" s="213"/>
      <c r="L543" s="171"/>
      <c r="M543" s="174"/>
      <c r="N543" s="175"/>
      <c r="O543" s="175"/>
      <c r="P543" s="175"/>
      <c r="Q543" s="175"/>
      <c r="R543" s="175"/>
      <c r="S543" s="175"/>
      <c r="T543" s="176"/>
      <c r="AT543" s="172" t="s">
        <v>152</v>
      </c>
      <c r="AU543" s="172" t="s">
        <v>86</v>
      </c>
      <c r="AV543" s="14" t="s">
        <v>86</v>
      </c>
      <c r="AW543" s="14" t="s">
        <v>32</v>
      </c>
      <c r="AX543" s="14" t="s">
        <v>76</v>
      </c>
      <c r="AY543" s="172" t="s">
        <v>143</v>
      </c>
    </row>
    <row r="544" spans="2:51" s="16" customFormat="1" ht="12">
      <c r="B544" s="183"/>
      <c r="C544" s="221"/>
      <c r="D544" s="210" t="s">
        <v>152</v>
      </c>
      <c r="E544" s="222" t="s">
        <v>1</v>
      </c>
      <c r="F544" s="223" t="s">
        <v>241</v>
      </c>
      <c r="G544" s="221"/>
      <c r="H544" s="224">
        <v>3</v>
      </c>
      <c r="I544" s="185"/>
      <c r="J544" s="221"/>
      <c r="L544" s="183"/>
      <c r="M544" s="186"/>
      <c r="N544" s="187"/>
      <c r="O544" s="187"/>
      <c r="P544" s="187"/>
      <c r="Q544" s="187"/>
      <c r="R544" s="187"/>
      <c r="S544" s="187"/>
      <c r="T544" s="188"/>
      <c r="AT544" s="184" t="s">
        <v>152</v>
      </c>
      <c r="AU544" s="184" t="s">
        <v>86</v>
      </c>
      <c r="AV544" s="16" t="s">
        <v>150</v>
      </c>
      <c r="AW544" s="16" t="s">
        <v>32</v>
      </c>
      <c r="AX544" s="16" t="s">
        <v>84</v>
      </c>
      <c r="AY544" s="184" t="s">
        <v>143</v>
      </c>
    </row>
    <row r="545" spans="2:51" s="13" customFormat="1" ht="12">
      <c r="B545" s="165"/>
      <c r="C545" s="209"/>
      <c r="D545" s="210" t="s">
        <v>152</v>
      </c>
      <c r="E545" s="211" t="s">
        <v>1</v>
      </c>
      <c r="F545" s="212" t="s">
        <v>35</v>
      </c>
      <c r="G545" s="209"/>
      <c r="H545" s="211" t="s">
        <v>1</v>
      </c>
      <c r="I545" s="167"/>
      <c r="J545" s="209"/>
      <c r="L545" s="165"/>
      <c r="M545" s="168"/>
      <c r="N545" s="169"/>
      <c r="O545" s="169"/>
      <c r="P545" s="169"/>
      <c r="Q545" s="169"/>
      <c r="R545" s="169"/>
      <c r="S545" s="169"/>
      <c r="T545" s="170"/>
      <c r="AT545" s="166" t="s">
        <v>152</v>
      </c>
      <c r="AU545" s="166" t="s">
        <v>86</v>
      </c>
      <c r="AV545" s="13" t="s">
        <v>84</v>
      </c>
      <c r="AW545" s="13" t="s">
        <v>32</v>
      </c>
      <c r="AX545" s="13" t="s">
        <v>76</v>
      </c>
      <c r="AY545" s="166" t="s">
        <v>143</v>
      </c>
    </row>
    <row r="546" spans="2:51" s="13" customFormat="1" ht="12">
      <c r="B546" s="165"/>
      <c r="C546" s="209"/>
      <c r="D546" s="210" t="s">
        <v>152</v>
      </c>
      <c r="E546" s="211" t="s">
        <v>1</v>
      </c>
      <c r="F546" s="212" t="s">
        <v>665</v>
      </c>
      <c r="G546" s="209"/>
      <c r="H546" s="211" t="s">
        <v>1</v>
      </c>
      <c r="I546" s="167"/>
      <c r="J546" s="209"/>
      <c r="L546" s="165"/>
      <c r="M546" s="168"/>
      <c r="N546" s="169"/>
      <c r="O546" s="169"/>
      <c r="P546" s="169"/>
      <c r="Q546" s="169"/>
      <c r="R546" s="169"/>
      <c r="S546" s="169"/>
      <c r="T546" s="170"/>
      <c r="AT546" s="166" t="s">
        <v>152</v>
      </c>
      <c r="AU546" s="166" t="s">
        <v>86</v>
      </c>
      <c r="AV546" s="13" t="s">
        <v>84</v>
      </c>
      <c r="AW546" s="13" t="s">
        <v>32</v>
      </c>
      <c r="AX546" s="13" t="s">
        <v>76</v>
      </c>
      <c r="AY546" s="166" t="s">
        <v>143</v>
      </c>
    </row>
    <row r="547" spans="2:51" s="13" customFormat="1" ht="12">
      <c r="B547" s="165"/>
      <c r="C547" s="209"/>
      <c r="D547" s="210" t="s">
        <v>152</v>
      </c>
      <c r="E547" s="211" t="s">
        <v>1</v>
      </c>
      <c r="F547" s="212" t="s">
        <v>666</v>
      </c>
      <c r="G547" s="209"/>
      <c r="H547" s="211" t="s">
        <v>1</v>
      </c>
      <c r="I547" s="167"/>
      <c r="J547" s="209"/>
      <c r="L547" s="165"/>
      <c r="M547" s="168"/>
      <c r="N547" s="169"/>
      <c r="O547" s="169"/>
      <c r="P547" s="169"/>
      <c r="Q547" s="169"/>
      <c r="R547" s="169"/>
      <c r="S547" s="169"/>
      <c r="T547" s="170"/>
      <c r="AT547" s="166" t="s">
        <v>152</v>
      </c>
      <c r="AU547" s="166" t="s">
        <v>86</v>
      </c>
      <c r="AV547" s="13" t="s">
        <v>84</v>
      </c>
      <c r="AW547" s="13" t="s">
        <v>32</v>
      </c>
      <c r="AX547" s="13" t="s">
        <v>76</v>
      </c>
      <c r="AY547" s="166" t="s">
        <v>143</v>
      </c>
    </row>
    <row r="548" spans="1:65" s="2" customFormat="1" ht="16.5" customHeight="1">
      <c r="A548" s="33"/>
      <c r="B548" s="156"/>
      <c r="C548" s="225" t="s">
        <v>680</v>
      </c>
      <c r="D548" s="225" t="s">
        <v>334</v>
      </c>
      <c r="E548" s="226" t="s">
        <v>681</v>
      </c>
      <c r="F548" s="227" t="s">
        <v>682</v>
      </c>
      <c r="G548" s="228" t="s">
        <v>385</v>
      </c>
      <c r="H548" s="229">
        <v>2</v>
      </c>
      <c r="I548" s="190"/>
      <c r="J548" s="235">
        <f>ROUND(I548*H548,2)</f>
        <v>0</v>
      </c>
      <c r="K548" s="189" t="s">
        <v>1</v>
      </c>
      <c r="L548" s="191"/>
      <c r="M548" s="192" t="s">
        <v>1</v>
      </c>
      <c r="N548" s="193" t="s">
        <v>42</v>
      </c>
      <c r="O548" s="59"/>
      <c r="P548" s="161">
        <f>O548*H548</f>
        <v>0</v>
      </c>
      <c r="Q548" s="161">
        <v>2.74</v>
      </c>
      <c r="R548" s="161">
        <f>Q548*H548</f>
        <v>5.48</v>
      </c>
      <c r="S548" s="161">
        <v>0</v>
      </c>
      <c r="T548" s="162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63" t="s">
        <v>219</v>
      </c>
      <c r="AT548" s="163" t="s">
        <v>334</v>
      </c>
      <c r="AU548" s="163" t="s">
        <v>86</v>
      </c>
      <c r="AY548" s="18" t="s">
        <v>143</v>
      </c>
      <c r="BE548" s="164">
        <f>IF(N548="základní",J548,0)</f>
        <v>0</v>
      </c>
      <c r="BF548" s="164">
        <f>IF(N548="snížená",J548,0)</f>
        <v>0</v>
      </c>
      <c r="BG548" s="164">
        <f>IF(N548="zákl. přenesená",J548,0)</f>
        <v>0</v>
      </c>
      <c r="BH548" s="164">
        <f>IF(N548="sníž. přenesená",J548,0)</f>
        <v>0</v>
      </c>
      <c r="BI548" s="164">
        <f>IF(N548="nulová",J548,0)</f>
        <v>0</v>
      </c>
      <c r="BJ548" s="18" t="s">
        <v>84</v>
      </c>
      <c r="BK548" s="164">
        <f>ROUND(I548*H548,2)</f>
        <v>0</v>
      </c>
      <c r="BL548" s="18" t="s">
        <v>150</v>
      </c>
      <c r="BM548" s="163" t="s">
        <v>683</v>
      </c>
    </row>
    <row r="549" spans="2:51" s="13" customFormat="1" ht="12">
      <c r="B549" s="165"/>
      <c r="C549" s="209"/>
      <c r="D549" s="210" t="s">
        <v>152</v>
      </c>
      <c r="E549" s="211" t="s">
        <v>1</v>
      </c>
      <c r="F549" s="212" t="s">
        <v>684</v>
      </c>
      <c r="G549" s="209"/>
      <c r="H549" s="211" t="s">
        <v>1</v>
      </c>
      <c r="I549" s="167"/>
      <c r="J549" s="209"/>
      <c r="L549" s="165"/>
      <c r="M549" s="168"/>
      <c r="N549" s="169"/>
      <c r="O549" s="169"/>
      <c r="P549" s="169"/>
      <c r="Q549" s="169"/>
      <c r="R549" s="169"/>
      <c r="S549" s="169"/>
      <c r="T549" s="170"/>
      <c r="AT549" s="166" t="s">
        <v>152</v>
      </c>
      <c r="AU549" s="166" t="s">
        <v>86</v>
      </c>
      <c r="AV549" s="13" t="s">
        <v>84</v>
      </c>
      <c r="AW549" s="13" t="s">
        <v>32</v>
      </c>
      <c r="AX549" s="13" t="s">
        <v>76</v>
      </c>
      <c r="AY549" s="166" t="s">
        <v>143</v>
      </c>
    </row>
    <row r="550" spans="2:51" s="13" customFormat="1" ht="12">
      <c r="B550" s="165"/>
      <c r="C550" s="209"/>
      <c r="D550" s="210" t="s">
        <v>152</v>
      </c>
      <c r="E550" s="211" t="s">
        <v>1</v>
      </c>
      <c r="F550" s="212" t="s">
        <v>672</v>
      </c>
      <c r="G550" s="209"/>
      <c r="H550" s="211" t="s">
        <v>1</v>
      </c>
      <c r="I550" s="167"/>
      <c r="J550" s="209"/>
      <c r="L550" s="165"/>
      <c r="M550" s="168"/>
      <c r="N550" s="169"/>
      <c r="O550" s="169"/>
      <c r="P550" s="169"/>
      <c r="Q550" s="169"/>
      <c r="R550" s="169"/>
      <c r="S550" s="169"/>
      <c r="T550" s="170"/>
      <c r="AT550" s="166" t="s">
        <v>152</v>
      </c>
      <c r="AU550" s="166" t="s">
        <v>86</v>
      </c>
      <c r="AV550" s="13" t="s">
        <v>84</v>
      </c>
      <c r="AW550" s="13" t="s">
        <v>32</v>
      </c>
      <c r="AX550" s="13" t="s">
        <v>76</v>
      </c>
      <c r="AY550" s="166" t="s">
        <v>143</v>
      </c>
    </row>
    <row r="551" spans="2:51" s="13" customFormat="1" ht="12">
      <c r="B551" s="165"/>
      <c r="C551" s="209"/>
      <c r="D551" s="210" t="s">
        <v>152</v>
      </c>
      <c r="E551" s="211" t="s">
        <v>1</v>
      </c>
      <c r="F551" s="212" t="s">
        <v>685</v>
      </c>
      <c r="G551" s="209"/>
      <c r="H551" s="211" t="s">
        <v>1</v>
      </c>
      <c r="I551" s="167"/>
      <c r="J551" s="209"/>
      <c r="L551" s="165"/>
      <c r="M551" s="168"/>
      <c r="N551" s="169"/>
      <c r="O551" s="169"/>
      <c r="P551" s="169"/>
      <c r="Q551" s="169"/>
      <c r="R551" s="169"/>
      <c r="S551" s="169"/>
      <c r="T551" s="170"/>
      <c r="AT551" s="166" t="s">
        <v>152</v>
      </c>
      <c r="AU551" s="166" t="s">
        <v>86</v>
      </c>
      <c r="AV551" s="13" t="s">
        <v>84</v>
      </c>
      <c r="AW551" s="13" t="s">
        <v>32</v>
      </c>
      <c r="AX551" s="13" t="s">
        <v>76</v>
      </c>
      <c r="AY551" s="166" t="s">
        <v>143</v>
      </c>
    </row>
    <row r="552" spans="2:51" s="14" customFormat="1" ht="12">
      <c r="B552" s="171"/>
      <c r="C552" s="213"/>
      <c r="D552" s="210" t="s">
        <v>152</v>
      </c>
      <c r="E552" s="214" t="s">
        <v>1</v>
      </c>
      <c r="F552" s="215" t="s">
        <v>86</v>
      </c>
      <c r="G552" s="213"/>
      <c r="H552" s="216">
        <v>2</v>
      </c>
      <c r="I552" s="173"/>
      <c r="J552" s="213"/>
      <c r="L552" s="171"/>
      <c r="M552" s="174"/>
      <c r="N552" s="175"/>
      <c r="O552" s="175"/>
      <c r="P552" s="175"/>
      <c r="Q552" s="175"/>
      <c r="R552" s="175"/>
      <c r="S552" s="175"/>
      <c r="T552" s="176"/>
      <c r="AT552" s="172" t="s">
        <v>152</v>
      </c>
      <c r="AU552" s="172" t="s">
        <v>86</v>
      </c>
      <c r="AV552" s="14" t="s">
        <v>86</v>
      </c>
      <c r="AW552" s="14" t="s">
        <v>32</v>
      </c>
      <c r="AX552" s="14" t="s">
        <v>84</v>
      </c>
      <c r="AY552" s="172" t="s">
        <v>143</v>
      </c>
    </row>
    <row r="553" spans="1:65" s="2" customFormat="1" ht="16.5" customHeight="1">
      <c r="A553" s="33"/>
      <c r="B553" s="156"/>
      <c r="C553" s="225" t="s">
        <v>686</v>
      </c>
      <c r="D553" s="225" t="s">
        <v>334</v>
      </c>
      <c r="E553" s="226" t="s">
        <v>687</v>
      </c>
      <c r="F553" s="227" t="s">
        <v>688</v>
      </c>
      <c r="G553" s="228" t="s">
        <v>385</v>
      </c>
      <c r="H553" s="229">
        <v>1</v>
      </c>
      <c r="I553" s="190"/>
      <c r="J553" s="235">
        <f>ROUND(I553*H553,2)</f>
        <v>0</v>
      </c>
      <c r="K553" s="189" t="s">
        <v>1</v>
      </c>
      <c r="L553" s="191"/>
      <c r="M553" s="192" t="s">
        <v>1</v>
      </c>
      <c r="N553" s="193" t="s">
        <v>42</v>
      </c>
      <c r="O553" s="59"/>
      <c r="P553" s="161">
        <f>O553*H553</f>
        <v>0</v>
      </c>
      <c r="Q553" s="161">
        <v>3.2</v>
      </c>
      <c r="R553" s="161">
        <f>Q553*H553</f>
        <v>3.2</v>
      </c>
      <c r="S553" s="161">
        <v>0</v>
      </c>
      <c r="T553" s="162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63" t="s">
        <v>219</v>
      </c>
      <c r="AT553" s="163" t="s">
        <v>334</v>
      </c>
      <c r="AU553" s="163" t="s">
        <v>86</v>
      </c>
      <c r="AY553" s="18" t="s">
        <v>143</v>
      </c>
      <c r="BE553" s="164">
        <f>IF(N553="základní",J553,0)</f>
        <v>0</v>
      </c>
      <c r="BF553" s="164">
        <f>IF(N553="snížená",J553,0)</f>
        <v>0</v>
      </c>
      <c r="BG553" s="164">
        <f>IF(N553="zákl. přenesená",J553,0)</f>
        <v>0</v>
      </c>
      <c r="BH553" s="164">
        <f>IF(N553="sníž. přenesená",J553,0)</f>
        <v>0</v>
      </c>
      <c r="BI553" s="164">
        <f>IF(N553="nulová",J553,0)</f>
        <v>0</v>
      </c>
      <c r="BJ553" s="18" t="s">
        <v>84</v>
      </c>
      <c r="BK553" s="164">
        <f>ROUND(I553*H553,2)</f>
        <v>0</v>
      </c>
      <c r="BL553" s="18" t="s">
        <v>150</v>
      </c>
      <c r="BM553" s="163" t="s">
        <v>689</v>
      </c>
    </row>
    <row r="554" spans="2:51" s="13" customFormat="1" ht="12">
      <c r="B554" s="165"/>
      <c r="C554" s="209"/>
      <c r="D554" s="210" t="s">
        <v>152</v>
      </c>
      <c r="E554" s="211" t="s">
        <v>1</v>
      </c>
      <c r="F554" s="212" t="s">
        <v>684</v>
      </c>
      <c r="G554" s="209"/>
      <c r="H554" s="211" t="s">
        <v>1</v>
      </c>
      <c r="I554" s="167"/>
      <c r="J554" s="209"/>
      <c r="L554" s="165"/>
      <c r="M554" s="168"/>
      <c r="N554" s="169"/>
      <c r="O554" s="169"/>
      <c r="P554" s="169"/>
      <c r="Q554" s="169"/>
      <c r="R554" s="169"/>
      <c r="S554" s="169"/>
      <c r="T554" s="170"/>
      <c r="AT554" s="166" t="s">
        <v>152</v>
      </c>
      <c r="AU554" s="166" t="s">
        <v>86</v>
      </c>
      <c r="AV554" s="13" t="s">
        <v>84</v>
      </c>
      <c r="AW554" s="13" t="s">
        <v>32</v>
      </c>
      <c r="AX554" s="13" t="s">
        <v>76</v>
      </c>
      <c r="AY554" s="166" t="s">
        <v>143</v>
      </c>
    </row>
    <row r="555" spans="2:51" s="13" customFormat="1" ht="12">
      <c r="B555" s="165"/>
      <c r="C555" s="209"/>
      <c r="D555" s="210" t="s">
        <v>152</v>
      </c>
      <c r="E555" s="211" t="s">
        <v>1</v>
      </c>
      <c r="F555" s="212" t="s">
        <v>672</v>
      </c>
      <c r="G555" s="209"/>
      <c r="H555" s="211" t="s">
        <v>1</v>
      </c>
      <c r="I555" s="167"/>
      <c r="J555" s="209"/>
      <c r="L555" s="165"/>
      <c r="M555" s="168"/>
      <c r="N555" s="169"/>
      <c r="O555" s="169"/>
      <c r="P555" s="169"/>
      <c r="Q555" s="169"/>
      <c r="R555" s="169"/>
      <c r="S555" s="169"/>
      <c r="T555" s="170"/>
      <c r="AT555" s="166" t="s">
        <v>152</v>
      </c>
      <c r="AU555" s="166" t="s">
        <v>86</v>
      </c>
      <c r="AV555" s="13" t="s">
        <v>84</v>
      </c>
      <c r="AW555" s="13" t="s">
        <v>32</v>
      </c>
      <c r="AX555" s="13" t="s">
        <v>76</v>
      </c>
      <c r="AY555" s="166" t="s">
        <v>143</v>
      </c>
    </row>
    <row r="556" spans="2:51" s="13" customFormat="1" ht="12">
      <c r="B556" s="165"/>
      <c r="C556" s="209"/>
      <c r="D556" s="210" t="s">
        <v>152</v>
      </c>
      <c r="E556" s="211" t="s">
        <v>1</v>
      </c>
      <c r="F556" s="212" t="s">
        <v>690</v>
      </c>
      <c r="G556" s="209"/>
      <c r="H556" s="211" t="s">
        <v>1</v>
      </c>
      <c r="I556" s="167"/>
      <c r="J556" s="209"/>
      <c r="L556" s="165"/>
      <c r="M556" s="168"/>
      <c r="N556" s="169"/>
      <c r="O556" s="169"/>
      <c r="P556" s="169"/>
      <c r="Q556" s="169"/>
      <c r="R556" s="169"/>
      <c r="S556" s="169"/>
      <c r="T556" s="170"/>
      <c r="AT556" s="166" t="s">
        <v>152</v>
      </c>
      <c r="AU556" s="166" t="s">
        <v>86</v>
      </c>
      <c r="AV556" s="13" t="s">
        <v>84</v>
      </c>
      <c r="AW556" s="13" t="s">
        <v>32</v>
      </c>
      <c r="AX556" s="13" t="s">
        <v>76</v>
      </c>
      <c r="AY556" s="166" t="s">
        <v>143</v>
      </c>
    </row>
    <row r="557" spans="2:51" s="14" customFormat="1" ht="12">
      <c r="B557" s="171"/>
      <c r="C557" s="213"/>
      <c r="D557" s="210" t="s">
        <v>152</v>
      </c>
      <c r="E557" s="214" t="s">
        <v>1</v>
      </c>
      <c r="F557" s="215" t="s">
        <v>84</v>
      </c>
      <c r="G557" s="213"/>
      <c r="H557" s="216">
        <v>1</v>
      </c>
      <c r="I557" s="173"/>
      <c r="J557" s="213"/>
      <c r="L557" s="171"/>
      <c r="M557" s="174"/>
      <c r="N557" s="175"/>
      <c r="O557" s="175"/>
      <c r="P557" s="175"/>
      <c r="Q557" s="175"/>
      <c r="R557" s="175"/>
      <c r="S557" s="175"/>
      <c r="T557" s="176"/>
      <c r="AT557" s="172" t="s">
        <v>152</v>
      </c>
      <c r="AU557" s="172" t="s">
        <v>86</v>
      </c>
      <c r="AV557" s="14" t="s">
        <v>86</v>
      </c>
      <c r="AW557" s="14" t="s">
        <v>32</v>
      </c>
      <c r="AX557" s="14" t="s">
        <v>84</v>
      </c>
      <c r="AY557" s="172" t="s">
        <v>143</v>
      </c>
    </row>
    <row r="558" spans="1:65" s="2" customFormat="1" ht="16.5" customHeight="1">
      <c r="A558" s="33"/>
      <c r="B558" s="156"/>
      <c r="C558" s="204" t="s">
        <v>691</v>
      </c>
      <c r="D558" s="204" t="s">
        <v>145</v>
      </c>
      <c r="E558" s="205" t="s">
        <v>692</v>
      </c>
      <c r="F558" s="206" t="s">
        <v>693</v>
      </c>
      <c r="G558" s="207" t="s">
        <v>385</v>
      </c>
      <c r="H558" s="208">
        <v>1</v>
      </c>
      <c r="I558" s="158"/>
      <c r="J558" s="234">
        <f>ROUND(I558*H558,2)</f>
        <v>0</v>
      </c>
      <c r="K558" s="157" t="s">
        <v>1</v>
      </c>
      <c r="L558" s="34"/>
      <c r="M558" s="159" t="s">
        <v>1</v>
      </c>
      <c r="N558" s="160" t="s">
        <v>42</v>
      </c>
      <c r="O558" s="59"/>
      <c r="P558" s="161">
        <f>O558*H558</f>
        <v>0</v>
      </c>
      <c r="Q558" s="161">
        <v>0.03826</v>
      </c>
      <c r="R558" s="161">
        <f>Q558*H558</f>
        <v>0.03826</v>
      </c>
      <c r="S558" s="161">
        <v>0</v>
      </c>
      <c r="T558" s="162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3" t="s">
        <v>150</v>
      </c>
      <c r="AT558" s="163" t="s">
        <v>145</v>
      </c>
      <c r="AU558" s="163" t="s">
        <v>86</v>
      </c>
      <c r="AY558" s="18" t="s">
        <v>143</v>
      </c>
      <c r="BE558" s="164">
        <f>IF(N558="základní",J558,0)</f>
        <v>0</v>
      </c>
      <c r="BF558" s="164">
        <f>IF(N558="snížená",J558,0)</f>
        <v>0</v>
      </c>
      <c r="BG558" s="164">
        <f>IF(N558="zákl. přenesená",J558,0)</f>
        <v>0</v>
      </c>
      <c r="BH558" s="164">
        <f>IF(N558="sníž. přenesená",J558,0)</f>
        <v>0</v>
      </c>
      <c r="BI558" s="164">
        <f>IF(N558="nulová",J558,0)</f>
        <v>0</v>
      </c>
      <c r="BJ558" s="18" t="s">
        <v>84</v>
      </c>
      <c r="BK558" s="164">
        <f>ROUND(I558*H558,2)</f>
        <v>0</v>
      </c>
      <c r="BL558" s="18" t="s">
        <v>150</v>
      </c>
      <c r="BM558" s="163" t="s">
        <v>694</v>
      </c>
    </row>
    <row r="559" spans="2:51" s="13" customFormat="1" ht="12">
      <c r="B559" s="165"/>
      <c r="C559" s="209"/>
      <c r="D559" s="210" t="s">
        <v>152</v>
      </c>
      <c r="E559" s="211" t="s">
        <v>1</v>
      </c>
      <c r="F559" s="212" t="s">
        <v>695</v>
      </c>
      <c r="G559" s="209"/>
      <c r="H559" s="211" t="s">
        <v>1</v>
      </c>
      <c r="I559" s="167"/>
      <c r="J559" s="209"/>
      <c r="L559" s="165"/>
      <c r="M559" s="168"/>
      <c r="N559" s="169"/>
      <c r="O559" s="169"/>
      <c r="P559" s="169"/>
      <c r="Q559" s="169"/>
      <c r="R559" s="169"/>
      <c r="S559" s="169"/>
      <c r="T559" s="170"/>
      <c r="AT559" s="166" t="s">
        <v>152</v>
      </c>
      <c r="AU559" s="166" t="s">
        <v>86</v>
      </c>
      <c r="AV559" s="13" t="s">
        <v>84</v>
      </c>
      <c r="AW559" s="13" t="s">
        <v>32</v>
      </c>
      <c r="AX559" s="13" t="s">
        <v>76</v>
      </c>
      <c r="AY559" s="166" t="s">
        <v>143</v>
      </c>
    </row>
    <row r="560" spans="2:51" s="14" customFormat="1" ht="12">
      <c r="B560" s="171"/>
      <c r="C560" s="213"/>
      <c r="D560" s="210" t="s">
        <v>152</v>
      </c>
      <c r="E560" s="214" t="s">
        <v>1</v>
      </c>
      <c r="F560" s="215" t="s">
        <v>84</v>
      </c>
      <c r="G560" s="213"/>
      <c r="H560" s="216">
        <v>1</v>
      </c>
      <c r="I560" s="173"/>
      <c r="J560" s="213"/>
      <c r="L560" s="171"/>
      <c r="M560" s="174"/>
      <c r="N560" s="175"/>
      <c r="O560" s="175"/>
      <c r="P560" s="175"/>
      <c r="Q560" s="175"/>
      <c r="R560" s="175"/>
      <c r="S560" s="175"/>
      <c r="T560" s="176"/>
      <c r="AT560" s="172" t="s">
        <v>152</v>
      </c>
      <c r="AU560" s="172" t="s">
        <v>86</v>
      </c>
      <c r="AV560" s="14" t="s">
        <v>86</v>
      </c>
      <c r="AW560" s="14" t="s">
        <v>32</v>
      </c>
      <c r="AX560" s="14" t="s">
        <v>84</v>
      </c>
      <c r="AY560" s="172" t="s">
        <v>143</v>
      </c>
    </row>
    <row r="561" spans="2:51" s="13" customFormat="1" ht="12">
      <c r="B561" s="165"/>
      <c r="C561" s="209"/>
      <c r="D561" s="210" t="s">
        <v>152</v>
      </c>
      <c r="E561" s="211" t="s">
        <v>1</v>
      </c>
      <c r="F561" s="212" t="s">
        <v>35</v>
      </c>
      <c r="G561" s="209"/>
      <c r="H561" s="211" t="s">
        <v>1</v>
      </c>
      <c r="I561" s="167"/>
      <c r="J561" s="209"/>
      <c r="L561" s="165"/>
      <c r="M561" s="168"/>
      <c r="N561" s="169"/>
      <c r="O561" s="169"/>
      <c r="P561" s="169"/>
      <c r="Q561" s="169"/>
      <c r="R561" s="169"/>
      <c r="S561" s="169"/>
      <c r="T561" s="170"/>
      <c r="AT561" s="166" t="s">
        <v>152</v>
      </c>
      <c r="AU561" s="166" t="s">
        <v>86</v>
      </c>
      <c r="AV561" s="13" t="s">
        <v>84</v>
      </c>
      <c r="AW561" s="13" t="s">
        <v>32</v>
      </c>
      <c r="AX561" s="13" t="s">
        <v>76</v>
      </c>
      <c r="AY561" s="166" t="s">
        <v>143</v>
      </c>
    </row>
    <row r="562" spans="2:51" s="13" customFormat="1" ht="12">
      <c r="B562" s="165"/>
      <c r="C562" s="209"/>
      <c r="D562" s="210" t="s">
        <v>152</v>
      </c>
      <c r="E562" s="211" t="s">
        <v>1</v>
      </c>
      <c r="F562" s="212" t="s">
        <v>665</v>
      </c>
      <c r="G562" s="209"/>
      <c r="H562" s="211" t="s">
        <v>1</v>
      </c>
      <c r="I562" s="167"/>
      <c r="J562" s="209"/>
      <c r="L562" s="165"/>
      <c r="M562" s="168"/>
      <c r="N562" s="169"/>
      <c r="O562" s="169"/>
      <c r="P562" s="169"/>
      <c r="Q562" s="169"/>
      <c r="R562" s="169"/>
      <c r="S562" s="169"/>
      <c r="T562" s="170"/>
      <c r="AT562" s="166" t="s">
        <v>152</v>
      </c>
      <c r="AU562" s="166" t="s">
        <v>86</v>
      </c>
      <c r="AV562" s="13" t="s">
        <v>84</v>
      </c>
      <c r="AW562" s="13" t="s">
        <v>32</v>
      </c>
      <c r="AX562" s="13" t="s">
        <v>76</v>
      </c>
      <c r="AY562" s="166" t="s">
        <v>143</v>
      </c>
    </row>
    <row r="563" spans="2:51" s="13" customFormat="1" ht="12">
      <c r="B563" s="165"/>
      <c r="C563" s="209"/>
      <c r="D563" s="210" t="s">
        <v>152</v>
      </c>
      <c r="E563" s="211" t="s">
        <v>1</v>
      </c>
      <c r="F563" s="212" t="s">
        <v>666</v>
      </c>
      <c r="G563" s="209"/>
      <c r="H563" s="211" t="s">
        <v>1</v>
      </c>
      <c r="I563" s="167"/>
      <c r="J563" s="209"/>
      <c r="L563" s="165"/>
      <c r="M563" s="168"/>
      <c r="N563" s="169"/>
      <c r="O563" s="169"/>
      <c r="P563" s="169"/>
      <c r="Q563" s="169"/>
      <c r="R563" s="169"/>
      <c r="S563" s="169"/>
      <c r="T563" s="170"/>
      <c r="AT563" s="166" t="s">
        <v>152</v>
      </c>
      <c r="AU563" s="166" t="s">
        <v>86</v>
      </c>
      <c r="AV563" s="13" t="s">
        <v>84</v>
      </c>
      <c r="AW563" s="13" t="s">
        <v>32</v>
      </c>
      <c r="AX563" s="13" t="s">
        <v>76</v>
      </c>
      <c r="AY563" s="166" t="s">
        <v>143</v>
      </c>
    </row>
    <row r="564" spans="1:65" s="2" customFormat="1" ht="16.5" customHeight="1">
      <c r="A564" s="33"/>
      <c r="B564" s="156"/>
      <c r="C564" s="225" t="s">
        <v>696</v>
      </c>
      <c r="D564" s="225" t="s">
        <v>334</v>
      </c>
      <c r="E564" s="226" t="s">
        <v>697</v>
      </c>
      <c r="F564" s="227" t="s">
        <v>698</v>
      </c>
      <c r="G564" s="228" t="s">
        <v>385</v>
      </c>
      <c r="H564" s="229">
        <v>1</v>
      </c>
      <c r="I564" s="190"/>
      <c r="J564" s="235">
        <f>ROUND(I564*H564,2)</f>
        <v>0</v>
      </c>
      <c r="K564" s="189" t="s">
        <v>1</v>
      </c>
      <c r="L564" s="191"/>
      <c r="M564" s="192" t="s">
        <v>1</v>
      </c>
      <c r="N564" s="193" t="s">
        <v>42</v>
      </c>
      <c r="O564" s="59"/>
      <c r="P564" s="161">
        <f>O564*H564</f>
        <v>0</v>
      </c>
      <c r="Q564" s="161">
        <v>3.042</v>
      </c>
      <c r="R564" s="161">
        <f>Q564*H564</f>
        <v>3.042</v>
      </c>
      <c r="S564" s="161">
        <v>0</v>
      </c>
      <c r="T564" s="162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3" t="s">
        <v>219</v>
      </c>
      <c r="AT564" s="163" t="s">
        <v>334</v>
      </c>
      <c r="AU564" s="163" t="s">
        <v>86</v>
      </c>
      <c r="AY564" s="18" t="s">
        <v>143</v>
      </c>
      <c r="BE564" s="164">
        <f>IF(N564="základní",J564,0)</f>
        <v>0</v>
      </c>
      <c r="BF564" s="164">
        <f>IF(N564="snížená",J564,0)</f>
        <v>0</v>
      </c>
      <c r="BG564" s="164">
        <f>IF(N564="zákl. přenesená",J564,0)</f>
        <v>0</v>
      </c>
      <c r="BH564" s="164">
        <f>IF(N564="sníž. přenesená",J564,0)</f>
        <v>0</v>
      </c>
      <c r="BI564" s="164">
        <f>IF(N564="nulová",J564,0)</f>
        <v>0</v>
      </c>
      <c r="BJ564" s="18" t="s">
        <v>84</v>
      </c>
      <c r="BK564" s="164">
        <f>ROUND(I564*H564,2)</f>
        <v>0</v>
      </c>
      <c r="BL564" s="18" t="s">
        <v>150</v>
      </c>
      <c r="BM564" s="163" t="s">
        <v>699</v>
      </c>
    </row>
    <row r="565" spans="2:51" s="13" customFormat="1" ht="12">
      <c r="B565" s="165"/>
      <c r="C565" s="209"/>
      <c r="D565" s="210" t="s">
        <v>152</v>
      </c>
      <c r="E565" s="211" t="s">
        <v>1</v>
      </c>
      <c r="F565" s="212" t="s">
        <v>700</v>
      </c>
      <c r="G565" s="209"/>
      <c r="H565" s="211" t="s">
        <v>1</v>
      </c>
      <c r="I565" s="167"/>
      <c r="J565" s="209"/>
      <c r="L565" s="165"/>
      <c r="M565" s="168"/>
      <c r="N565" s="169"/>
      <c r="O565" s="169"/>
      <c r="P565" s="169"/>
      <c r="Q565" s="169"/>
      <c r="R565" s="169"/>
      <c r="S565" s="169"/>
      <c r="T565" s="170"/>
      <c r="AT565" s="166" t="s">
        <v>152</v>
      </c>
      <c r="AU565" s="166" t="s">
        <v>86</v>
      </c>
      <c r="AV565" s="13" t="s">
        <v>84</v>
      </c>
      <c r="AW565" s="13" t="s">
        <v>32</v>
      </c>
      <c r="AX565" s="13" t="s">
        <v>76</v>
      </c>
      <c r="AY565" s="166" t="s">
        <v>143</v>
      </c>
    </row>
    <row r="566" spans="2:51" s="13" customFormat="1" ht="12">
      <c r="B566" s="165"/>
      <c r="C566" s="209"/>
      <c r="D566" s="210" t="s">
        <v>152</v>
      </c>
      <c r="E566" s="211" t="s">
        <v>1</v>
      </c>
      <c r="F566" s="212" t="s">
        <v>672</v>
      </c>
      <c r="G566" s="209"/>
      <c r="H566" s="211" t="s">
        <v>1</v>
      </c>
      <c r="I566" s="167"/>
      <c r="J566" s="209"/>
      <c r="L566" s="165"/>
      <c r="M566" s="168"/>
      <c r="N566" s="169"/>
      <c r="O566" s="169"/>
      <c r="P566" s="169"/>
      <c r="Q566" s="169"/>
      <c r="R566" s="169"/>
      <c r="S566" s="169"/>
      <c r="T566" s="170"/>
      <c r="AT566" s="166" t="s">
        <v>152</v>
      </c>
      <c r="AU566" s="166" t="s">
        <v>86</v>
      </c>
      <c r="AV566" s="13" t="s">
        <v>84</v>
      </c>
      <c r="AW566" s="13" t="s">
        <v>32</v>
      </c>
      <c r="AX566" s="13" t="s">
        <v>76</v>
      </c>
      <c r="AY566" s="166" t="s">
        <v>143</v>
      </c>
    </row>
    <row r="567" spans="2:51" s="13" customFormat="1" ht="12">
      <c r="B567" s="165"/>
      <c r="C567" s="209"/>
      <c r="D567" s="210" t="s">
        <v>152</v>
      </c>
      <c r="E567" s="211" t="s">
        <v>1</v>
      </c>
      <c r="F567" s="212" t="s">
        <v>701</v>
      </c>
      <c r="G567" s="209"/>
      <c r="H567" s="211" t="s">
        <v>1</v>
      </c>
      <c r="I567" s="167"/>
      <c r="J567" s="209"/>
      <c r="L567" s="165"/>
      <c r="M567" s="168"/>
      <c r="N567" s="169"/>
      <c r="O567" s="169"/>
      <c r="P567" s="169"/>
      <c r="Q567" s="169"/>
      <c r="R567" s="169"/>
      <c r="S567" s="169"/>
      <c r="T567" s="170"/>
      <c r="AT567" s="166" t="s">
        <v>152</v>
      </c>
      <c r="AU567" s="166" t="s">
        <v>86</v>
      </c>
      <c r="AV567" s="13" t="s">
        <v>84</v>
      </c>
      <c r="AW567" s="13" t="s">
        <v>32</v>
      </c>
      <c r="AX567" s="13" t="s">
        <v>76</v>
      </c>
      <c r="AY567" s="166" t="s">
        <v>143</v>
      </c>
    </row>
    <row r="568" spans="2:51" s="14" customFormat="1" ht="12">
      <c r="B568" s="171"/>
      <c r="C568" s="213"/>
      <c r="D568" s="210" t="s">
        <v>152</v>
      </c>
      <c r="E568" s="214" t="s">
        <v>1</v>
      </c>
      <c r="F568" s="215" t="s">
        <v>84</v>
      </c>
      <c r="G568" s="213"/>
      <c r="H568" s="216">
        <v>1</v>
      </c>
      <c r="I568" s="173"/>
      <c r="J568" s="213"/>
      <c r="L568" s="171"/>
      <c r="M568" s="174"/>
      <c r="N568" s="175"/>
      <c r="O568" s="175"/>
      <c r="P568" s="175"/>
      <c r="Q568" s="175"/>
      <c r="R568" s="175"/>
      <c r="S568" s="175"/>
      <c r="T568" s="176"/>
      <c r="AT568" s="172" t="s">
        <v>152</v>
      </c>
      <c r="AU568" s="172" t="s">
        <v>86</v>
      </c>
      <c r="AV568" s="14" t="s">
        <v>86</v>
      </c>
      <c r="AW568" s="14" t="s">
        <v>32</v>
      </c>
      <c r="AX568" s="14" t="s">
        <v>84</v>
      </c>
      <c r="AY568" s="172" t="s">
        <v>143</v>
      </c>
    </row>
    <row r="569" spans="1:65" s="2" customFormat="1" ht="16.5" customHeight="1">
      <c r="A569" s="33"/>
      <c r="B569" s="156"/>
      <c r="C569" s="204" t="s">
        <v>702</v>
      </c>
      <c r="D569" s="204" t="s">
        <v>145</v>
      </c>
      <c r="E569" s="205" t="s">
        <v>703</v>
      </c>
      <c r="F569" s="206" t="s">
        <v>704</v>
      </c>
      <c r="G569" s="207" t="s">
        <v>385</v>
      </c>
      <c r="H569" s="208">
        <v>4</v>
      </c>
      <c r="I569" s="158"/>
      <c r="J569" s="234">
        <f>ROUND(I569*H569,2)</f>
        <v>0</v>
      </c>
      <c r="K569" s="157" t="s">
        <v>1</v>
      </c>
      <c r="L569" s="34"/>
      <c r="M569" s="159" t="s">
        <v>1</v>
      </c>
      <c r="N569" s="160" t="s">
        <v>42</v>
      </c>
      <c r="O569" s="59"/>
      <c r="P569" s="161">
        <f>O569*H569</f>
        <v>0</v>
      </c>
      <c r="Q569" s="161">
        <v>0.03826</v>
      </c>
      <c r="R569" s="161">
        <f>Q569*H569</f>
        <v>0.15304</v>
      </c>
      <c r="S569" s="161">
        <v>0</v>
      </c>
      <c r="T569" s="162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63" t="s">
        <v>150</v>
      </c>
      <c r="AT569" s="163" t="s">
        <v>145</v>
      </c>
      <c r="AU569" s="163" t="s">
        <v>86</v>
      </c>
      <c r="AY569" s="18" t="s">
        <v>143</v>
      </c>
      <c r="BE569" s="164">
        <f>IF(N569="základní",J569,0)</f>
        <v>0</v>
      </c>
      <c r="BF569" s="164">
        <f>IF(N569="snížená",J569,0)</f>
        <v>0</v>
      </c>
      <c r="BG569" s="164">
        <f>IF(N569="zákl. přenesená",J569,0)</f>
        <v>0</v>
      </c>
      <c r="BH569" s="164">
        <f>IF(N569="sníž. přenesená",J569,0)</f>
        <v>0</v>
      </c>
      <c r="BI569" s="164">
        <f>IF(N569="nulová",J569,0)</f>
        <v>0</v>
      </c>
      <c r="BJ569" s="18" t="s">
        <v>84</v>
      </c>
      <c r="BK569" s="164">
        <f>ROUND(I569*H569,2)</f>
        <v>0</v>
      </c>
      <c r="BL569" s="18" t="s">
        <v>150</v>
      </c>
      <c r="BM569" s="163" t="s">
        <v>705</v>
      </c>
    </row>
    <row r="570" spans="1:65" s="2" customFormat="1" ht="16.5" customHeight="1">
      <c r="A570" s="33"/>
      <c r="B570" s="156"/>
      <c r="C570" s="225" t="s">
        <v>706</v>
      </c>
      <c r="D570" s="225" t="s">
        <v>334</v>
      </c>
      <c r="E570" s="226" t="s">
        <v>707</v>
      </c>
      <c r="F570" s="227" t="s">
        <v>708</v>
      </c>
      <c r="G570" s="228" t="s">
        <v>385</v>
      </c>
      <c r="H570" s="229">
        <v>4</v>
      </c>
      <c r="I570" s="190"/>
      <c r="J570" s="235">
        <f>ROUND(I570*H570,2)</f>
        <v>0</v>
      </c>
      <c r="K570" s="189" t="s">
        <v>1</v>
      </c>
      <c r="L570" s="191"/>
      <c r="M570" s="192" t="s">
        <v>1</v>
      </c>
      <c r="N570" s="193" t="s">
        <v>42</v>
      </c>
      <c r="O570" s="59"/>
      <c r="P570" s="161">
        <f>O570*H570</f>
        <v>0</v>
      </c>
      <c r="Q570" s="161">
        <v>0.002</v>
      </c>
      <c r="R570" s="161">
        <f>Q570*H570</f>
        <v>0.008</v>
      </c>
      <c r="S570" s="161">
        <v>0</v>
      </c>
      <c r="T570" s="162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3" t="s">
        <v>219</v>
      </c>
      <c r="AT570" s="163" t="s">
        <v>334</v>
      </c>
      <c r="AU570" s="163" t="s">
        <v>86</v>
      </c>
      <c r="AY570" s="18" t="s">
        <v>143</v>
      </c>
      <c r="BE570" s="164">
        <f>IF(N570="základní",J570,0)</f>
        <v>0</v>
      </c>
      <c r="BF570" s="164">
        <f>IF(N570="snížená",J570,0)</f>
        <v>0</v>
      </c>
      <c r="BG570" s="164">
        <f>IF(N570="zákl. přenesená",J570,0)</f>
        <v>0</v>
      </c>
      <c r="BH570" s="164">
        <f>IF(N570="sníž. přenesená",J570,0)</f>
        <v>0</v>
      </c>
      <c r="BI570" s="164">
        <f>IF(N570="nulová",J570,0)</f>
        <v>0</v>
      </c>
      <c r="BJ570" s="18" t="s">
        <v>84</v>
      </c>
      <c r="BK570" s="164">
        <f>ROUND(I570*H570,2)</f>
        <v>0</v>
      </c>
      <c r="BL570" s="18" t="s">
        <v>150</v>
      </c>
      <c r="BM570" s="163" t="s">
        <v>709</v>
      </c>
    </row>
    <row r="571" spans="2:51" s="13" customFormat="1" ht="12">
      <c r="B571" s="165"/>
      <c r="C571" s="209"/>
      <c r="D571" s="210" t="s">
        <v>152</v>
      </c>
      <c r="E571" s="211" t="s">
        <v>1</v>
      </c>
      <c r="F571" s="212" t="s">
        <v>710</v>
      </c>
      <c r="G571" s="209"/>
      <c r="H571" s="211" t="s">
        <v>1</v>
      </c>
      <c r="I571" s="167"/>
      <c r="J571" s="209"/>
      <c r="L571" s="165"/>
      <c r="M571" s="168"/>
      <c r="N571" s="169"/>
      <c r="O571" s="169"/>
      <c r="P571" s="169"/>
      <c r="Q571" s="169"/>
      <c r="R571" s="169"/>
      <c r="S571" s="169"/>
      <c r="T571" s="170"/>
      <c r="AT571" s="166" t="s">
        <v>152</v>
      </c>
      <c r="AU571" s="166" t="s">
        <v>86</v>
      </c>
      <c r="AV571" s="13" t="s">
        <v>84</v>
      </c>
      <c r="AW571" s="13" t="s">
        <v>32</v>
      </c>
      <c r="AX571" s="13" t="s">
        <v>76</v>
      </c>
      <c r="AY571" s="166" t="s">
        <v>143</v>
      </c>
    </row>
    <row r="572" spans="2:51" s="14" customFormat="1" ht="12">
      <c r="B572" s="171"/>
      <c r="C572" s="213"/>
      <c r="D572" s="210" t="s">
        <v>152</v>
      </c>
      <c r="E572" s="214" t="s">
        <v>1</v>
      </c>
      <c r="F572" s="215" t="s">
        <v>150</v>
      </c>
      <c r="G572" s="213"/>
      <c r="H572" s="216">
        <v>4</v>
      </c>
      <c r="I572" s="173"/>
      <c r="J572" s="213"/>
      <c r="L572" s="171"/>
      <c r="M572" s="174"/>
      <c r="N572" s="175"/>
      <c r="O572" s="175"/>
      <c r="P572" s="175"/>
      <c r="Q572" s="175"/>
      <c r="R572" s="175"/>
      <c r="S572" s="175"/>
      <c r="T572" s="176"/>
      <c r="AT572" s="172" t="s">
        <v>152</v>
      </c>
      <c r="AU572" s="172" t="s">
        <v>86</v>
      </c>
      <c r="AV572" s="14" t="s">
        <v>86</v>
      </c>
      <c r="AW572" s="14" t="s">
        <v>32</v>
      </c>
      <c r="AX572" s="14" t="s">
        <v>84</v>
      </c>
      <c r="AY572" s="172" t="s">
        <v>143</v>
      </c>
    </row>
    <row r="573" spans="1:65" s="2" customFormat="1" ht="16.5" customHeight="1">
      <c r="A573" s="33"/>
      <c r="B573" s="156"/>
      <c r="C573" s="204" t="s">
        <v>711</v>
      </c>
      <c r="D573" s="204" t="s">
        <v>145</v>
      </c>
      <c r="E573" s="205" t="s">
        <v>712</v>
      </c>
      <c r="F573" s="206" t="s">
        <v>713</v>
      </c>
      <c r="G573" s="207" t="s">
        <v>385</v>
      </c>
      <c r="H573" s="208">
        <v>15</v>
      </c>
      <c r="I573" s="158"/>
      <c r="J573" s="234">
        <f>ROUND(I573*H573,2)</f>
        <v>0</v>
      </c>
      <c r="K573" s="157" t="s">
        <v>1</v>
      </c>
      <c r="L573" s="34"/>
      <c r="M573" s="159" t="s">
        <v>1</v>
      </c>
      <c r="N573" s="160" t="s">
        <v>42</v>
      </c>
      <c r="O573" s="59"/>
      <c r="P573" s="161">
        <f>O573*H573</f>
        <v>0</v>
      </c>
      <c r="Q573" s="161">
        <v>0</v>
      </c>
      <c r="R573" s="161">
        <f>Q573*H573</f>
        <v>0</v>
      </c>
      <c r="S573" s="161">
        <v>0</v>
      </c>
      <c r="T573" s="162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3" t="s">
        <v>150</v>
      </c>
      <c r="AT573" s="163" t="s">
        <v>145</v>
      </c>
      <c r="AU573" s="163" t="s">
        <v>86</v>
      </c>
      <c r="AY573" s="18" t="s">
        <v>143</v>
      </c>
      <c r="BE573" s="164">
        <f>IF(N573="základní",J573,0)</f>
        <v>0</v>
      </c>
      <c r="BF573" s="164">
        <f>IF(N573="snížená",J573,0)</f>
        <v>0</v>
      </c>
      <c r="BG573" s="164">
        <f>IF(N573="zákl. přenesená",J573,0)</f>
        <v>0</v>
      </c>
      <c r="BH573" s="164">
        <f>IF(N573="sníž. přenesená",J573,0)</f>
        <v>0</v>
      </c>
      <c r="BI573" s="164">
        <f>IF(N573="nulová",J573,0)</f>
        <v>0</v>
      </c>
      <c r="BJ573" s="18" t="s">
        <v>84</v>
      </c>
      <c r="BK573" s="164">
        <f>ROUND(I573*H573,2)</f>
        <v>0</v>
      </c>
      <c r="BL573" s="18" t="s">
        <v>150</v>
      </c>
      <c r="BM573" s="163" t="s">
        <v>714</v>
      </c>
    </row>
    <row r="574" spans="1:65" s="2" customFormat="1" ht="16.5" customHeight="1">
      <c r="A574" s="33"/>
      <c r="B574" s="156"/>
      <c r="C574" s="204" t="s">
        <v>715</v>
      </c>
      <c r="D574" s="204" t="s">
        <v>145</v>
      </c>
      <c r="E574" s="205" t="s">
        <v>716</v>
      </c>
      <c r="F574" s="206" t="s">
        <v>717</v>
      </c>
      <c r="G574" s="207" t="s">
        <v>148</v>
      </c>
      <c r="H574" s="208">
        <v>0.491</v>
      </c>
      <c r="I574" s="158"/>
      <c r="J574" s="234">
        <f>ROUND(I574*H574,2)</f>
        <v>0</v>
      </c>
      <c r="K574" s="157" t="s">
        <v>1</v>
      </c>
      <c r="L574" s="34"/>
      <c r="M574" s="159" t="s">
        <v>1</v>
      </c>
      <c r="N574" s="160" t="s">
        <v>42</v>
      </c>
      <c r="O574" s="59"/>
      <c r="P574" s="161">
        <f>O574*H574</f>
        <v>0</v>
      </c>
      <c r="Q574" s="161">
        <v>0</v>
      </c>
      <c r="R574" s="161">
        <f>Q574*H574</f>
        <v>0</v>
      </c>
      <c r="S574" s="161">
        <v>0</v>
      </c>
      <c r="T574" s="162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3" t="s">
        <v>150</v>
      </c>
      <c r="AT574" s="163" t="s">
        <v>145</v>
      </c>
      <c r="AU574" s="163" t="s">
        <v>86</v>
      </c>
      <c r="AY574" s="18" t="s">
        <v>143</v>
      </c>
      <c r="BE574" s="164">
        <f>IF(N574="základní",J574,0)</f>
        <v>0</v>
      </c>
      <c r="BF574" s="164">
        <f>IF(N574="snížená",J574,0)</f>
        <v>0</v>
      </c>
      <c r="BG574" s="164">
        <f>IF(N574="zákl. přenesená",J574,0)</f>
        <v>0</v>
      </c>
      <c r="BH574" s="164">
        <f>IF(N574="sníž. přenesená",J574,0)</f>
        <v>0</v>
      </c>
      <c r="BI574" s="164">
        <f>IF(N574="nulová",J574,0)</f>
        <v>0</v>
      </c>
      <c r="BJ574" s="18" t="s">
        <v>84</v>
      </c>
      <c r="BK574" s="164">
        <f>ROUND(I574*H574,2)</f>
        <v>0</v>
      </c>
      <c r="BL574" s="18" t="s">
        <v>150</v>
      </c>
      <c r="BM574" s="163" t="s">
        <v>718</v>
      </c>
    </row>
    <row r="575" spans="2:51" s="14" customFormat="1" ht="12">
      <c r="B575" s="171"/>
      <c r="C575" s="213"/>
      <c r="D575" s="210" t="s">
        <v>152</v>
      </c>
      <c r="E575" s="214" t="s">
        <v>1</v>
      </c>
      <c r="F575" s="215" t="s">
        <v>719</v>
      </c>
      <c r="G575" s="213"/>
      <c r="H575" s="216">
        <v>0.491</v>
      </c>
      <c r="I575" s="173"/>
      <c r="J575" s="213"/>
      <c r="L575" s="171"/>
      <c r="M575" s="174"/>
      <c r="N575" s="175"/>
      <c r="O575" s="175"/>
      <c r="P575" s="175"/>
      <c r="Q575" s="175"/>
      <c r="R575" s="175"/>
      <c r="S575" s="175"/>
      <c r="T575" s="176"/>
      <c r="AT575" s="172" t="s">
        <v>152</v>
      </c>
      <c r="AU575" s="172" t="s">
        <v>86</v>
      </c>
      <c r="AV575" s="14" t="s">
        <v>86</v>
      </c>
      <c r="AW575" s="14" t="s">
        <v>32</v>
      </c>
      <c r="AX575" s="14" t="s">
        <v>84</v>
      </c>
      <c r="AY575" s="172" t="s">
        <v>143</v>
      </c>
    </row>
    <row r="576" spans="1:65" s="2" customFormat="1" ht="16.5" customHeight="1">
      <c r="A576" s="33"/>
      <c r="B576" s="156"/>
      <c r="C576" s="204" t="s">
        <v>720</v>
      </c>
      <c r="D576" s="204" t="s">
        <v>145</v>
      </c>
      <c r="E576" s="205" t="s">
        <v>721</v>
      </c>
      <c r="F576" s="206" t="s">
        <v>722</v>
      </c>
      <c r="G576" s="207" t="s">
        <v>148</v>
      </c>
      <c r="H576" s="208">
        <v>30</v>
      </c>
      <c r="I576" s="158"/>
      <c r="J576" s="234">
        <f>ROUND(I576*H576,2)</f>
        <v>0</v>
      </c>
      <c r="K576" s="157" t="s">
        <v>149</v>
      </c>
      <c r="L576" s="34"/>
      <c r="M576" s="159" t="s">
        <v>1</v>
      </c>
      <c r="N576" s="160" t="s">
        <v>42</v>
      </c>
      <c r="O576" s="59"/>
      <c r="P576" s="161">
        <f>O576*H576</f>
        <v>0</v>
      </c>
      <c r="Q576" s="161">
        <v>0</v>
      </c>
      <c r="R576" s="161">
        <f>Q576*H576</f>
        <v>0</v>
      </c>
      <c r="S576" s="161">
        <v>0</v>
      </c>
      <c r="T576" s="162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3" t="s">
        <v>150</v>
      </c>
      <c r="AT576" s="163" t="s">
        <v>145</v>
      </c>
      <c r="AU576" s="163" t="s">
        <v>86</v>
      </c>
      <c r="AY576" s="18" t="s">
        <v>143</v>
      </c>
      <c r="BE576" s="164">
        <f>IF(N576="základní",J576,0)</f>
        <v>0</v>
      </c>
      <c r="BF576" s="164">
        <f>IF(N576="snížená",J576,0)</f>
        <v>0</v>
      </c>
      <c r="BG576" s="164">
        <f>IF(N576="zákl. přenesená",J576,0)</f>
        <v>0</v>
      </c>
      <c r="BH576" s="164">
        <f>IF(N576="sníž. přenesená",J576,0)</f>
        <v>0</v>
      </c>
      <c r="BI576" s="164">
        <f>IF(N576="nulová",J576,0)</f>
        <v>0</v>
      </c>
      <c r="BJ576" s="18" t="s">
        <v>84</v>
      </c>
      <c r="BK576" s="164">
        <f>ROUND(I576*H576,2)</f>
        <v>0</v>
      </c>
      <c r="BL576" s="18" t="s">
        <v>150</v>
      </c>
      <c r="BM576" s="163" t="s">
        <v>723</v>
      </c>
    </row>
    <row r="577" spans="2:51" s="14" customFormat="1" ht="12">
      <c r="B577" s="171"/>
      <c r="C577" s="213"/>
      <c r="D577" s="210" t="s">
        <v>152</v>
      </c>
      <c r="E577" s="214" t="s">
        <v>1</v>
      </c>
      <c r="F577" s="215" t="s">
        <v>724</v>
      </c>
      <c r="G577" s="213"/>
      <c r="H577" s="216">
        <v>30</v>
      </c>
      <c r="I577" s="173"/>
      <c r="J577" s="213"/>
      <c r="L577" s="171"/>
      <c r="M577" s="174"/>
      <c r="N577" s="175"/>
      <c r="O577" s="175"/>
      <c r="P577" s="175"/>
      <c r="Q577" s="175"/>
      <c r="R577" s="175"/>
      <c r="S577" s="175"/>
      <c r="T577" s="176"/>
      <c r="AT577" s="172" t="s">
        <v>152</v>
      </c>
      <c r="AU577" s="172" t="s">
        <v>86</v>
      </c>
      <c r="AV577" s="14" t="s">
        <v>86</v>
      </c>
      <c r="AW577" s="14" t="s">
        <v>32</v>
      </c>
      <c r="AX577" s="14" t="s">
        <v>84</v>
      </c>
      <c r="AY577" s="172" t="s">
        <v>143</v>
      </c>
    </row>
    <row r="578" spans="1:65" s="2" customFormat="1" ht="16.5" customHeight="1">
      <c r="A578" s="33"/>
      <c r="B578" s="156"/>
      <c r="C578" s="225" t="s">
        <v>725</v>
      </c>
      <c r="D578" s="225" t="s">
        <v>334</v>
      </c>
      <c r="E578" s="226" t="s">
        <v>726</v>
      </c>
      <c r="F578" s="227" t="s">
        <v>727</v>
      </c>
      <c r="G578" s="228" t="s">
        <v>148</v>
      </c>
      <c r="H578" s="229">
        <v>30</v>
      </c>
      <c r="I578" s="190"/>
      <c r="J578" s="235">
        <f>ROUND(I578*H578,2)</f>
        <v>0</v>
      </c>
      <c r="K578" s="189" t="s">
        <v>149</v>
      </c>
      <c r="L578" s="191"/>
      <c r="M578" s="192" t="s">
        <v>1</v>
      </c>
      <c r="N578" s="193" t="s">
        <v>42</v>
      </c>
      <c r="O578" s="59"/>
      <c r="P578" s="161">
        <f>O578*H578</f>
        <v>0</v>
      </c>
      <c r="Q578" s="161">
        <v>0</v>
      </c>
      <c r="R578" s="161">
        <f>Q578*H578</f>
        <v>0</v>
      </c>
      <c r="S578" s="161">
        <v>0</v>
      </c>
      <c r="T578" s="162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63" t="s">
        <v>219</v>
      </c>
      <c r="AT578" s="163" t="s">
        <v>334</v>
      </c>
      <c r="AU578" s="163" t="s">
        <v>86</v>
      </c>
      <c r="AY578" s="18" t="s">
        <v>143</v>
      </c>
      <c r="BE578" s="164">
        <f>IF(N578="základní",J578,0)</f>
        <v>0</v>
      </c>
      <c r="BF578" s="164">
        <f>IF(N578="snížená",J578,0)</f>
        <v>0</v>
      </c>
      <c r="BG578" s="164">
        <f>IF(N578="zákl. přenesená",J578,0)</f>
        <v>0</v>
      </c>
      <c r="BH578" s="164">
        <f>IF(N578="sníž. přenesená",J578,0)</f>
        <v>0</v>
      </c>
      <c r="BI578" s="164">
        <f>IF(N578="nulová",J578,0)</f>
        <v>0</v>
      </c>
      <c r="BJ578" s="18" t="s">
        <v>84</v>
      </c>
      <c r="BK578" s="164">
        <f>ROUND(I578*H578,2)</f>
        <v>0</v>
      </c>
      <c r="BL578" s="18" t="s">
        <v>150</v>
      </c>
      <c r="BM578" s="163" t="s">
        <v>728</v>
      </c>
    </row>
    <row r="579" spans="1:65" s="2" customFormat="1" ht="16.5" customHeight="1">
      <c r="A579" s="33"/>
      <c r="B579" s="156"/>
      <c r="C579" s="204" t="s">
        <v>729</v>
      </c>
      <c r="D579" s="204" t="s">
        <v>145</v>
      </c>
      <c r="E579" s="205" t="s">
        <v>730</v>
      </c>
      <c r="F579" s="206" t="s">
        <v>731</v>
      </c>
      <c r="G579" s="207" t="s">
        <v>337</v>
      </c>
      <c r="H579" s="208">
        <v>21.936</v>
      </c>
      <c r="I579" s="158"/>
      <c r="J579" s="234">
        <f>ROUND(I579*H579,2)</f>
        <v>0</v>
      </c>
      <c r="K579" s="157" t="s">
        <v>1</v>
      </c>
      <c r="L579" s="34"/>
      <c r="M579" s="159" t="s">
        <v>1</v>
      </c>
      <c r="N579" s="160" t="s">
        <v>42</v>
      </c>
      <c r="O579" s="59"/>
      <c r="P579" s="161">
        <f>O579*H579</f>
        <v>0</v>
      </c>
      <c r="Q579" s="161">
        <v>0</v>
      </c>
      <c r="R579" s="161">
        <f>Q579*H579</f>
        <v>0</v>
      </c>
      <c r="S579" s="161">
        <v>0</v>
      </c>
      <c r="T579" s="162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3" t="s">
        <v>150</v>
      </c>
      <c r="AT579" s="163" t="s">
        <v>145</v>
      </c>
      <c r="AU579" s="163" t="s">
        <v>86</v>
      </c>
      <c r="AY579" s="18" t="s">
        <v>143</v>
      </c>
      <c r="BE579" s="164">
        <f>IF(N579="základní",J579,0)</f>
        <v>0</v>
      </c>
      <c r="BF579" s="164">
        <f>IF(N579="snížená",J579,0)</f>
        <v>0</v>
      </c>
      <c r="BG579" s="164">
        <f>IF(N579="zákl. přenesená",J579,0)</f>
        <v>0</v>
      </c>
      <c r="BH579" s="164">
        <f>IF(N579="sníž. přenesená",J579,0)</f>
        <v>0</v>
      </c>
      <c r="BI579" s="164">
        <f>IF(N579="nulová",J579,0)</f>
        <v>0</v>
      </c>
      <c r="BJ579" s="18" t="s">
        <v>84</v>
      </c>
      <c r="BK579" s="164">
        <f>ROUND(I579*H579,2)</f>
        <v>0</v>
      </c>
      <c r="BL579" s="18" t="s">
        <v>150</v>
      </c>
      <c r="BM579" s="163" t="s">
        <v>732</v>
      </c>
    </row>
    <row r="580" spans="2:51" s="13" customFormat="1" ht="12">
      <c r="B580" s="165"/>
      <c r="C580" s="209"/>
      <c r="D580" s="210" t="s">
        <v>152</v>
      </c>
      <c r="E580" s="211" t="s">
        <v>1</v>
      </c>
      <c r="F580" s="212" t="s">
        <v>733</v>
      </c>
      <c r="G580" s="209"/>
      <c r="H580" s="211" t="s">
        <v>1</v>
      </c>
      <c r="I580" s="167"/>
      <c r="J580" s="209"/>
      <c r="L580" s="165"/>
      <c r="M580" s="168"/>
      <c r="N580" s="169"/>
      <c r="O580" s="169"/>
      <c r="P580" s="169"/>
      <c r="Q580" s="169"/>
      <c r="R580" s="169"/>
      <c r="S580" s="169"/>
      <c r="T580" s="170"/>
      <c r="AT580" s="166" t="s">
        <v>152</v>
      </c>
      <c r="AU580" s="166" t="s">
        <v>86</v>
      </c>
      <c r="AV580" s="13" t="s">
        <v>84</v>
      </c>
      <c r="AW580" s="13" t="s">
        <v>32</v>
      </c>
      <c r="AX580" s="13" t="s">
        <v>76</v>
      </c>
      <c r="AY580" s="166" t="s">
        <v>143</v>
      </c>
    </row>
    <row r="581" spans="2:51" s="14" customFormat="1" ht="12">
      <c r="B581" s="171"/>
      <c r="C581" s="213"/>
      <c r="D581" s="210" t="s">
        <v>152</v>
      </c>
      <c r="E581" s="214" t="s">
        <v>1</v>
      </c>
      <c r="F581" s="215" t="s">
        <v>734</v>
      </c>
      <c r="G581" s="213"/>
      <c r="H581" s="216">
        <v>21.936</v>
      </c>
      <c r="I581" s="173"/>
      <c r="J581" s="213"/>
      <c r="L581" s="171"/>
      <c r="M581" s="174"/>
      <c r="N581" s="175"/>
      <c r="O581" s="175"/>
      <c r="P581" s="175"/>
      <c r="Q581" s="175"/>
      <c r="R581" s="175"/>
      <c r="S581" s="175"/>
      <c r="T581" s="176"/>
      <c r="AT581" s="172" t="s">
        <v>152</v>
      </c>
      <c r="AU581" s="172" t="s">
        <v>86</v>
      </c>
      <c r="AV581" s="14" t="s">
        <v>86</v>
      </c>
      <c r="AW581" s="14" t="s">
        <v>32</v>
      </c>
      <c r="AX581" s="14" t="s">
        <v>84</v>
      </c>
      <c r="AY581" s="172" t="s">
        <v>143</v>
      </c>
    </row>
    <row r="582" spans="2:51" s="13" customFormat="1" ht="12">
      <c r="B582" s="165"/>
      <c r="C582" s="209"/>
      <c r="D582" s="210" t="s">
        <v>152</v>
      </c>
      <c r="E582" s="211" t="s">
        <v>1</v>
      </c>
      <c r="F582" s="212" t="s">
        <v>735</v>
      </c>
      <c r="G582" s="209"/>
      <c r="H582" s="211" t="s">
        <v>1</v>
      </c>
      <c r="I582" s="167"/>
      <c r="J582" s="209"/>
      <c r="L582" s="165"/>
      <c r="M582" s="168"/>
      <c r="N582" s="169"/>
      <c r="O582" s="169"/>
      <c r="P582" s="169"/>
      <c r="Q582" s="169"/>
      <c r="R582" s="169"/>
      <c r="S582" s="169"/>
      <c r="T582" s="170"/>
      <c r="AT582" s="166" t="s">
        <v>152</v>
      </c>
      <c r="AU582" s="166" t="s">
        <v>86</v>
      </c>
      <c r="AV582" s="13" t="s">
        <v>84</v>
      </c>
      <c r="AW582" s="13" t="s">
        <v>32</v>
      </c>
      <c r="AX582" s="13" t="s">
        <v>76</v>
      </c>
      <c r="AY582" s="166" t="s">
        <v>143</v>
      </c>
    </row>
    <row r="583" spans="2:63" s="12" customFormat="1" ht="22.9" customHeight="1">
      <c r="B583" s="147"/>
      <c r="C583" s="200"/>
      <c r="D583" s="201" t="s">
        <v>75</v>
      </c>
      <c r="E583" s="203" t="s">
        <v>736</v>
      </c>
      <c r="F583" s="203" t="s">
        <v>737</v>
      </c>
      <c r="G583" s="200"/>
      <c r="H583" s="200"/>
      <c r="I583" s="149"/>
      <c r="J583" s="233">
        <f>BK583</f>
        <v>0</v>
      </c>
      <c r="L583" s="147"/>
      <c r="M583" s="150"/>
      <c r="N583" s="151"/>
      <c r="O583" s="151"/>
      <c r="P583" s="152">
        <f>SUM(P584:P638)</f>
        <v>0</v>
      </c>
      <c r="Q583" s="151"/>
      <c r="R583" s="152">
        <f>SUM(R584:R638)</f>
        <v>21.936370000000004</v>
      </c>
      <c r="S583" s="151"/>
      <c r="T583" s="153">
        <f>SUM(T584:T638)</f>
        <v>0</v>
      </c>
      <c r="AR583" s="148" t="s">
        <v>84</v>
      </c>
      <c r="AT583" s="154" t="s">
        <v>75</v>
      </c>
      <c r="AU583" s="154" t="s">
        <v>84</v>
      </c>
      <c r="AY583" s="148" t="s">
        <v>143</v>
      </c>
      <c r="BK583" s="155">
        <f>SUM(BK584:BK638)</f>
        <v>0</v>
      </c>
    </row>
    <row r="584" spans="1:65" s="2" customFormat="1" ht="16.5" customHeight="1">
      <c r="A584" s="33"/>
      <c r="B584" s="156"/>
      <c r="C584" s="204" t="s">
        <v>738</v>
      </c>
      <c r="D584" s="204" t="s">
        <v>145</v>
      </c>
      <c r="E584" s="205" t="s">
        <v>661</v>
      </c>
      <c r="F584" s="206" t="s">
        <v>662</v>
      </c>
      <c r="G584" s="207" t="s">
        <v>385</v>
      </c>
      <c r="H584" s="208">
        <v>1</v>
      </c>
      <c r="I584" s="158"/>
      <c r="J584" s="234">
        <f>ROUND(I584*H584,2)</f>
        <v>0</v>
      </c>
      <c r="K584" s="157" t="s">
        <v>1</v>
      </c>
      <c r="L584" s="34"/>
      <c r="M584" s="159" t="s">
        <v>1</v>
      </c>
      <c r="N584" s="160" t="s">
        <v>42</v>
      </c>
      <c r="O584" s="59"/>
      <c r="P584" s="161">
        <f>O584*H584</f>
        <v>0</v>
      </c>
      <c r="Q584" s="161">
        <v>0.02753</v>
      </c>
      <c r="R584" s="161">
        <f>Q584*H584</f>
        <v>0.02753</v>
      </c>
      <c r="S584" s="161">
        <v>0</v>
      </c>
      <c r="T584" s="162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3" t="s">
        <v>150</v>
      </c>
      <c r="AT584" s="163" t="s">
        <v>145</v>
      </c>
      <c r="AU584" s="163" t="s">
        <v>86</v>
      </c>
      <c r="AY584" s="18" t="s">
        <v>143</v>
      </c>
      <c r="BE584" s="164">
        <f>IF(N584="základní",J584,0)</f>
        <v>0</v>
      </c>
      <c r="BF584" s="164">
        <f>IF(N584="snížená",J584,0)</f>
        <v>0</v>
      </c>
      <c r="BG584" s="164">
        <f>IF(N584="zákl. přenesená",J584,0)</f>
        <v>0</v>
      </c>
      <c r="BH584" s="164">
        <f>IF(N584="sníž. přenesená",J584,0)</f>
        <v>0</v>
      </c>
      <c r="BI584" s="164">
        <f>IF(N584="nulová",J584,0)</f>
        <v>0</v>
      </c>
      <c r="BJ584" s="18" t="s">
        <v>84</v>
      </c>
      <c r="BK584" s="164">
        <f>ROUND(I584*H584,2)</f>
        <v>0</v>
      </c>
      <c r="BL584" s="18" t="s">
        <v>150</v>
      </c>
      <c r="BM584" s="163" t="s">
        <v>739</v>
      </c>
    </row>
    <row r="585" spans="2:51" s="13" customFormat="1" ht="12">
      <c r="B585" s="165"/>
      <c r="C585" s="209"/>
      <c r="D585" s="210" t="s">
        <v>152</v>
      </c>
      <c r="E585" s="211" t="s">
        <v>1</v>
      </c>
      <c r="F585" s="212" t="s">
        <v>664</v>
      </c>
      <c r="G585" s="209"/>
      <c r="H585" s="211" t="s">
        <v>1</v>
      </c>
      <c r="I585" s="167"/>
      <c r="J585" s="209"/>
      <c r="L585" s="165"/>
      <c r="M585" s="168"/>
      <c r="N585" s="169"/>
      <c r="O585" s="169"/>
      <c r="P585" s="169"/>
      <c r="Q585" s="169"/>
      <c r="R585" s="169"/>
      <c r="S585" s="169"/>
      <c r="T585" s="170"/>
      <c r="AT585" s="166" t="s">
        <v>152</v>
      </c>
      <c r="AU585" s="166" t="s">
        <v>86</v>
      </c>
      <c r="AV585" s="13" t="s">
        <v>84</v>
      </c>
      <c r="AW585" s="13" t="s">
        <v>32</v>
      </c>
      <c r="AX585" s="13" t="s">
        <v>76</v>
      </c>
      <c r="AY585" s="166" t="s">
        <v>143</v>
      </c>
    </row>
    <row r="586" spans="2:51" s="14" customFormat="1" ht="12">
      <c r="B586" s="171"/>
      <c r="C586" s="213"/>
      <c r="D586" s="210" t="s">
        <v>152</v>
      </c>
      <c r="E586" s="214" t="s">
        <v>1</v>
      </c>
      <c r="F586" s="215" t="s">
        <v>84</v>
      </c>
      <c r="G586" s="213"/>
      <c r="H586" s="216">
        <v>1</v>
      </c>
      <c r="I586" s="173"/>
      <c r="J586" s="213"/>
      <c r="L586" s="171"/>
      <c r="M586" s="174"/>
      <c r="N586" s="175"/>
      <c r="O586" s="175"/>
      <c r="P586" s="175"/>
      <c r="Q586" s="175"/>
      <c r="R586" s="175"/>
      <c r="S586" s="175"/>
      <c r="T586" s="176"/>
      <c r="AT586" s="172" t="s">
        <v>152</v>
      </c>
      <c r="AU586" s="172" t="s">
        <v>86</v>
      </c>
      <c r="AV586" s="14" t="s">
        <v>86</v>
      </c>
      <c r="AW586" s="14" t="s">
        <v>32</v>
      </c>
      <c r="AX586" s="14" t="s">
        <v>84</v>
      </c>
      <c r="AY586" s="172" t="s">
        <v>143</v>
      </c>
    </row>
    <row r="587" spans="2:51" s="13" customFormat="1" ht="12">
      <c r="B587" s="165"/>
      <c r="C587" s="209"/>
      <c r="D587" s="210" t="s">
        <v>152</v>
      </c>
      <c r="E587" s="211" t="s">
        <v>1</v>
      </c>
      <c r="F587" s="212" t="s">
        <v>35</v>
      </c>
      <c r="G587" s="209"/>
      <c r="H587" s="211" t="s">
        <v>1</v>
      </c>
      <c r="I587" s="167"/>
      <c r="J587" s="209"/>
      <c r="L587" s="165"/>
      <c r="M587" s="168"/>
      <c r="N587" s="169"/>
      <c r="O587" s="169"/>
      <c r="P587" s="169"/>
      <c r="Q587" s="169"/>
      <c r="R587" s="169"/>
      <c r="S587" s="169"/>
      <c r="T587" s="170"/>
      <c r="AT587" s="166" t="s">
        <v>152</v>
      </c>
      <c r="AU587" s="166" t="s">
        <v>86</v>
      </c>
      <c r="AV587" s="13" t="s">
        <v>84</v>
      </c>
      <c r="AW587" s="13" t="s">
        <v>32</v>
      </c>
      <c r="AX587" s="13" t="s">
        <v>76</v>
      </c>
      <c r="AY587" s="166" t="s">
        <v>143</v>
      </c>
    </row>
    <row r="588" spans="2:51" s="13" customFormat="1" ht="12">
      <c r="B588" s="165"/>
      <c r="C588" s="209"/>
      <c r="D588" s="210" t="s">
        <v>152</v>
      </c>
      <c r="E588" s="211" t="s">
        <v>1</v>
      </c>
      <c r="F588" s="212" t="s">
        <v>665</v>
      </c>
      <c r="G588" s="209"/>
      <c r="H588" s="211" t="s">
        <v>1</v>
      </c>
      <c r="I588" s="167"/>
      <c r="J588" s="209"/>
      <c r="L588" s="165"/>
      <c r="M588" s="168"/>
      <c r="N588" s="169"/>
      <c r="O588" s="169"/>
      <c r="P588" s="169"/>
      <c r="Q588" s="169"/>
      <c r="R588" s="169"/>
      <c r="S588" s="169"/>
      <c r="T588" s="170"/>
      <c r="AT588" s="166" t="s">
        <v>152</v>
      </c>
      <c r="AU588" s="166" t="s">
        <v>86</v>
      </c>
      <c r="AV588" s="13" t="s">
        <v>84</v>
      </c>
      <c r="AW588" s="13" t="s">
        <v>32</v>
      </c>
      <c r="AX588" s="13" t="s">
        <v>76</v>
      </c>
      <c r="AY588" s="166" t="s">
        <v>143</v>
      </c>
    </row>
    <row r="589" spans="2:51" s="13" customFormat="1" ht="12">
      <c r="B589" s="165"/>
      <c r="C589" s="209"/>
      <c r="D589" s="210" t="s">
        <v>152</v>
      </c>
      <c r="E589" s="211" t="s">
        <v>1</v>
      </c>
      <c r="F589" s="212" t="s">
        <v>666</v>
      </c>
      <c r="G589" s="209"/>
      <c r="H589" s="211" t="s">
        <v>1</v>
      </c>
      <c r="I589" s="167"/>
      <c r="J589" s="209"/>
      <c r="L589" s="165"/>
      <c r="M589" s="168"/>
      <c r="N589" s="169"/>
      <c r="O589" s="169"/>
      <c r="P589" s="169"/>
      <c r="Q589" s="169"/>
      <c r="R589" s="169"/>
      <c r="S589" s="169"/>
      <c r="T589" s="170"/>
      <c r="AT589" s="166" t="s">
        <v>152</v>
      </c>
      <c r="AU589" s="166" t="s">
        <v>86</v>
      </c>
      <c r="AV589" s="13" t="s">
        <v>84</v>
      </c>
      <c r="AW589" s="13" t="s">
        <v>32</v>
      </c>
      <c r="AX589" s="13" t="s">
        <v>76</v>
      </c>
      <c r="AY589" s="166" t="s">
        <v>143</v>
      </c>
    </row>
    <row r="590" spans="1:65" s="2" customFormat="1" ht="16.5" customHeight="1">
      <c r="A590" s="33"/>
      <c r="B590" s="156"/>
      <c r="C590" s="225" t="s">
        <v>740</v>
      </c>
      <c r="D590" s="225" t="s">
        <v>334</v>
      </c>
      <c r="E590" s="226" t="s">
        <v>668</v>
      </c>
      <c r="F590" s="227" t="s">
        <v>669</v>
      </c>
      <c r="G590" s="228" t="s">
        <v>385</v>
      </c>
      <c r="H590" s="229">
        <v>1</v>
      </c>
      <c r="I590" s="190"/>
      <c r="J590" s="235">
        <f>ROUND(I590*H590,2)</f>
        <v>0</v>
      </c>
      <c r="K590" s="189" t="s">
        <v>1</v>
      </c>
      <c r="L590" s="191"/>
      <c r="M590" s="192" t="s">
        <v>1</v>
      </c>
      <c r="N590" s="193" t="s">
        <v>42</v>
      </c>
      <c r="O590" s="59"/>
      <c r="P590" s="161">
        <f>O590*H590</f>
        <v>0</v>
      </c>
      <c r="Q590" s="161">
        <v>9.96</v>
      </c>
      <c r="R590" s="161">
        <f>Q590*H590</f>
        <v>9.96</v>
      </c>
      <c r="S590" s="161">
        <v>0</v>
      </c>
      <c r="T590" s="162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3" t="s">
        <v>219</v>
      </c>
      <c r="AT590" s="163" t="s">
        <v>334</v>
      </c>
      <c r="AU590" s="163" t="s">
        <v>86</v>
      </c>
      <c r="AY590" s="18" t="s">
        <v>143</v>
      </c>
      <c r="BE590" s="164">
        <f>IF(N590="základní",J590,0)</f>
        <v>0</v>
      </c>
      <c r="BF590" s="164">
        <f>IF(N590="snížená",J590,0)</f>
        <v>0</v>
      </c>
      <c r="BG590" s="164">
        <f>IF(N590="zákl. přenesená",J590,0)</f>
        <v>0</v>
      </c>
      <c r="BH590" s="164">
        <f>IF(N590="sníž. přenesená",J590,0)</f>
        <v>0</v>
      </c>
      <c r="BI590" s="164">
        <f>IF(N590="nulová",J590,0)</f>
        <v>0</v>
      </c>
      <c r="BJ590" s="18" t="s">
        <v>84</v>
      </c>
      <c r="BK590" s="164">
        <f>ROUND(I590*H590,2)</f>
        <v>0</v>
      </c>
      <c r="BL590" s="18" t="s">
        <v>150</v>
      </c>
      <c r="BM590" s="163" t="s">
        <v>741</v>
      </c>
    </row>
    <row r="591" spans="2:51" s="13" customFormat="1" ht="12">
      <c r="B591" s="165"/>
      <c r="C591" s="209"/>
      <c r="D591" s="210" t="s">
        <v>152</v>
      </c>
      <c r="E591" s="211" t="s">
        <v>1</v>
      </c>
      <c r="F591" s="212" t="s">
        <v>671</v>
      </c>
      <c r="G591" s="209"/>
      <c r="H591" s="211" t="s">
        <v>1</v>
      </c>
      <c r="I591" s="167"/>
      <c r="J591" s="209"/>
      <c r="L591" s="165"/>
      <c r="M591" s="168"/>
      <c r="N591" s="169"/>
      <c r="O591" s="169"/>
      <c r="P591" s="169"/>
      <c r="Q591" s="169"/>
      <c r="R591" s="169"/>
      <c r="S591" s="169"/>
      <c r="T591" s="170"/>
      <c r="AT591" s="166" t="s">
        <v>152</v>
      </c>
      <c r="AU591" s="166" t="s">
        <v>86</v>
      </c>
      <c r="AV591" s="13" t="s">
        <v>84</v>
      </c>
      <c r="AW591" s="13" t="s">
        <v>32</v>
      </c>
      <c r="AX591" s="13" t="s">
        <v>76</v>
      </c>
      <c r="AY591" s="166" t="s">
        <v>143</v>
      </c>
    </row>
    <row r="592" spans="2:51" s="13" customFormat="1" ht="12">
      <c r="B592" s="165"/>
      <c r="C592" s="209"/>
      <c r="D592" s="210" t="s">
        <v>152</v>
      </c>
      <c r="E592" s="211" t="s">
        <v>1</v>
      </c>
      <c r="F592" s="212" t="s">
        <v>672</v>
      </c>
      <c r="G592" s="209"/>
      <c r="H592" s="211" t="s">
        <v>1</v>
      </c>
      <c r="I592" s="167"/>
      <c r="J592" s="209"/>
      <c r="L592" s="165"/>
      <c r="M592" s="168"/>
      <c r="N592" s="169"/>
      <c r="O592" s="169"/>
      <c r="P592" s="169"/>
      <c r="Q592" s="169"/>
      <c r="R592" s="169"/>
      <c r="S592" s="169"/>
      <c r="T592" s="170"/>
      <c r="AT592" s="166" t="s">
        <v>152</v>
      </c>
      <c r="AU592" s="166" t="s">
        <v>86</v>
      </c>
      <c r="AV592" s="13" t="s">
        <v>84</v>
      </c>
      <c r="AW592" s="13" t="s">
        <v>32</v>
      </c>
      <c r="AX592" s="13" t="s">
        <v>76</v>
      </c>
      <c r="AY592" s="166" t="s">
        <v>143</v>
      </c>
    </row>
    <row r="593" spans="2:51" s="13" customFormat="1" ht="12">
      <c r="B593" s="165"/>
      <c r="C593" s="209"/>
      <c r="D593" s="210" t="s">
        <v>152</v>
      </c>
      <c r="E593" s="211" t="s">
        <v>1</v>
      </c>
      <c r="F593" s="212" t="s">
        <v>673</v>
      </c>
      <c r="G593" s="209"/>
      <c r="H593" s="211" t="s">
        <v>1</v>
      </c>
      <c r="I593" s="167"/>
      <c r="J593" s="209"/>
      <c r="L593" s="165"/>
      <c r="M593" s="168"/>
      <c r="N593" s="169"/>
      <c r="O593" s="169"/>
      <c r="P593" s="169"/>
      <c r="Q593" s="169"/>
      <c r="R593" s="169"/>
      <c r="S593" s="169"/>
      <c r="T593" s="170"/>
      <c r="AT593" s="166" t="s">
        <v>152</v>
      </c>
      <c r="AU593" s="166" t="s">
        <v>86</v>
      </c>
      <c r="AV593" s="13" t="s">
        <v>84</v>
      </c>
      <c r="AW593" s="13" t="s">
        <v>32</v>
      </c>
      <c r="AX593" s="13" t="s">
        <v>76</v>
      </c>
      <c r="AY593" s="166" t="s">
        <v>143</v>
      </c>
    </row>
    <row r="594" spans="2:51" s="14" customFormat="1" ht="12">
      <c r="B594" s="171"/>
      <c r="C594" s="213"/>
      <c r="D594" s="210" t="s">
        <v>152</v>
      </c>
      <c r="E594" s="214" t="s">
        <v>1</v>
      </c>
      <c r="F594" s="215" t="s">
        <v>84</v>
      </c>
      <c r="G594" s="213"/>
      <c r="H594" s="216">
        <v>1</v>
      </c>
      <c r="I594" s="173"/>
      <c r="J594" s="213"/>
      <c r="L594" s="171"/>
      <c r="M594" s="174"/>
      <c r="N594" s="175"/>
      <c r="O594" s="175"/>
      <c r="P594" s="175"/>
      <c r="Q594" s="175"/>
      <c r="R594" s="175"/>
      <c r="S594" s="175"/>
      <c r="T594" s="176"/>
      <c r="AT594" s="172" t="s">
        <v>152</v>
      </c>
      <c r="AU594" s="172" t="s">
        <v>86</v>
      </c>
      <c r="AV594" s="14" t="s">
        <v>86</v>
      </c>
      <c r="AW594" s="14" t="s">
        <v>32</v>
      </c>
      <c r="AX594" s="14" t="s">
        <v>84</v>
      </c>
      <c r="AY594" s="172" t="s">
        <v>143</v>
      </c>
    </row>
    <row r="595" spans="1:65" s="2" customFormat="1" ht="16.5" customHeight="1">
      <c r="A595" s="33"/>
      <c r="B595" s="156"/>
      <c r="C595" s="204" t="s">
        <v>742</v>
      </c>
      <c r="D595" s="204" t="s">
        <v>145</v>
      </c>
      <c r="E595" s="205" t="s">
        <v>675</v>
      </c>
      <c r="F595" s="206" t="s">
        <v>676</v>
      </c>
      <c r="G595" s="207" t="s">
        <v>385</v>
      </c>
      <c r="H595" s="208">
        <v>3</v>
      </c>
      <c r="I595" s="158"/>
      <c r="J595" s="234">
        <f>ROUND(I595*H595,2)</f>
        <v>0</v>
      </c>
      <c r="K595" s="157" t="s">
        <v>1</v>
      </c>
      <c r="L595" s="34"/>
      <c r="M595" s="159" t="s">
        <v>1</v>
      </c>
      <c r="N595" s="160" t="s">
        <v>42</v>
      </c>
      <c r="O595" s="59"/>
      <c r="P595" s="161">
        <f>O595*H595</f>
        <v>0</v>
      </c>
      <c r="Q595" s="161">
        <v>0.00918</v>
      </c>
      <c r="R595" s="161">
        <f>Q595*H595</f>
        <v>0.027540000000000002</v>
      </c>
      <c r="S595" s="161">
        <v>0</v>
      </c>
      <c r="T595" s="162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63" t="s">
        <v>150</v>
      </c>
      <c r="AT595" s="163" t="s">
        <v>145</v>
      </c>
      <c r="AU595" s="163" t="s">
        <v>86</v>
      </c>
      <c r="AY595" s="18" t="s">
        <v>143</v>
      </c>
      <c r="BE595" s="164">
        <f>IF(N595="základní",J595,0)</f>
        <v>0</v>
      </c>
      <c r="BF595" s="164">
        <f>IF(N595="snížená",J595,0)</f>
        <v>0</v>
      </c>
      <c r="BG595" s="164">
        <f>IF(N595="zákl. přenesená",J595,0)</f>
        <v>0</v>
      </c>
      <c r="BH595" s="164">
        <f>IF(N595="sníž. přenesená",J595,0)</f>
        <v>0</v>
      </c>
      <c r="BI595" s="164">
        <f>IF(N595="nulová",J595,0)</f>
        <v>0</v>
      </c>
      <c r="BJ595" s="18" t="s">
        <v>84</v>
      </c>
      <c r="BK595" s="164">
        <f>ROUND(I595*H595,2)</f>
        <v>0</v>
      </c>
      <c r="BL595" s="18" t="s">
        <v>150</v>
      </c>
      <c r="BM595" s="163" t="s">
        <v>743</v>
      </c>
    </row>
    <row r="596" spans="2:51" s="13" customFormat="1" ht="12">
      <c r="B596" s="165"/>
      <c r="C596" s="209"/>
      <c r="D596" s="210" t="s">
        <v>152</v>
      </c>
      <c r="E596" s="211" t="s">
        <v>1</v>
      </c>
      <c r="F596" s="212" t="s">
        <v>678</v>
      </c>
      <c r="G596" s="209"/>
      <c r="H596" s="211" t="s">
        <v>1</v>
      </c>
      <c r="I596" s="167"/>
      <c r="J596" s="209"/>
      <c r="L596" s="165"/>
      <c r="M596" s="168"/>
      <c r="N596" s="169"/>
      <c r="O596" s="169"/>
      <c r="P596" s="169"/>
      <c r="Q596" s="169"/>
      <c r="R596" s="169"/>
      <c r="S596" s="169"/>
      <c r="T596" s="170"/>
      <c r="AT596" s="166" t="s">
        <v>152</v>
      </c>
      <c r="AU596" s="166" t="s">
        <v>86</v>
      </c>
      <c r="AV596" s="13" t="s">
        <v>84</v>
      </c>
      <c r="AW596" s="13" t="s">
        <v>32</v>
      </c>
      <c r="AX596" s="13" t="s">
        <v>76</v>
      </c>
      <c r="AY596" s="166" t="s">
        <v>143</v>
      </c>
    </row>
    <row r="597" spans="2:51" s="14" customFormat="1" ht="12">
      <c r="B597" s="171"/>
      <c r="C597" s="213"/>
      <c r="D597" s="210" t="s">
        <v>152</v>
      </c>
      <c r="E597" s="214" t="s">
        <v>1</v>
      </c>
      <c r="F597" s="215" t="s">
        <v>86</v>
      </c>
      <c r="G597" s="213"/>
      <c r="H597" s="216">
        <v>2</v>
      </c>
      <c r="I597" s="173"/>
      <c r="J597" s="213"/>
      <c r="L597" s="171"/>
      <c r="M597" s="174"/>
      <c r="N597" s="175"/>
      <c r="O597" s="175"/>
      <c r="P597" s="175"/>
      <c r="Q597" s="175"/>
      <c r="R597" s="175"/>
      <c r="S597" s="175"/>
      <c r="T597" s="176"/>
      <c r="AT597" s="172" t="s">
        <v>152</v>
      </c>
      <c r="AU597" s="172" t="s">
        <v>86</v>
      </c>
      <c r="AV597" s="14" t="s">
        <v>86</v>
      </c>
      <c r="AW597" s="14" t="s">
        <v>32</v>
      </c>
      <c r="AX597" s="14" t="s">
        <v>76</v>
      </c>
      <c r="AY597" s="172" t="s">
        <v>143</v>
      </c>
    </row>
    <row r="598" spans="2:51" s="13" customFormat="1" ht="12">
      <c r="B598" s="165"/>
      <c r="C598" s="209"/>
      <c r="D598" s="210" t="s">
        <v>152</v>
      </c>
      <c r="E598" s="211" t="s">
        <v>1</v>
      </c>
      <c r="F598" s="212" t="s">
        <v>679</v>
      </c>
      <c r="G598" s="209"/>
      <c r="H598" s="211" t="s">
        <v>1</v>
      </c>
      <c r="I598" s="167"/>
      <c r="J598" s="209"/>
      <c r="L598" s="165"/>
      <c r="M598" s="168"/>
      <c r="N598" s="169"/>
      <c r="O598" s="169"/>
      <c r="P598" s="169"/>
      <c r="Q598" s="169"/>
      <c r="R598" s="169"/>
      <c r="S598" s="169"/>
      <c r="T598" s="170"/>
      <c r="AT598" s="166" t="s">
        <v>152</v>
      </c>
      <c r="AU598" s="166" t="s">
        <v>86</v>
      </c>
      <c r="AV598" s="13" t="s">
        <v>84</v>
      </c>
      <c r="AW598" s="13" t="s">
        <v>32</v>
      </c>
      <c r="AX598" s="13" t="s">
        <v>76</v>
      </c>
      <c r="AY598" s="166" t="s">
        <v>143</v>
      </c>
    </row>
    <row r="599" spans="2:51" s="14" customFormat="1" ht="12">
      <c r="B599" s="171"/>
      <c r="C599" s="213"/>
      <c r="D599" s="210" t="s">
        <v>152</v>
      </c>
      <c r="E599" s="214" t="s">
        <v>1</v>
      </c>
      <c r="F599" s="215" t="s">
        <v>84</v>
      </c>
      <c r="G599" s="213"/>
      <c r="H599" s="216">
        <v>1</v>
      </c>
      <c r="I599" s="173"/>
      <c r="J599" s="213"/>
      <c r="L599" s="171"/>
      <c r="M599" s="174"/>
      <c r="N599" s="175"/>
      <c r="O599" s="175"/>
      <c r="P599" s="175"/>
      <c r="Q599" s="175"/>
      <c r="R599" s="175"/>
      <c r="S599" s="175"/>
      <c r="T599" s="176"/>
      <c r="AT599" s="172" t="s">
        <v>152</v>
      </c>
      <c r="AU599" s="172" t="s">
        <v>86</v>
      </c>
      <c r="AV599" s="14" t="s">
        <v>86</v>
      </c>
      <c r="AW599" s="14" t="s">
        <v>32</v>
      </c>
      <c r="AX599" s="14" t="s">
        <v>76</v>
      </c>
      <c r="AY599" s="172" t="s">
        <v>143</v>
      </c>
    </row>
    <row r="600" spans="2:51" s="16" customFormat="1" ht="12">
      <c r="B600" s="183"/>
      <c r="C600" s="221"/>
      <c r="D600" s="210" t="s">
        <v>152</v>
      </c>
      <c r="E600" s="222" t="s">
        <v>1</v>
      </c>
      <c r="F600" s="223" t="s">
        <v>241</v>
      </c>
      <c r="G600" s="221"/>
      <c r="H600" s="224">
        <v>3</v>
      </c>
      <c r="I600" s="185"/>
      <c r="J600" s="221"/>
      <c r="L600" s="183"/>
      <c r="M600" s="186"/>
      <c r="N600" s="187"/>
      <c r="O600" s="187"/>
      <c r="P600" s="187"/>
      <c r="Q600" s="187"/>
      <c r="R600" s="187"/>
      <c r="S600" s="187"/>
      <c r="T600" s="188"/>
      <c r="AT600" s="184" t="s">
        <v>152</v>
      </c>
      <c r="AU600" s="184" t="s">
        <v>86</v>
      </c>
      <c r="AV600" s="16" t="s">
        <v>150</v>
      </c>
      <c r="AW600" s="16" t="s">
        <v>32</v>
      </c>
      <c r="AX600" s="16" t="s">
        <v>84</v>
      </c>
      <c r="AY600" s="184" t="s">
        <v>143</v>
      </c>
    </row>
    <row r="601" spans="2:51" s="13" customFormat="1" ht="12">
      <c r="B601" s="165"/>
      <c r="C601" s="209"/>
      <c r="D601" s="210" t="s">
        <v>152</v>
      </c>
      <c r="E601" s="211" t="s">
        <v>1</v>
      </c>
      <c r="F601" s="212" t="s">
        <v>35</v>
      </c>
      <c r="G601" s="209"/>
      <c r="H601" s="211" t="s">
        <v>1</v>
      </c>
      <c r="I601" s="167"/>
      <c r="J601" s="209"/>
      <c r="L601" s="165"/>
      <c r="M601" s="168"/>
      <c r="N601" s="169"/>
      <c r="O601" s="169"/>
      <c r="P601" s="169"/>
      <c r="Q601" s="169"/>
      <c r="R601" s="169"/>
      <c r="S601" s="169"/>
      <c r="T601" s="170"/>
      <c r="AT601" s="166" t="s">
        <v>152</v>
      </c>
      <c r="AU601" s="166" t="s">
        <v>86</v>
      </c>
      <c r="AV601" s="13" t="s">
        <v>84</v>
      </c>
      <c r="AW601" s="13" t="s">
        <v>32</v>
      </c>
      <c r="AX601" s="13" t="s">
        <v>76</v>
      </c>
      <c r="AY601" s="166" t="s">
        <v>143</v>
      </c>
    </row>
    <row r="602" spans="2:51" s="13" customFormat="1" ht="12">
      <c r="B602" s="165"/>
      <c r="C602" s="209"/>
      <c r="D602" s="210" t="s">
        <v>152</v>
      </c>
      <c r="E602" s="211" t="s">
        <v>1</v>
      </c>
      <c r="F602" s="212" t="s">
        <v>665</v>
      </c>
      <c r="G602" s="209"/>
      <c r="H602" s="211" t="s">
        <v>1</v>
      </c>
      <c r="I602" s="167"/>
      <c r="J602" s="209"/>
      <c r="L602" s="165"/>
      <c r="M602" s="168"/>
      <c r="N602" s="169"/>
      <c r="O602" s="169"/>
      <c r="P602" s="169"/>
      <c r="Q602" s="169"/>
      <c r="R602" s="169"/>
      <c r="S602" s="169"/>
      <c r="T602" s="170"/>
      <c r="AT602" s="166" t="s">
        <v>152</v>
      </c>
      <c r="AU602" s="166" t="s">
        <v>86</v>
      </c>
      <c r="AV602" s="13" t="s">
        <v>84</v>
      </c>
      <c r="AW602" s="13" t="s">
        <v>32</v>
      </c>
      <c r="AX602" s="13" t="s">
        <v>76</v>
      </c>
      <c r="AY602" s="166" t="s">
        <v>143</v>
      </c>
    </row>
    <row r="603" spans="2:51" s="13" customFormat="1" ht="12">
      <c r="B603" s="165"/>
      <c r="C603" s="209"/>
      <c r="D603" s="210" t="s">
        <v>152</v>
      </c>
      <c r="E603" s="211" t="s">
        <v>1</v>
      </c>
      <c r="F603" s="212" t="s">
        <v>666</v>
      </c>
      <c r="G603" s="209"/>
      <c r="H603" s="211" t="s">
        <v>1</v>
      </c>
      <c r="I603" s="167"/>
      <c r="J603" s="209"/>
      <c r="L603" s="165"/>
      <c r="M603" s="168"/>
      <c r="N603" s="169"/>
      <c r="O603" s="169"/>
      <c r="P603" s="169"/>
      <c r="Q603" s="169"/>
      <c r="R603" s="169"/>
      <c r="S603" s="169"/>
      <c r="T603" s="170"/>
      <c r="AT603" s="166" t="s">
        <v>152</v>
      </c>
      <c r="AU603" s="166" t="s">
        <v>86</v>
      </c>
      <c r="AV603" s="13" t="s">
        <v>84</v>
      </c>
      <c r="AW603" s="13" t="s">
        <v>32</v>
      </c>
      <c r="AX603" s="13" t="s">
        <v>76</v>
      </c>
      <c r="AY603" s="166" t="s">
        <v>143</v>
      </c>
    </row>
    <row r="604" spans="1:65" s="2" customFormat="1" ht="16.5" customHeight="1">
      <c r="A604" s="33"/>
      <c r="B604" s="156"/>
      <c r="C604" s="225" t="s">
        <v>744</v>
      </c>
      <c r="D604" s="225" t="s">
        <v>334</v>
      </c>
      <c r="E604" s="226" t="s">
        <v>681</v>
      </c>
      <c r="F604" s="227" t="s">
        <v>682</v>
      </c>
      <c r="G604" s="228" t="s">
        <v>385</v>
      </c>
      <c r="H604" s="229">
        <v>2</v>
      </c>
      <c r="I604" s="190"/>
      <c r="J604" s="235">
        <f>ROUND(I604*H604,2)</f>
        <v>0</v>
      </c>
      <c r="K604" s="189" t="s">
        <v>1</v>
      </c>
      <c r="L604" s="191"/>
      <c r="M604" s="192" t="s">
        <v>1</v>
      </c>
      <c r="N604" s="193" t="s">
        <v>42</v>
      </c>
      <c r="O604" s="59"/>
      <c r="P604" s="161">
        <f>O604*H604</f>
        <v>0</v>
      </c>
      <c r="Q604" s="161">
        <v>2.74</v>
      </c>
      <c r="R604" s="161">
        <f>Q604*H604</f>
        <v>5.48</v>
      </c>
      <c r="S604" s="161">
        <v>0</v>
      </c>
      <c r="T604" s="162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3" t="s">
        <v>219</v>
      </c>
      <c r="AT604" s="163" t="s">
        <v>334</v>
      </c>
      <c r="AU604" s="163" t="s">
        <v>86</v>
      </c>
      <c r="AY604" s="18" t="s">
        <v>143</v>
      </c>
      <c r="BE604" s="164">
        <f>IF(N604="základní",J604,0)</f>
        <v>0</v>
      </c>
      <c r="BF604" s="164">
        <f>IF(N604="snížená",J604,0)</f>
        <v>0</v>
      </c>
      <c r="BG604" s="164">
        <f>IF(N604="zákl. přenesená",J604,0)</f>
        <v>0</v>
      </c>
      <c r="BH604" s="164">
        <f>IF(N604="sníž. přenesená",J604,0)</f>
        <v>0</v>
      </c>
      <c r="BI604" s="164">
        <f>IF(N604="nulová",J604,0)</f>
        <v>0</v>
      </c>
      <c r="BJ604" s="18" t="s">
        <v>84</v>
      </c>
      <c r="BK604" s="164">
        <f>ROUND(I604*H604,2)</f>
        <v>0</v>
      </c>
      <c r="BL604" s="18" t="s">
        <v>150</v>
      </c>
      <c r="BM604" s="163" t="s">
        <v>745</v>
      </c>
    </row>
    <row r="605" spans="2:51" s="13" customFormat="1" ht="12">
      <c r="B605" s="165"/>
      <c r="C605" s="209"/>
      <c r="D605" s="210" t="s">
        <v>152</v>
      </c>
      <c r="E605" s="211" t="s">
        <v>1</v>
      </c>
      <c r="F605" s="212" t="s">
        <v>684</v>
      </c>
      <c r="G605" s="209"/>
      <c r="H605" s="211" t="s">
        <v>1</v>
      </c>
      <c r="I605" s="167"/>
      <c r="J605" s="209"/>
      <c r="L605" s="165"/>
      <c r="M605" s="168"/>
      <c r="N605" s="169"/>
      <c r="O605" s="169"/>
      <c r="P605" s="169"/>
      <c r="Q605" s="169"/>
      <c r="R605" s="169"/>
      <c r="S605" s="169"/>
      <c r="T605" s="170"/>
      <c r="AT605" s="166" t="s">
        <v>152</v>
      </c>
      <c r="AU605" s="166" t="s">
        <v>86</v>
      </c>
      <c r="AV605" s="13" t="s">
        <v>84</v>
      </c>
      <c r="AW605" s="13" t="s">
        <v>32</v>
      </c>
      <c r="AX605" s="13" t="s">
        <v>76</v>
      </c>
      <c r="AY605" s="166" t="s">
        <v>143</v>
      </c>
    </row>
    <row r="606" spans="2:51" s="13" customFormat="1" ht="12">
      <c r="B606" s="165"/>
      <c r="C606" s="209"/>
      <c r="D606" s="210" t="s">
        <v>152</v>
      </c>
      <c r="E606" s="211" t="s">
        <v>1</v>
      </c>
      <c r="F606" s="212" t="s">
        <v>672</v>
      </c>
      <c r="G606" s="209"/>
      <c r="H606" s="211" t="s">
        <v>1</v>
      </c>
      <c r="I606" s="167"/>
      <c r="J606" s="209"/>
      <c r="L606" s="165"/>
      <c r="M606" s="168"/>
      <c r="N606" s="169"/>
      <c r="O606" s="169"/>
      <c r="P606" s="169"/>
      <c r="Q606" s="169"/>
      <c r="R606" s="169"/>
      <c r="S606" s="169"/>
      <c r="T606" s="170"/>
      <c r="AT606" s="166" t="s">
        <v>152</v>
      </c>
      <c r="AU606" s="166" t="s">
        <v>86</v>
      </c>
      <c r="AV606" s="13" t="s">
        <v>84</v>
      </c>
      <c r="AW606" s="13" t="s">
        <v>32</v>
      </c>
      <c r="AX606" s="13" t="s">
        <v>76</v>
      </c>
      <c r="AY606" s="166" t="s">
        <v>143</v>
      </c>
    </row>
    <row r="607" spans="2:51" s="13" customFormat="1" ht="12">
      <c r="B607" s="165"/>
      <c r="C607" s="209"/>
      <c r="D607" s="210" t="s">
        <v>152</v>
      </c>
      <c r="E607" s="211" t="s">
        <v>1</v>
      </c>
      <c r="F607" s="212" t="s">
        <v>685</v>
      </c>
      <c r="G607" s="209"/>
      <c r="H607" s="211" t="s">
        <v>1</v>
      </c>
      <c r="I607" s="167"/>
      <c r="J607" s="209"/>
      <c r="L607" s="165"/>
      <c r="M607" s="168"/>
      <c r="N607" s="169"/>
      <c r="O607" s="169"/>
      <c r="P607" s="169"/>
      <c r="Q607" s="169"/>
      <c r="R607" s="169"/>
      <c r="S607" s="169"/>
      <c r="T607" s="170"/>
      <c r="AT607" s="166" t="s">
        <v>152</v>
      </c>
      <c r="AU607" s="166" t="s">
        <v>86</v>
      </c>
      <c r="AV607" s="13" t="s">
        <v>84</v>
      </c>
      <c r="AW607" s="13" t="s">
        <v>32</v>
      </c>
      <c r="AX607" s="13" t="s">
        <v>76</v>
      </c>
      <c r="AY607" s="166" t="s">
        <v>143</v>
      </c>
    </row>
    <row r="608" spans="2:51" s="14" customFormat="1" ht="12">
      <c r="B608" s="171"/>
      <c r="C608" s="213"/>
      <c r="D608" s="210" t="s">
        <v>152</v>
      </c>
      <c r="E608" s="214" t="s">
        <v>1</v>
      </c>
      <c r="F608" s="215" t="s">
        <v>86</v>
      </c>
      <c r="G608" s="213"/>
      <c r="H608" s="216">
        <v>2</v>
      </c>
      <c r="I608" s="173"/>
      <c r="J608" s="213"/>
      <c r="L608" s="171"/>
      <c r="M608" s="174"/>
      <c r="N608" s="175"/>
      <c r="O608" s="175"/>
      <c r="P608" s="175"/>
      <c r="Q608" s="175"/>
      <c r="R608" s="175"/>
      <c r="S608" s="175"/>
      <c r="T608" s="176"/>
      <c r="AT608" s="172" t="s">
        <v>152</v>
      </c>
      <c r="AU608" s="172" t="s">
        <v>86</v>
      </c>
      <c r="AV608" s="14" t="s">
        <v>86</v>
      </c>
      <c r="AW608" s="14" t="s">
        <v>32</v>
      </c>
      <c r="AX608" s="14" t="s">
        <v>84</v>
      </c>
      <c r="AY608" s="172" t="s">
        <v>143</v>
      </c>
    </row>
    <row r="609" spans="1:65" s="2" customFormat="1" ht="16.5" customHeight="1">
      <c r="A609" s="33"/>
      <c r="B609" s="156"/>
      <c r="C609" s="225" t="s">
        <v>746</v>
      </c>
      <c r="D609" s="225" t="s">
        <v>334</v>
      </c>
      <c r="E609" s="226" t="s">
        <v>687</v>
      </c>
      <c r="F609" s="227" t="s">
        <v>688</v>
      </c>
      <c r="G609" s="228" t="s">
        <v>385</v>
      </c>
      <c r="H609" s="229">
        <v>1</v>
      </c>
      <c r="I609" s="190"/>
      <c r="J609" s="235">
        <f>ROUND(I609*H609,2)</f>
        <v>0</v>
      </c>
      <c r="K609" s="189" t="s">
        <v>1</v>
      </c>
      <c r="L609" s="191"/>
      <c r="M609" s="192" t="s">
        <v>1</v>
      </c>
      <c r="N609" s="193" t="s">
        <v>42</v>
      </c>
      <c r="O609" s="59"/>
      <c r="P609" s="161">
        <f>O609*H609</f>
        <v>0</v>
      </c>
      <c r="Q609" s="161">
        <v>3.2</v>
      </c>
      <c r="R609" s="161">
        <f>Q609*H609</f>
        <v>3.2</v>
      </c>
      <c r="S609" s="161">
        <v>0</v>
      </c>
      <c r="T609" s="162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3" t="s">
        <v>219</v>
      </c>
      <c r="AT609" s="163" t="s">
        <v>334</v>
      </c>
      <c r="AU609" s="163" t="s">
        <v>86</v>
      </c>
      <c r="AY609" s="18" t="s">
        <v>143</v>
      </c>
      <c r="BE609" s="164">
        <f>IF(N609="základní",J609,0)</f>
        <v>0</v>
      </c>
      <c r="BF609" s="164">
        <f>IF(N609="snížená",J609,0)</f>
        <v>0</v>
      </c>
      <c r="BG609" s="164">
        <f>IF(N609="zákl. přenesená",J609,0)</f>
        <v>0</v>
      </c>
      <c r="BH609" s="164">
        <f>IF(N609="sníž. přenesená",J609,0)</f>
        <v>0</v>
      </c>
      <c r="BI609" s="164">
        <f>IF(N609="nulová",J609,0)</f>
        <v>0</v>
      </c>
      <c r="BJ609" s="18" t="s">
        <v>84</v>
      </c>
      <c r="BK609" s="164">
        <f>ROUND(I609*H609,2)</f>
        <v>0</v>
      </c>
      <c r="BL609" s="18" t="s">
        <v>150</v>
      </c>
      <c r="BM609" s="163" t="s">
        <v>747</v>
      </c>
    </row>
    <row r="610" spans="2:51" s="13" customFormat="1" ht="12">
      <c r="B610" s="165"/>
      <c r="C610" s="209"/>
      <c r="D610" s="210" t="s">
        <v>152</v>
      </c>
      <c r="E610" s="211" t="s">
        <v>1</v>
      </c>
      <c r="F610" s="212" t="s">
        <v>684</v>
      </c>
      <c r="G610" s="209"/>
      <c r="H610" s="211" t="s">
        <v>1</v>
      </c>
      <c r="I610" s="167"/>
      <c r="J610" s="209"/>
      <c r="L610" s="165"/>
      <c r="M610" s="168"/>
      <c r="N610" s="169"/>
      <c r="O610" s="169"/>
      <c r="P610" s="169"/>
      <c r="Q610" s="169"/>
      <c r="R610" s="169"/>
      <c r="S610" s="169"/>
      <c r="T610" s="170"/>
      <c r="AT610" s="166" t="s">
        <v>152</v>
      </c>
      <c r="AU610" s="166" t="s">
        <v>86</v>
      </c>
      <c r="AV610" s="13" t="s">
        <v>84</v>
      </c>
      <c r="AW610" s="13" t="s">
        <v>32</v>
      </c>
      <c r="AX610" s="13" t="s">
        <v>76</v>
      </c>
      <c r="AY610" s="166" t="s">
        <v>143</v>
      </c>
    </row>
    <row r="611" spans="2:51" s="13" customFormat="1" ht="12">
      <c r="B611" s="165"/>
      <c r="C611" s="209"/>
      <c r="D611" s="210" t="s">
        <v>152</v>
      </c>
      <c r="E611" s="211" t="s">
        <v>1</v>
      </c>
      <c r="F611" s="212" t="s">
        <v>672</v>
      </c>
      <c r="G611" s="209"/>
      <c r="H611" s="211" t="s">
        <v>1</v>
      </c>
      <c r="I611" s="167"/>
      <c r="J611" s="209"/>
      <c r="L611" s="165"/>
      <c r="M611" s="168"/>
      <c r="N611" s="169"/>
      <c r="O611" s="169"/>
      <c r="P611" s="169"/>
      <c r="Q611" s="169"/>
      <c r="R611" s="169"/>
      <c r="S611" s="169"/>
      <c r="T611" s="170"/>
      <c r="AT611" s="166" t="s">
        <v>152</v>
      </c>
      <c r="AU611" s="166" t="s">
        <v>86</v>
      </c>
      <c r="AV611" s="13" t="s">
        <v>84</v>
      </c>
      <c r="AW611" s="13" t="s">
        <v>32</v>
      </c>
      <c r="AX611" s="13" t="s">
        <v>76</v>
      </c>
      <c r="AY611" s="166" t="s">
        <v>143</v>
      </c>
    </row>
    <row r="612" spans="2:51" s="13" customFormat="1" ht="12">
      <c r="B612" s="165"/>
      <c r="C612" s="209"/>
      <c r="D612" s="210" t="s">
        <v>152</v>
      </c>
      <c r="E612" s="211" t="s">
        <v>1</v>
      </c>
      <c r="F612" s="212" t="s">
        <v>690</v>
      </c>
      <c r="G612" s="209"/>
      <c r="H612" s="211" t="s">
        <v>1</v>
      </c>
      <c r="I612" s="167"/>
      <c r="J612" s="209"/>
      <c r="L612" s="165"/>
      <c r="M612" s="168"/>
      <c r="N612" s="169"/>
      <c r="O612" s="169"/>
      <c r="P612" s="169"/>
      <c r="Q612" s="169"/>
      <c r="R612" s="169"/>
      <c r="S612" s="169"/>
      <c r="T612" s="170"/>
      <c r="AT612" s="166" t="s">
        <v>152</v>
      </c>
      <c r="AU612" s="166" t="s">
        <v>86</v>
      </c>
      <c r="AV612" s="13" t="s">
        <v>84</v>
      </c>
      <c r="AW612" s="13" t="s">
        <v>32</v>
      </c>
      <c r="AX612" s="13" t="s">
        <v>76</v>
      </c>
      <c r="AY612" s="166" t="s">
        <v>143</v>
      </c>
    </row>
    <row r="613" spans="2:51" s="14" customFormat="1" ht="12">
      <c r="B613" s="171"/>
      <c r="C613" s="213"/>
      <c r="D613" s="210" t="s">
        <v>152</v>
      </c>
      <c r="E613" s="214" t="s">
        <v>1</v>
      </c>
      <c r="F613" s="215" t="s">
        <v>84</v>
      </c>
      <c r="G613" s="213"/>
      <c r="H613" s="216">
        <v>1</v>
      </c>
      <c r="I613" s="173"/>
      <c r="J613" s="213"/>
      <c r="L613" s="171"/>
      <c r="M613" s="174"/>
      <c r="N613" s="175"/>
      <c r="O613" s="175"/>
      <c r="P613" s="175"/>
      <c r="Q613" s="175"/>
      <c r="R613" s="175"/>
      <c r="S613" s="175"/>
      <c r="T613" s="176"/>
      <c r="AT613" s="172" t="s">
        <v>152</v>
      </c>
      <c r="AU613" s="172" t="s">
        <v>86</v>
      </c>
      <c r="AV613" s="14" t="s">
        <v>86</v>
      </c>
      <c r="AW613" s="14" t="s">
        <v>32</v>
      </c>
      <c r="AX613" s="14" t="s">
        <v>84</v>
      </c>
      <c r="AY613" s="172" t="s">
        <v>143</v>
      </c>
    </row>
    <row r="614" spans="1:65" s="2" customFormat="1" ht="16.5" customHeight="1">
      <c r="A614" s="33"/>
      <c r="B614" s="156"/>
      <c r="C614" s="204" t="s">
        <v>748</v>
      </c>
      <c r="D614" s="204" t="s">
        <v>145</v>
      </c>
      <c r="E614" s="205" t="s">
        <v>692</v>
      </c>
      <c r="F614" s="206" t="s">
        <v>693</v>
      </c>
      <c r="G614" s="207" t="s">
        <v>385</v>
      </c>
      <c r="H614" s="208">
        <v>1</v>
      </c>
      <c r="I614" s="158"/>
      <c r="J614" s="234">
        <f>ROUND(I614*H614,2)</f>
        <v>0</v>
      </c>
      <c r="K614" s="157" t="s">
        <v>1</v>
      </c>
      <c r="L614" s="34"/>
      <c r="M614" s="159" t="s">
        <v>1</v>
      </c>
      <c r="N614" s="160" t="s">
        <v>42</v>
      </c>
      <c r="O614" s="59"/>
      <c r="P614" s="161">
        <f>O614*H614</f>
        <v>0</v>
      </c>
      <c r="Q614" s="161">
        <v>0.03826</v>
      </c>
      <c r="R614" s="161">
        <f>Q614*H614</f>
        <v>0.03826</v>
      </c>
      <c r="S614" s="161">
        <v>0</v>
      </c>
      <c r="T614" s="162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63" t="s">
        <v>150</v>
      </c>
      <c r="AT614" s="163" t="s">
        <v>145</v>
      </c>
      <c r="AU614" s="163" t="s">
        <v>86</v>
      </c>
      <c r="AY614" s="18" t="s">
        <v>143</v>
      </c>
      <c r="BE614" s="164">
        <f>IF(N614="základní",J614,0)</f>
        <v>0</v>
      </c>
      <c r="BF614" s="164">
        <f>IF(N614="snížená",J614,0)</f>
        <v>0</v>
      </c>
      <c r="BG614" s="164">
        <f>IF(N614="zákl. přenesená",J614,0)</f>
        <v>0</v>
      </c>
      <c r="BH614" s="164">
        <f>IF(N614="sníž. přenesená",J614,0)</f>
        <v>0</v>
      </c>
      <c r="BI614" s="164">
        <f>IF(N614="nulová",J614,0)</f>
        <v>0</v>
      </c>
      <c r="BJ614" s="18" t="s">
        <v>84</v>
      </c>
      <c r="BK614" s="164">
        <f>ROUND(I614*H614,2)</f>
        <v>0</v>
      </c>
      <c r="BL614" s="18" t="s">
        <v>150</v>
      </c>
      <c r="BM614" s="163" t="s">
        <v>749</v>
      </c>
    </row>
    <row r="615" spans="2:51" s="13" customFormat="1" ht="12">
      <c r="B615" s="165"/>
      <c r="C615" s="209"/>
      <c r="D615" s="210" t="s">
        <v>152</v>
      </c>
      <c r="E615" s="211" t="s">
        <v>1</v>
      </c>
      <c r="F615" s="212" t="s">
        <v>695</v>
      </c>
      <c r="G615" s="209"/>
      <c r="H615" s="211" t="s">
        <v>1</v>
      </c>
      <c r="I615" s="167"/>
      <c r="J615" s="209"/>
      <c r="L615" s="165"/>
      <c r="M615" s="168"/>
      <c r="N615" s="169"/>
      <c r="O615" s="169"/>
      <c r="P615" s="169"/>
      <c r="Q615" s="169"/>
      <c r="R615" s="169"/>
      <c r="S615" s="169"/>
      <c r="T615" s="170"/>
      <c r="AT615" s="166" t="s">
        <v>152</v>
      </c>
      <c r="AU615" s="166" t="s">
        <v>86</v>
      </c>
      <c r="AV615" s="13" t="s">
        <v>84</v>
      </c>
      <c r="AW615" s="13" t="s">
        <v>32</v>
      </c>
      <c r="AX615" s="13" t="s">
        <v>76</v>
      </c>
      <c r="AY615" s="166" t="s">
        <v>143</v>
      </c>
    </row>
    <row r="616" spans="2:51" s="14" customFormat="1" ht="12">
      <c r="B616" s="171"/>
      <c r="C616" s="213"/>
      <c r="D616" s="210" t="s">
        <v>152</v>
      </c>
      <c r="E616" s="214" t="s">
        <v>1</v>
      </c>
      <c r="F616" s="215" t="s">
        <v>84</v>
      </c>
      <c r="G616" s="213"/>
      <c r="H616" s="216">
        <v>1</v>
      </c>
      <c r="I616" s="173"/>
      <c r="J616" s="213"/>
      <c r="L616" s="171"/>
      <c r="M616" s="174"/>
      <c r="N616" s="175"/>
      <c r="O616" s="175"/>
      <c r="P616" s="175"/>
      <c r="Q616" s="175"/>
      <c r="R616" s="175"/>
      <c r="S616" s="175"/>
      <c r="T616" s="176"/>
      <c r="AT616" s="172" t="s">
        <v>152</v>
      </c>
      <c r="AU616" s="172" t="s">
        <v>86</v>
      </c>
      <c r="AV616" s="14" t="s">
        <v>86</v>
      </c>
      <c r="AW616" s="14" t="s">
        <v>32</v>
      </c>
      <c r="AX616" s="14" t="s">
        <v>84</v>
      </c>
      <c r="AY616" s="172" t="s">
        <v>143</v>
      </c>
    </row>
    <row r="617" spans="2:51" s="13" customFormat="1" ht="12">
      <c r="B617" s="165"/>
      <c r="C617" s="209"/>
      <c r="D617" s="210" t="s">
        <v>152</v>
      </c>
      <c r="E617" s="211" t="s">
        <v>1</v>
      </c>
      <c r="F617" s="212" t="s">
        <v>35</v>
      </c>
      <c r="G617" s="209"/>
      <c r="H617" s="211" t="s">
        <v>1</v>
      </c>
      <c r="I617" s="167"/>
      <c r="J617" s="209"/>
      <c r="L617" s="165"/>
      <c r="M617" s="168"/>
      <c r="N617" s="169"/>
      <c r="O617" s="169"/>
      <c r="P617" s="169"/>
      <c r="Q617" s="169"/>
      <c r="R617" s="169"/>
      <c r="S617" s="169"/>
      <c r="T617" s="170"/>
      <c r="AT617" s="166" t="s">
        <v>152</v>
      </c>
      <c r="AU617" s="166" t="s">
        <v>86</v>
      </c>
      <c r="AV617" s="13" t="s">
        <v>84</v>
      </c>
      <c r="AW617" s="13" t="s">
        <v>32</v>
      </c>
      <c r="AX617" s="13" t="s">
        <v>76</v>
      </c>
      <c r="AY617" s="166" t="s">
        <v>143</v>
      </c>
    </row>
    <row r="618" spans="2:51" s="13" customFormat="1" ht="12">
      <c r="B618" s="165"/>
      <c r="C618" s="209"/>
      <c r="D618" s="210" t="s">
        <v>152</v>
      </c>
      <c r="E618" s="211" t="s">
        <v>1</v>
      </c>
      <c r="F618" s="212" t="s">
        <v>665</v>
      </c>
      <c r="G618" s="209"/>
      <c r="H618" s="211" t="s">
        <v>1</v>
      </c>
      <c r="I618" s="167"/>
      <c r="J618" s="209"/>
      <c r="L618" s="165"/>
      <c r="M618" s="168"/>
      <c r="N618" s="169"/>
      <c r="O618" s="169"/>
      <c r="P618" s="169"/>
      <c r="Q618" s="169"/>
      <c r="R618" s="169"/>
      <c r="S618" s="169"/>
      <c r="T618" s="170"/>
      <c r="AT618" s="166" t="s">
        <v>152</v>
      </c>
      <c r="AU618" s="166" t="s">
        <v>86</v>
      </c>
      <c r="AV618" s="13" t="s">
        <v>84</v>
      </c>
      <c r="AW618" s="13" t="s">
        <v>32</v>
      </c>
      <c r="AX618" s="13" t="s">
        <v>76</v>
      </c>
      <c r="AY618" s="166" t="s">
        <v>143</v>
      </c>
    </row>
    <row r="619" spans="2:51" s="13" customFormat="1" ht="12">
      <c r="B619" s="165"/>
      <c r="C619" s="209"/>
      <c r="D619" s="210" t="s">
        <v>152</v>
      </c>
      <c r="E619" s="211" t="s">
        <v>1</v>
      </c>
      <c r="F619" s="212" t="s">
        <v>666</v>
      </c>
      <c r="G619" s="209"/>
      <c r="H619" s="211" t="s">
        <v>1</v>
      </c>
      <c r="I619" s="167"/>
      <c r="J619" s="209"/>
      <c r="L619" s="165"/>
      <c r="M619" s="168"/>
      <c r="N619" s="169"/>
      <c r="O619" s="169"/>
      <c r="P619" s="169"/>
      <c r="Q619" s="169"/>
      <c r="R619" s="169"/>
      <c r="S619" s="169"/>
      <c r="T619" s="170"/>
      <c r="AT619" s="166" t="s">
        <v>152</v>
      </c>
      <c r="AU619" s="166" t="s">
        <v>86</v>
      </c>
      <c r="AV619" s="13" t="s">
        <v>84</v>
      </c>
      <c r="AW619" s="13" t="s">
        <v>32</v>
      </c>
      <c r="AX619" s="13" t="s">
        <v>76</v>
      </c>
      <c r="AY619" s="166" t="s">
        <v>143</v>
      </c>
    </row>
    <row r="620" spans="1:65" s="2" customFormat="1" ht="16.5" customHeight="1">
      <c r="A620" s="33"/>
      <c r="B620" s="156"/>
      <c r="C620" s="225" t="s">
        <v>750</v>
      </c>
      <c r="D620" s="225" t="s">
        <v>334</v>
      </c>
      <c r="E620" s="226" t="s">
        <v>751</v>
      </c>
      <c r="F620" s="227" t="s">
        <v>752</v>
      </c>
      <c r="G620" s="228" t="s">
        <v>385</v>
      </c>
      <c r="H620" s="229">
        <v>1</v>
      </c>
      <c r="I620" s="190"/>
      <c r="J620" s="235">
        <f>ROUND(I620*H620,2)</f>
        <v>0</v>
      </c>
      <c r="K620" s="189" t="s">
        <v>1</v>
      </c>
      <c r="L620" s="191"/>
      <c r="M620" s="192" t="s">
        <v>1</v>
      </c>
      <c r="N620" s="193" t="s">
        <v>42</v>
      </c>
      <c r="O620" s="59"/>
      <c r="P620" s="161">
        <f>O620*H620</f>
        <v>0</v>
      </c>
      <c r="Q620" s="161">
        <v>3.042</v>
      </c>
      <c r="R620" s="161">
        <f>Q620*H620</f>
        <v>3.042</v>
      </c>
      <c r="S620" s="161">
        <v>0</v>
      </c>
      <c r="T620" s="162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63" t="s">
        <v>219</v>
      </c>
      <c r="AT620" s="163" t="s">
        <v>334</v>
      </c>
      <c r="AU620" s="163" t="s">
        <v>86</v>
      </c>
      <c r="AY620" s="18" t="s">
        <v>143</v>
      </c>
      <c r="BE620" s="164">
        <f>IF(N620="základní",J620,0)</f>
        <v>0</v>
      </c>
      <c r="BF620" s="164">
        <f>IF(N620="snížená",J620,0)</f>
        <v>0</v>
      </c>
      <c r="BG620" s="164">
        <f>IF(N620="zákl. přenesená",J620,0)</f>
        <v>0</v>
      </c>
      <c r="BH620" s="164">
        <f>IF(N620="sníž. přenesená",J620,0)</f>
        <v>0</v>
      </c>
      <c r="BI620" s="164">
        <f>IF(N620="nulová",J620,0)</f>
        <v>0</v>
      </c>
      <c r="BJ620" s="18" t="s">
        <v>84</v>
      </c>
      <c r="BK620" s="164">
        <f>ROUND(I620*H620,2)</f>
        <v>0</v>
      </c>
      <c r="BL620" s="18" t="s">
        <v>150</v>
      </c>
      <c r="BM620" s="163" t="s">
        <v>753</v>
      </c>
    </row>
    <row r="621" spans="2:51" s="13" customFormat="1" ht="12">
      <c r="B621" s="165"/>
      <c r="C621" s="209"/>
      <c r="D621" s="210" t="s">
        <v>152</v>
      </c>
      <c r="E621" s="211" t="s">
        <v>1</v>
      </c>
      <c r="F621" s="212" t="s">
        <v>700</v>
      </c>
      <c r="G621" s="209"/>
      <c r="H621" s="211" t="s">
        <v>1</v>
      </c>
      <c r="I621" s="167"/>
      <c r="J621" s="209"/>
      <c r="L621" s="165"/>
      <c r="M621" s="168"/>
      <c r="N621" s="169"/>
      <c r="O621" s="169"/>
      <c r="P621" s="169"/>
      <c r="Q621" s="169"/>
      <c r="R621" s="169"/>
      <c r="S621" s="169"/>
      <c r="T621" s="170"/>
      <c r="AT621" s="166" t="s">
        <v>152</v>
      </c>
      <c r="AU621" s="166" t="s">
        <v>86</v>
      </c>
      <c r="AV621" s="13" t="s">
        <v>84</v>
      </c>
      <c r="AW621" s="13" t="s">
        <v>32</v>
      </c>
      <c r="AX621" s="13" t="s">
        <v>76</v>
      </c>
      <c r="AY621" s="166" t="s">
        <v>143</v>
      </c>
    </row>
    <row r="622" spans="2:51" s="13" customFormat="1" ht="12">
      <c r="B622" s="165"/>
      <c r="C622" s="209"/>
      <c r="D622" s="210" t="s">
        <v>152</v>
      </c>
      <c r="E622" s="211" t="s">
        <v>1</v>
      </c>
      <c r="F622" s="212" t="s">
        <v>672</v>
      </c>
      <c r="G622" s="209"/>
      <c r="H622" s="211" t="s">
        <v>1</v>
      </c>
      <c r="I622" s="167"/>
      <c r="J622" s="209"/>
      <c r="L622" s="165"/>
      <c r="M622" s="168"/>
      <c r="N622" s="169"/>
      <c r="O622" s="169"/>
      <c r="P622" s="169"/>
      <c r="Q622" s="169"/>
      <c r="R622" s="169"/>
      <c r="S622" s="169"/>
      <c r="T622" s="170"/>
      <c r="AT622" s="166" t="s">
        <v>152</v>
      </c>
      <c r="AU622" s="166" t="s">
        <v>86</v>
      </c>
      <c r="AV622" s="13" t="s">
        <v>84</v>
      </c>
      <c r="AW622" s="13" t="s">
        <v>32</v>
      </c>
      <c r="AX622" s="13" t="s">
        <v>76</v>
      </c>
      <c r="AY622" s="166" t="s">
        <v>143</v>
      </c>
    </row>
    <row r="623" spans="2:51" s="13" customFormat="1" ht="12">
      <c r="B623" s="165"/>
      <c r="C623" s="209"/>
      <c r="D623" s="210" t="s">
        <v>152</v>
      </c>
      <c r="E623" s="211" t="s">
        <v>1</v>
      </c>
      <c r="F623" s="212" t="s">
        <v>754</v>
      </c>
      <c r="G623" s="209"/>
      <c r="H623" s="211" t="s">
        <v>1</v>
      </c>
      <c r="I623" s="167"/>
      <c r="J623" s="209"/>
      <c r="L623" s="165"/>
      <c r="M623" s="168"/>
      <c r="N623" s="169"/>
      <c r="O623" s="169"/>
      <c r="P623" s="169"/>
      <c r="Q623" s="169"/>
      <c r="R623" s="169"/>
      <c r="S623" s="169"/>
      <c r="T623" s="170"/>
      <c r="AT623" s="166" t="s">
        <v>152</v>
      </c>
      <c r="AU623" s="166" t="s">
        <v>86</v>
      </c>
      <c r="AV623" s="13" t="s">
        <v>84</v>
      </c>
      <c r="AW623" s="13" t="s">
        <v>32</v>
      </c>
      <c r="AX623" s="13" t="s">
        <v>76</v>
      </c>
      <c r="AY623" s="166" t="s">
        <v>143</v>
      </c>
    </row>
    <row r="624" spans="2:51" s="14" customFormat="1" ht="12">
      <c r="B624" s="171"/>
      <c r="C624" s="213"/>
      <c r="D624" s="210" t="s">
        <v>152</v>
      </c>
      <c r="E624" s="214" t="s">
        <v>1</v>
      </c>
      <c r="F624" s="215" t="s">
        <v>84</v>
      </c>
      <c r="G624" s="213"/>
      <c r="H624" s="216">
        <v>1</v>
      </c>
      <c r="I624" s="173"/>
      <c r="J624" s="213"/>
      <c r="L624" s="171"/>
      <c r="M624" s="174"/>
      <c r="N624" s="175"/>
      <c r="O624" s="175"/>
      <c r="P624" s="175"/>
      <c r="Q624" s="175"/>
      <c r="R624" s="175"/>
      <c r="S624" s="175"/>
      <c r="T624" s="176"/>
      <c r="AT624" s="172" t="s">
        <v>152</v>
      </c>
      <c r="AU624" s="172" t="s">
        <v>86</v>
      </c>
      <c r="AV624" s="14" t="s">
        <v>86</v>
      </c>
      <c r="AW624" s="14" t="s">
        <v>32</v>
      </c>
      <c r="AX624" s="14" t="s">
        <v>84</v>
      </c>
      <c r="AY624" s="172" t="s">
        <v>143</v>
      </c>
    </row>
    <row r="625" spans="1:65" s="2" customFormat="1" ht="16.5" customHeight="1">
      <c r="A625" s="33"/>
      <c r="B625" s="156"/>
      <c r="C625" s="204" t="s">
        <v>755</v>
      </c>
      <c r="D625" s="204" t="s">
        <v>145</v>
      </c>
      <c r="E625" s="205" t="s">
        <v>703</v>
      </c>
      <c r="F625" s="206" t="s">
        <v>704</v>
      </c>
      <c r="G625" s="207" t="s">
        <v>385</v>
      </c>
      <c r="H625" s="208">
        <v>4</v>
      </c>
      <c r="I625" s="158"/>
      <c r="J625" s="234">
        <f>ROUND(I625*H625,2)</f>
        <v>0</v>
      </c>
      <c r="K625" s="157" t="s">
        <v>1</v>
      </c>
      <c r="L625" s="34"/>
      <c r="M625" s="159" t="s">
        <v>1</v>
      </c>
      <c r="N625" s="160" t="s">
        <v>42</v>
      </c>
      <c r="O625" s="59"/>
      <c r="P625" s="161">
        <f>O625*H625</f>
        <v>0</v>
      </c>
      <c r="Q625" s="161">
        <v>0.03826</v>
      </c>
      <c r="R625" s="161">
        <f>Q625*H625</f>
        <v>0.15304</v>
      </c>
      <c r="S625" s="161">
        <v>0</v>
      </c>
      <c r="T625" s="162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63" t="s">
        <v>150</v>
      </c>
      <c r="AT625" s="163" t="s">
        <v>145</v>
      </c>
      <c r="AU625" s="163" t="s">
        <v>86</v>
      </c>
      <c r="AY625" s="18" t="s">
        <v>143</v>
      </c>
      <c r="BE625" s="164">
        <f>IF(N625="základní",J625,0)</f>
        <v>0</v>
      </c>
      <c r="BF625" s="164">
        <f>IF(N625="snížená",J625,0)</f>
        <v>0</v>
      </c>
      <c r="BG625" s="164">
        <f>IF(N625="zákl. přenesená",J625,0)</f>
        <v>0</v>
      </c>
      <c r="BH625" s="164">
        <f>IF(N625="sníž. přenesená",J625,0)</f>
        <v>0</v>
      </c>
      <c r="BI625" s="164">
        <f>IF(N625="nulová",J625,0)</f>
        <v>0</v>
      </c>
      <c r="BJ625" s="18" t="s">
        <v>84</v>
      </c>
      <c r="BK625" s="164">
        <f>ROUND(I625*H625,2)</f>
        <v>0</v>
      </c>
      <c r="BL625" s="18" t="s">
        <v>150</v>
      </c>
      <c r="BM625" s="163" t="s">
        <v>756</v>
      </c>
    </row>
    <row r="626" spans="1:65" s="2" customFormat="1" ht="16.5" customHeight="1">
      <c r="A626" s="33"/>
      <c r="B626" s="156"/>
      <c r="C626" s="225" t="s">
        <v>757</v>
      </c>
      <c r="D626" s="225" t="s">
        <v>334</v>
      </c>
      <c r="E626" s="226" t="s">
        <v>707</v>
      </c>
      <c r="F626" s="227" t="s">
        <v>708</v>
      </c>
      <c r="G626" s="228" t="s">
        <v>385</v>
      </c>
      <c r="H626" s="229">
        <v>4</v>
      </c>
      <c r="I626" s="190"/>
      <c r="J626" s="235">
        <f>ROUND(I626*H626,2)</f>
        <v>0</v>
      </c>
      <c r="K626" s="189" t="s">
        <v>1</v>
      </c>
      <c r="L626" s="191"/>
      <c r="M626" s="192" t="s">
        <v>1</v>
      </c>
      <c r="N626" s="193" t="s">
        <v>42</v>
      </c>
      <c r="O626" s="59"/>
      <c r="P626" s="161">
        <f>O626*H626</f>
        <v>0</v>
      </c>
      <c r="Q626" s="161">
        <v>0.002</v>
      </c>
      <c r="R626" s="161">
        <f>Q626*H626</f>
        <v>0.008</v>
      </c>
      <c r="S626" s="161">
        <v>0</v>
      </c>
      <c r="T626" s="162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3" t="s">
        <v>219</v>
      </c>
      <c r="AT626" s="163" t="s">
        <v>334</v>
      </c>
      <c r="AU626" s="163" t="s">
        <v>86</v>
      </c>
      <c r="AY626" s="18" t="s">
        <v>143</v>
      </c>
      <c r="BE626" s="164">
        <f>IF(N626="základní",J626,0)</f>
        <v>0</v>
      </c>
      <c r="BF626" s="164">
        <f>IF(N626="snížená",J626,0)</f>
        <v>0</v>
      </c>
      <c r="BG626" s="164">
        <f>IF(N626="zákl. přenesená",J626,0)</f>
        <v>0</v>
      </c>
      <c r="BH626" s="164">
        <f>IF(N626="sníž. přenesená",J626,0)</f>
        <v>0</v>
      </c>
      <c r="BI626" s="164">
        <f>IF(N626="nulová",J626,0)</f>
        <v>0</v>
      </c>
      <c r="BJ626" s="18" t="s">
        <v>84</v>
      </c>
      <c r="BK626" s="164">
        <f>ROUND(I626*H626,2)</f>
        <v>0</v>
      </c>
      <c r="BL626" s="18" t="s">
        <v>150</v>
      </c>
      <c r="BM626" s="163" t="s">
        <v>758</v>
      </c>
    </row>
    <row r="627" spans="2:51" s="13" customFormat="1" ht="12">
      <c r="B627" s="165"/>
      <c r="C627" s="209"/>
      <c r="D627" s="210" t="s">
        <v>152</v>
      </c>
      <c r="E627" s="211" t="s">
        <v>1</v>
      </c>
      <c r="F627" s="212" t="s">
        <v>710</v>
      </c>
      <c r="G627" s="209"/>
      <c r="H627" s="211" t="s">
        <v>1</v>
      </c>
      <c r="I627" s="167"/>
      <c r="J627" s="209"/>
      <c r="L627" s="165"/>
      <c r="M627" s="168"/>
      <c r="N627" s="169"/>
      <c r="O627" s="169"/>
      <c r="P627" s="169"/>
      <c r="Q627" s="169"/>
      <c r="R627" s="169"/>
      <c r="S627" s="169"/>
      <c r="T627" s="170"/>
      <c r="AT627" s="166" t="s">
        <v>152</v>
      </c>
      <c r="AU627" s="166" t="s">
        <v>86</v>
      </c>
      <c r="AV627" s="13" t="s">
        <v>84</v>
      </c>
      <c r="AW627" s="13" t="s">
        <v>32</v>
      </c>
      <c r="AX627" s="13" t="s">
        <v>76</v>
      </c>
      <c r="AY627" s="166" t="s">
        <v>143</v>
      </c>
    </row>
    <row r="628" spans="2:51" s="14" customFormat="1" ht="12">
      <c r="B628" s="171"/>
      <c r="C628" s="213"/>
      <c r="D628" s="210" t="s">
        <v>152</v>
      </c>
      <c r="E628" s="214" t="s">
        <v>1</v>
      </c>
      <c r="F628" s="215" t="s">
        <v>150</v>
      </c>
      <c r="G628" s="213"/>
      <c r="H628" s="216">
        <v>4</v>
      </c>
      <c r="I628" s="173"/>
      <c r="J628" s="213"/>
      <c r="L628" s="171"/>
      <c r="M628" s="174"/>
      <c r="N628" s="175"/>
      <c r="O628" s="175"/>
      <c r="P628" s="175"/>
      <c r="Q628" s="175"/>
      <c r="R628" s="175"/>
      <c r="S628" s="175"/>
      <c r="T628" s="176"/>
      <c r="AT628" s="172" t="s">
        <v>152</v>
      </c>
      <c r="AU628" s="172" t="s">
        <v>86</v>
      </c>
      <c r="AV628" s="14" t="s">
        <v>86</v>
      </c>
      <c r="AW628" s="14" t="s">
        <v>32</v>
      </c>
      <c r="AX628" s="14" t="s">
        <v>84</v>
      </c>
      <c r="AY628" s="172" t="s">
        <v>143</v>
      </c>
    </row>
    <row r="629" spans="1:65" s="2" customFormat="1" ht="16.5" customHeight="1">
      <c r="A629" s="33"/>
      <c r="B629" s="156"/>
      <c r="C629" s="204" t="s">
        <v>759</v>
      </c>
      <c r="D629" s="204" t="s">
        <v>145</v>
      </c>
      <c r="E629" s="205" t="s">
        <v>712</v>
      </c>
      <c r="F629" s="206" t="s">
        <v>713</v>
      </c>
      <c r="G629" s="207" t="s">
        <v>385</v>
      </c>
      <c r="H629" s="208">
        <v>15</v>
      </c>
      <c r="I629" s="158"/>
      <c r="J629" s="234">
        <f>ROUND(I629*H629,2)</f>
        <v>0</v>
      </c>
      <c r="K629" s="157" t="s">
        <v>1</v>
      </c>
      <c r="L629" s="34"/>
      <c r="M629" s="159" t="s">
        <v>1</v>
      </c>
      <c r="N629" s="160" t="s">
        <v>42</v>
      </c>
      <c r="O629" s="59"/>
      <c r="P629" s="161">
        <f>O629*H629</f>
        <v>0</v>
      </c>
      <c r="Q629" s="161">
        <v>0</v>
      </c>
      <c r="R629" s="161">
        <f>Q629*H629</f>
        <v>0</v>
      </c>
      <c r="S629" s="161">
        <v>0</v>
      </c>
      <c r="T629" s="162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3" t="s">
        <v>150</v>
      </c>
      <c r="AT629" s="163" t="s">
        <v>145</v>
      </c>
      <c r="AU629" s="163" t="s">
        <v>86</v>
      </c>
      <c r="AY629" s="18" t="s">
        <v>143</v>
      </c>
      <c r="BE629" s="164">
        <f>IF(N629="základní",J629,0)</f>
        <v>0</v>
      </c>
      <c r="BF629" s="164">
        <f>IF(N629="snížená",J629,0)</f>
        <v>0</v>
      </c>
      <c r="BG629" s="164">
        <f>IF(N629="zákl. přenesená",J629,0)</f>
        <v>0</v>
      </c>
      <c r="BH629" s="164">
        <f>IF(N629="sníž. přenesená",J629,0)</f>
        <v>0</v>
      </c>
      <c r="BI629" s="164">
        <f>IF(N629="nulová",J629,0)</f>
        <v>0</v>
      </c>
      <c r="BJ629" s="18" t="s">
        <v>84</v>
      </c>
      <c r="BK629" s="164">
        <f>ROUND(I629*H629,2)</f>
        <v>0</v>
      </c>
      <c r="BL629" s="18" t="s">
        <v>150</v>
      </c>
      <c r="BM629" s="163" t="s">
        <v>760</v>
      </c>
    </row>
    <row r="630" spans="1:65" s="2" customFormat="1" ht="16.5" customHeight="1">
      <c r="A630" s="33"/>
      <c r="B630" s="156"/>
      <c r="C630" s="204" t="s">
        <v>761</v>
      </c>
      <c r="D630" s="204" t="s">
        <v>145</v>
      </c>
      <c r="E630" s="205" t="s">
        <v>716</v>
      </c>
      <c r="F630" s="206" t="s">
        <v>717</v>
      </c>
      <c r="G630" s="207" t="s">
        <v>148</v>
      </c>
      <c r="H630" s="208">
        <v>0.491</v>
      </c>
      <c r="I630" s="158"/>
      <c r="J630" s="234">
        <f>ROUND(I630*H630,2)</f>
        <v>0</v>
      </c>
      <c r="K630" s="157" t="s">
        <v>1</v>
      </c>
      <c r="L630" s="34"/>
      <c r="M630" s="159" t="s">
        <v>1</v>
      </c>
      <c r="N630" s="160" t="s">
        <v>42</v>
      </c>
      <c r="O630" s="59"/>
      <c r="P630" s="161">
        <f>O630*H630</f>
        <v>0</v>
      </c>
      <c r="Q630" s="161">
        <v>0</v>
      </c>
      <c r="R630" s="161">
        <f>Q630*H630</f>
        <v>0</v>
      </c>
      <c r="S630" s="161">
        <v>0</v>
      </c>
      <c r="T630" s="162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3" t="s">
        <v>150</v>
      </c>
      <c r="AT630" s="163" t="s">
        <v>145</v>
      </c>
      <c r="AU630" s="163" t="s">
        <v>86</v>
      </c>
      <c r="AY630" s="18" t="s">
        <v>143</v>
      </c>
      <c r="BE630" s="164">
        <f>IF(N630="základní",J630,0)</f>
        <v>0</v>
      </c>
      <c r="BF630" s="164">
        <f>IF(N630="snížená",J630,0)</f>
        <v>0</v>
      </c>
      <c r="BG630" s="164">
        <f>IF(N630="zákl. přenesená",J630,0)</f>
        <v>0</v>
      </c>
      <c r="BH630" s="164">
        <f>IF(N630="sníž. přenesená",J630,0)</f>
        <v>0</v>
      </c>
      <c r="BI630" s="164">
        <f>IF(N630="nulová",J630,0)</f>
        <v>0</v>
      </c>
      <c r="BJ630" s="18" t="s">
        <v>84</v>
      </c>
      <c r="BK630" s="164">
        <f>ROUND(I630*H630,2)</f>
        <v>0</v>
      </c>
      <c r="BL630" s="18" t="s">
        <v>150</v>
      </c>
      <c r="BM630" s="163" t="s">
        <v>762</v>
      </c>
    </row>
    <row r="631" spans="2:51" s="14" customFormat="1" ht="12">
      <c r="B631" s="171"/>
      <c r="C631" s="213"/>
      <c r="D631" s="210" t="s">
        <v>152</v>
      </c>
      <c r="E631" s="214" t="s">
        <v>1</v>
      </c>
      <c r="F631" s="215" t="s">
        <v>719</v>
      </c>
      <c r="G631" s="213"/>
      <c r="H631" s="216">
        <v>0.491</v>
      </c>
      <c r="I631" s="173"/>
      <c r="J631" s="213"/>
      <c r="L631" s="171"/>
      <c r="M631" s="174"/>
      <c r="N631" s="175"/>
      <c r="O631" s="175"/>
      <c r="P631" s="175"/>
      <c r="Q631" s="175"/>
      <c r="R631" s="175"/>
      <c r="S631" s="175"/>
      <c r="T631" s="176"/>
      <c r="AT631" s="172" t="s">
        <v>152</v>
      </c>
      <c r="AU631" s="172" t="s">
        <v>86</v>
      </c>
      <c r="AV631" s="14" t="s">
        <v>86</v>
      </c>
      <c r="AW631" s="14" t="s">
        <v>32</v>
      </c>
      <c r="AX631" s="14" t="s">
        <v>84</v>
      </c>
      <c r="AY631" s="172" t="s">
        <v>143</v>
      </c>
    </row>
    <row r="632" spans="1:65" s="2" customFormat="1" ht="16.5" customHeight="1">
      <c r="A632" s="33"/>
      <c r="B632" s="156"/>
      <c r="C632" s="204" t="s">
        <v>763</v>
      </c>
      <c r="D632" s="204" t="s">
        <v>145</v>
      </c>
      <c r="E632" s="205" t="s">
        <v>721</v>
      </c>
      <c r="F632" s="206" t="s">
        <v>722</v>
      </c>
      <c r="G632" s="207" t="s">
        <v>148</v>
      </c>
      <c r="H632" s="208">
        <v>30</v>
      </c>
      <c r="I632" s="158"/>
      <c r="J632" s="234">
        <f>ROUND(I632*H632,2)</f>
        <v>0</v>
      </c>
      <c r="K632" s="157" t="s">
        <v>149</v>
      </c>
      <c r="L632" s="34"/>
      <c r="M632" s="159" t="s">
        <v>1</v>
      </c>
      <c r="N632" s="160" t="s">
        <v>42</v>
      </c>
      <c r="O632" s="59"/>
      <c r="P632" s="161">
        <f>O632*H632</f>
        <v>0</v>
      </c>
      <c r="Q632" s="161">
        <v>0</v>
      </c>
      <c r="R632" s="161">
        <f>Q632*H632</f>
        <v>0</v>
      </c>
      <c r="S632" s="161">
        <v>0</v>
      </c>
      <c r="T632" s="162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63" t="s">
        <v>150</v>
      </c>
      <c r="AT632" s="163" t="s">
        <v>145</v>
      </c>
      <c r="AU632" s="163" t="s">
        <v>86</v>
      </c>
      <c r="AY632" s="18" t="s">
        <v>143</v>
      </c>
      <c r="BE632" s="164">
        <f>IF(N632="základní",J632,0)</f>
        <v>0</v>
      </c>
      <c r="BF632" s="164">
        <f>IF(N632="snížená",J632,0)</f>
        <v>0</v>
      </c>
      <c r="BG632" s="164">
        <f>IF(N632="zákl. přenesená",J632,0)</f>
        <v>0</v>
      </c>
      <c r="BH632" s="164">
        <f>IF(N632="sníž. přenesená",J632,0)</f>
        <v>0</v>
      </c>
      <c r="BI632" s="164">
        <f>IF(N632="nulová",J632,0)</f>
        <v>0</v>
      </c>
      <c r="BJ632" s="18" t="s">
        <v>84</v>
      </c>
      <c r="BK632" s="164">
        <f>ROUND(I632*H632,2)</f>
        <v>0</v>
      </c>
      <c r="BL632" s="18" t="s">
        <v>150</v>
      </c>
      <c r="BM632" s="163" t="s">
        <v>764</v>
      </c>
    </row>
    <row r="633" spans="2:51" s="14" customFormat="1" ht="12">
      <c r="B633" s="171"/>
      <c r="C633" s="213"/>
      <c r="D633" s="210" t="s">
        <v>152</v>
      </c>
      <c r="E633" s="214" t="s">
        <v>1</v>
      </c>
      <c r="F633" s="215" t="s">
        <v>724</v>
      </c>
      <c r="G633" s="213"/>
      <c r="H633" s="216">
        <v>30</v>
      </c>
      <c r="I633" s="173"/>
      <c r="J633" s="213"/>
      <c r="L633" s="171"/>
      <c r="M633" s="174"/>
      <c r="N633" s="175"/>
      <c r="O633" s="175"/>
      <c r="P633" s="175"/>
      <c r="Q633" s="175"/>
      <c r="R633" s="175"/>
      <c r="S633" s="175"/>
      <c r="T633" s="176"/>
      <c r="AT633" s="172" t="s">
        <v>152</v>
      </c>
      <c r="AU633" s="172" t="s">
        <v>86</v>
      </c>
      <c r="AV633" s="14" t="s">
        <v>86</v>
      </c>
      <c r="AW633" s="14" t="s">
        <v>32</v>
      </c>
      <c r="AX633" s="14" t="s">
        <v>84</v>
      </c>
      <c r="AY633" s="172" t="s">
        <v>143</v>
      </c>
    </row>
    <row r="634" spans="1:65" s="2" customFormat="1" ht="16.5" customHeight="1">
      <c r="A634" s="33"/>
      <c r="B634" s="156"/>
      <c r="C634" s="225" t="s">
        <v>765</v>
      </c>
      <c r="D634" s="225" t="s">
        <v>334</v>
      </c>
      <c r="E634" s="226" t="s">
        <v>726</v>
      </c>
      <c r="F634" s="227" t="s">
        <v>727</v>
      </c>
      <c r="G634" s="228" t="s">
        <v>148</v>
      </c>
      <c r="H634" s="229">
        <v>30</v>
      </c>
      <c r="I634" s="190"/>
      <c r="J634" s="235">
        <f>ROUND(I634*H634,2)</f>
        <v>0</v>
      </c>
      <c r="K634" s="189" t="s">
        <v>149</v>
      </c>
      <c r="L634" s="191"/>
      <c r="M634" s="192" t="s">
        <v>1</v>
      </c>
      <c r="N634" s="193" t="s">
        <v>42</v>
      </c>
      <c r="O634" s="59"/>
      <c r="P634" s="161">
        <f>O634*H634</f>
        <v>0</v>
      </c>
      <c r="Q634" s="161">
        <v>0</v>
      </c>
      <c r="R634" s="161">
        <f>Q634*H634</f>
        <v>0</v>
      </c>
      <c r="S634" s="161">
        <v>0</v>
      </c>
      <c r="T634" s="162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3" t="s">
        <v>219</v>
      </c>
      <c r="AT634" s="163" t="s">
        <v>334</v>
      </c>
      <c r="AU634" s="163" t="s">
        <v>86</v>
      </c>
      <c r="AY634" s="18" t="s">
        <v>143</v>
      </c>
      <c r="BE634" s="164">
        <f>IF(N634="základní",J634,0)</f>
        <v>0</v>
      </c>
      <c r="BF634" s="164">
        <f>IF(N634="snížená",J634,0)</f>
        <v>0</v>
      </c>
      <c r="BG634" s="164">
        <f>IF(N634="zákl. přenesená",J634,0)</f>
        <v>0</v>
      </c>
      <c r="BH634" s="164">
        <f>IF(N634="sníž. přenesená",J634,0)</f>
        <v>0</v>
      </c>
      <c r="BI634" s="164">
        <f>IF(N634="nulová",J634,0)</f>
        <v>0</v>
      </c>
      <c r="BJ634" s="18" t="s">
        <v>84</v>
      </c>
      <c r="BK634" s="164">
        <f>ROUND(I634*H634,2)</f>
        <v>0</v>
      </c>
      <c r="BL634" s="18" t="s">
        <v>150</v>
      </c>
      <c r="BM634" s="163" t="s">
        <v>766</v>
      </c>
    </row>
    <row r="635" spans="1:65" s="2" customFormat="1" ht="16.5" customHeight="1">
      <c r="A635" s="33"/>
      <c r="B635" s="156"/>
      <c r="C635" s="204" t="s">
        <v>767</v>
      </c>
      <c r="D635" s="204" t="s">
        <v>145</v>
      </c>
      <c r="E635" s="205" t="s">
        <v>730</v>
      </c>
      <c r="F635" s="206" t="s">
        <v>731</v>
      </c>
      <c r="G635" s="207" t="s">
        <v>337</v>
      </c>
      <c r="H635" s="208">
        <v>21.936</v>
      </c>
      <c r="I635" s="158"/>
      <c r="J635" s="234">
        <f>ROUND(I635*H635,2)</f>
        <v>0</v>
      </c>
      <c r="K635" s="157" t="s">
        <v>1</v>
      </c>
      <c r="L635" s="34"/>
      <c r="M635" s="159" t="s">
        <v>1</v>
      </c>
      <c r="N635" s="160" t="s">
        <v>42</v>
      </c>
      <c r="O635" s="59"/>
      <c r="P635" s="161">
        <f>O635*H635</f>
        <v>0</v>
      </c>
      <c r="Q635" s="161">
        <v>0</v>
      </c>
      <c r="R635" s="161">
        <f>Q635*H635</f>
        <v>0</v>
      </c>
      <c r="S635" s="161">
        <v>0</v>
      </c>
      <c r="T635" s="162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3" t="s">
        <v>150</v>
      </c>
      <c r="AT635" s="163" t="s">
        <v>145</v>
      </c>
      <c r="AU635" s="163" t="s">
        <v>86</v>
      </c>
      <c r="AY635" s="18" t="s">
        <v>143</v>
      </c>
      <c r="BE635" s="164">
        <f>IF(N635="základní",J635,0)</f>
        <v>0</v>
      </c>
      <c r="BF635" s="164">
        <f>IF(N635="snížená",J635,0)</f>
        <v>0</v>
      </c>
      <c r="BG635" s="164">
        <f>IF(N635="zákl. přenesená",J635,0)</f>
        <v>0</v>
      </c>
      <c r="BH635" s="164">
        <f>IF(N635="sníž. přenesená",J635,0)</f>
        <v>0</v>
      </c>
      <c r="BI635" s="164">
        <f>IF(N635="nulová",J635,0)</f>
        <v>0</v>
      </c>
      <c r="BJ635" s="18" t="s">
        <v>84</v>
      </c>
      <c r="BK635" s="164">
        <f>ROUND(I635*H635,2)</f>
        <v>0</v>
      </c>
      <c r="BL635" s="18" t="s">
        <v>150</v>
      </c>
      <c r="BM635" s="163" t="s">
        <v>768</v>
      </c>
    </row>
    <row r="636" spans="2:51" s="13" customFormat="1" ht="12">
      <c r="B636" s="165"/>
      <c r="C636" s="209"/>
      <c r="D636" s="210" t="s">
        <v>152</v>
      </c>
      <c r="E636" s="211" t="s">
        <v>1</v>
      </c>
      <c r="F636" s="212" t="s">
        <v>733</v>
      </c>
      <c r="G636" s="209"/>
      <c r="H636" s="211" t="s">
        <v>1</v>
      </c>
      <c r="I636" s="167"/>
      <c r="J636" s="209"/>
      <c r="L636" s="165"/>
      <c r="M636" s="168"/>
      <c r="N636" s="169"/>
      <c r="O636" s="169"/>
      <c r="P636" s="169"/>
      <c r="Q636" s="169"/>
      <c r="R636" s="169"/>
      <c r="S636" s="169"/>
      <c r="T636" s="170"/>
      <c r="AT636" s="166" t="s">
        <v>152</v>
      </c>
      <c r="AU636" s="166" t="s">
        <v>86</v>
      </c>
      <c r="AV636" s="13" t="s">
        <v>84</v>
      </c>
      <c r="AW636" s="13" t="s">
        <v>32</v>
      </c>
      <c r="AX636" s="13" t="s">
        <v>76</v>
      </c>
      <c r="AY636" s="166" t="s">
        <v>143</v>
      </c>
    </row>
    <row r="637" spans="2:51" s="14" customFormat="1" ht="12">
      <c r="B637" s="171"/>
      <c r="C637" s="213"/>
      <c r="D637" s="210" t="s">
        <v>152</v>
      </c>
      <c r="E637" s="214" t="s">
        <v>1</v>
      </c>
      <c r="F637" s="215" t="s">
        <v>734</v>
      </c>
      <c r="G637" s="213"/>
      <c r="H637" s="216">
        <v>21.936</v>
      </c>
      <c r="I637" s="173"/>
      <c r="J637" s="213"/>
      <c r="L637" s="171"/>
      <c r="M637" s="174"/>
      <c r="N637" s="175"/>
      <c r="O637" s="175"/>
      <c r="P637" s="175"/>
      <c r="Q637" s="175"/>
      <c r="R637" s="175"/>
      <c r="S637" s="175"/>
      <c r="T637" s="176"/>
      <c r="AT637" s="172" t="s">
        <v>152</v>
      </c>
      <c r="AU637" s="172" t="s">
        <v>86</v>
      </c>
      <c r="AV637" s="14" t="s">
        <v>86</v>
      </c>
      <c r="AW637" s="14" t="s">
        <v>32</v>
      </c>
      <c r="AX637" s="14" t="s">
        <v>84</v>
      </c>
      <c r="AY637" s="172" t="s">
        <v>143</v>
      </c>
    </row>
    <row r="638" spans="2:51" s="13" customFormat="1" ht="12">
      <c r="B638" s="165"/>
      <c r="C638" s="209"/>
      <c r="D638" s="210" t="s">
        <v>152</v>
      </c>
      <c r="E638" s="211" t="s">
        <v>1</v>
      </c>
      <c r="F638" s="212" t="s">
        <v>735</v>
      </c>
      <c r="G638" s="209"/>
      <c r="H638" s="211" t="s">
        <v>1</v>
      </c>
      <c r="I638" s="167"/>
      <c r="J638" s="209"/>
      <c r="L638" s="165"/>
      <c r="M638" s="168"/>
      <c r="N638" s="169"/>
      <c r="O638" s="169"/>
      <c r="P638" s="169"/>
      <c r="Q638" s="169"/>
      <c r="R638" s="169"/>
      <c r="S638" s="169"/>
      <c r="T638" s="170"/>
      <c r="AT638" s="166" t="s">
        <v>152</v>
      </c>
      <c r="AU638" s="166" t="s">
        <v>86</v>
      </c>
      <c r="AV638" s="13" t="s">
        <v>84</v>
      </c>
      <c r="AW638" s="13" t="s">
        <v>32</v>
      </c>
      <c r="AX638" s="13" t="s">
        <v>76</v>
      </c>
      <c r="AY638" s="166" t="s">
        <v>143</v>
      </c>
    </row>
    <row r="639" spans="2:63" s="12" customFormat="1" ht="22.9" customHeight="1">
      <c r="B639" s="147"/>
      <c r="C639" s="200"/>
      <c r="D639" s="201" t="s">
        <v>75</v>
      </c>
      <c r="E639" s="203" t="s">
        <v>769</v>
      </c>
      <c r="F639" s="203" t="s">
        <v>770</v>
      </c>
      <c r="G639" s="200"/>
      <c r="H639" s="200"/>
      <c r="I639" s="149"/>
      <c r="J639" s="233">
        <f>BK639</f>
        <v>0</v>
      </c>
      <c r="L639" s="147"/>
      <c r="M639" s="150"/>
      <c r="N639" s="151"/>
      <c r="O639" s="151"/>
      <c r="P639" s="152">
        <f>SUM(P640:P653)</f>
        <v>0</v>
      </c>
      <c r="Q639" s="151"/>
      <c r="R639" s="152">
        <f>SUM(R640:R653)</f>
        <v>3.3765099999999997</v>
      </c>
      <c r="S639" s="151"/>
      <c r="T639" s="153">
        <f>SUM(T640:T653)</f>
        <v>0</v>
      </c>
      <c r="AR639" s="148" t="s">
        <v>84</v>
      </c>
      <c r="AT639" s="154" t="s">
        <v>75</v>
      </c>
      <c r="AU639" s="154" t="s">
        <v>84</v>
      </c>
      <c r="AY639" s="148" t="s">
        <v>143</v>
      </c>
      <c r="BK639" s="155">
        <f>SUM(BK640:BK653)</f>
        <v>0</v>
      </c>
    </row>
    <row r="640" spans="1:65" s="2" customFormat="1" ht="16.5" customHeight="1">
      <c r="A640" s="33"/>
      <c r="B640" s="156"/>
      <c r="C640" s="204" t="s">
        <v>771</v>
      </c>
      <c r="D640" s="204" t="s">
        <v>145</v>
      </c>
      <c r="E640" s="205" t="s">
        <v>772</v>
      </c>
      <c r="F640" s="206" t="s">
        <v>773</v>
      </c>
      <c r="G640" s="207" t="s">
        <v>385</v>
      </c>
      <c r="H640" s="208">
        <v>1</v>
      </c>
      <c r="I640" s="158"/>
      <c r="J640" s="234">
        <f>ROUND(I640*H640,2)</f>
        <v>0</v>
      </c>
      <c r="K640" s="157" t="s">
        <v>1</v>
      </c>
      <c r="L640" s="34"/>
      <c r="M640" s="159" t="s">
        <v>1</v>
      </c>
      <c r="N640" s="160" t="s">
        <v>42</v>
      </c>
      <c r="O640" s="59"/>
      <c r="P640" s="161">
        <f>O640*H640</f>
        <v>0</v>
      </c>
      <c r="Q640" s="161">
        <v>2.01949</v>
      </c>
      <c r="R640" s="161">
        <f>Q640*H640</f>
        <v>2.01949</v>
      </c>
      <c r="S640" s="161">
        <v>0</v>
      </c>
      <c r="T640" s="162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3" t="s">
        <v>150</v>
      </c>
      <c r="AT640" s="163" t="s">
        <v>145</v>
      </c>
      <c r="AU640" s="163" t="s">
        <v>86</v>
      </c>
      <c r="AY640" s="18" t="s">
        <v>143</v>
      </c>
      <c r="BE640" s="164">
        <f>IF(N640="základní",J640,0)</f>
        <v>0</v>
      </c>
      <c r="BF640" s="164">
        <f>IF(N640="snížená",J640,0)</f>
        <v>0</v>
      </c>
      <c r="BG640" s="164">
        <f>IF(N640="zákl. přenesená",J640,0)</f>
        <v>0</v>
      </c>
      <c r="BH640" s="164">
        <f>IF(N640="sníž. přenesená",J640,0)</f>
        <v>0</v>
      </c>
      <c r="BI640" s="164">
        <f>IF(N640="nulová",J640,0)</f>
        <v>0</v>
      </c>
      <c r="BJ640" s="18" t="s">
        <v>84</v>
      </c>
      <c r="BK640" s="164">
        <f>ROUND(I640*H640,2)</f>
        <v>0</v>
      </c>
      <c r="BL640" s="18" t="s">
        <v>150</v>
      </c>
      <c r="BM640" s="163" t="s">
        <v>774</v>
      </c>
    </row>
    <row r="641" spans="2:51" s="13" customFormat="1" ht="12">
      <c r="B641" s="165"/>
      <c r="C641" s="209"/>
      <c r="D641" s="210" t="s">
        <v>152</v>
      </c>
      <c r="E641" s="211" t="s">
        <v>1</v>
      </c>
      <c r="F641" s="212" t="s">
        <v>775</v>
      </c>
      <c r="G641" s="209"/>
      <c r="H641" s="211" t="s">
        <v>1</v>
      </c>
      <c r="I641" s="167"/>
      <c r="J641" s="209"/>
      <c r="L641" s="165"/>
      <c r="M641" s="168"/>
      <c r="N641" s="169"/>
      <c r="O641" s="169"/>
      <c r="P641" s="169"/>
      <c r="Q641" s="169"/>
      <c r="R641" s="169"/>
      <c r="S641" s="169"/>
      <c r="T641" s="170"/>
      <c r="AT641" s="166" t="s">
        <v>152</v>
      </c>
      <c r="AU641" s="166" t="s">
        <v>86</v>
      </c>
      <c r="AV641" s="13" t="s">
        <v>84</v>
      </c>
      <c r="AW641" s="13" t="s">
        <v>32</v>
      </c>
      <c r="AX641" s="13" t="s">
        <v>76</v>
      </c>
      <c r="AY641" s="166" t="s">
        <v>143</v>
      </c>
    </row>
    <row r="642" spans="2:51" s="14" customFormat="1" ht="12">
      <c r="B642" s="171"/>
      <c r="C642" s="213"/>
      <c r="D642" s="210" t="s">
        <v>152</v>
      </c>
      <c r="E642" s="214" t="s">
        <v>1</v>
      </c>
      <c r="F642" s="215" t="s">
        <v>84</v>
      </c>
      <c r="G642" s="213"/>
      <c r="H642" s="216">
        <v>1</v>
      </c>
      <c r="I642" s="173"/>
      <c r="J642" s="213"/>
      <c r="L642" s="171"/>
      <c r="M642" s="174"/>
      <c r="N642" s="175"/>
      <c r="O642" s="175"/>
      <c r="P642" s="175"/>
      <c r="Q642" s="175"/>
      <c r="R642" s="175"/>
      <c r="S642" s="175"/>
      <c r="T642" s="176"/>
      <c r="AT642" s="172" t="s">
        <v>152</v>
      </c>
      <c r="AU642" s="172" t="s">
        <v>86</v>
      </c>
      <c r="AV642" s="14" t="s">
        <v>86</v>
      </c>
      <c r="AW642" s="14" t="s">
        <v>32</v>
      </c>
      <c r="AX642" s="14" t="s">
        <v>84</v>
      </c>
      <c r="AY642" s="172" t="s">
        <v>143</v>
      </c>
    </row>
    <row r="643" spans="2:51" s="13" customFormat="1" ht="12">
      <c r="B643" s="165"/>
      <c r="C643" s="209"/>
      <c r="D643" s="210" t="s">
        <v>152</v>
      </c>
      <c r="E643" s="211" t="s">
        <v>1</v>
      </c>
      <c r="F643" s="212" t="s">
        <v>666</v>
      </c>
      <c r="G643" s="209"/>
      <c r="H643" s="211" t="s">
        <v>1</v>
      </c>
      <c r="I643" s="167"/>
      <c r="J643" s="209"/>
      <c r="L643" s="165"/>
      <c r="M643" s="168"/>
      <c r="N643" s="169"/>
      <c r="O643" s="169"/>
      <c r="P643" s="169"/>
      <c r="Q643" s="169"/>
      <c r="R643" s="169"/>
      <c r="S643" s="169"/>
      <c r="T643" s="170"/>
      <c r="AT643" s="166" t="s">
        <v>152</v>
      </c>
      <c r="AU643" s="166" t="s">
        <v>86</v>
      </c>
      <c r="AV643" s="13" t="s">
        <v>84</v>
      </c>
      <c r="AW643" s="13" t="s">
        <v>32</v>
      </c>
      <c r="AX643" s="13" t="s">
        <v>76</v>
      </c>
      <c r="AY643" s="166" t="s">
        <v>143</v>
      </c>
    </row>
    <row r="644" spans="1:65" s="2" customFormat="1" ht="16.5" customHeight="1">
      <c r="A644" s="33"/>
      <c r="B644" s="156"/>
      <c r="C644" s="204" t="s">
        <v>776</v>
      </c>
      <c r="D644" s="204" t="s">
        <v>145</v>
      </c>
      <c r="E644" s="205" t="s">
        <v>777</v>
      </c>
      <c r="F644" s="206" t="s">
        <v>778</v>
      </c>
      <c r="G644" s="207" t="s">
        <v>385</v>
      </c>
      <c r="H644" s="208">
        <v>1</v>
      </c>
      <c r="I644" s="158"/>
      <c r="J644" s="234">
        <f>ROUND(I644*H644,2)</f>
        <v>0</v>
      </c>
      <c r="K644" s="157" t="s">
        <v>1</v>
      </c>
      <c r="L644" s="34"/>
      <c r="M644" s="159" t="s">
        <v>1</v>
      </c>
      <c r="N644" s="160" t="s">
        <v>42</v>
      </c>
      <c r="O644" s="59"/>
      <c r="P644" s="161">
        <f>O644*H644</f>
        <v>0</v>
      </c>
      <c r="Q644" s="161">
        <v>0.00702</v>
      </c>
      <c r="R644" s="161">
        <f>Q644*H644</f>
        <v>0.00702</v>
      </c>
      <c r="S644" s="161">
        <v>0</v>
      </c>
      <c r="T644" s="162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63" t="s">
        <v>150</v>
      </c>
      <c r="AT644" s="163" t="s">
        <v>145</v>
      </c>
      <c r="AU644" s="163" t="s">
        <v>86</v>
      </c>
      <c r="AY644" s="18" t="s">
        <v>143</v>
      </c>
      <c r="BE644" s="164">
        <f>IF(N644="základní",J644,0)</f>
        <v>0</v>
      </c>
      <c r="BF644" s="164">
        <f>IF(N644="snížená",J644,0)</f>
        <v>0</v>
      </c>
      <c r="BG644" s="164">
        <f>IF(N644="zákl. přenesená",J644,0)</f>
        <v>0</v>
      </c>
      <c r="BH644" s="164">
        <f>IF(N644="sníž. přenesená",J644,0)</f>
        <v>0</v>
      </c>
      <c r="BI644" s="164">
        <f>IF(N644="nulová",J644,0)</f>
        <v>0</v>
      </c>
      <c r="BJ644" s="18" t="s">
        <v>84</v>
      </c>
      <c r="BK644" s="164">
        <f>ROUND(I644*H644,2)</f>
        <v>0</v>
      </c>
      <c r="BL644" s="18" t="s">
        <v>150</v>
      </c>
      <c r="BM644" s="163" t="s">
        <v>779</v>
      </c>
    </row>
    <row r="645" spans="1:65" s="2" customFormat="1" ht="24" customHeight="1">
      <c r="A645" s="33"/>
      <c r="B645" s="156"/>
      <c r="C645" s="225" t="s">
        <v>780</v>
      </c>
      <c r="D645" s="225" t="s">
        <v>334</v>
      </c>
      <c r="E645" s="226" t="s">
        <v>781</v>
      </c>
      <c r="F645" s="227" t="s">
        <v>782</v>
      </c>
      <c r="G645" s="228" t="s">
        <v>385</v>
      </c>
      <c r="H645" s="229">
        <v>1</v>
      </c>
      <c r="I645" s="190"/>
      <c r="J645" s="235">
        <f>ROUND(I645*H645,2)</f>
        <v>0</v>
      </c>
      <c r="K645" s="189" t="s">
        <v>1</v>
      </c>
      <c r="L645" s="191"/>
      <c r="M645" s="192" t="s">
        <v>1</v>
      </c>
      <c r="N645" s="193" t="s">
        <v>42</v>
      </c>
      <c r="O645" s="59"/>
      <c r="P645" s="161">
        <f>O645*H645</f>
        <v>0</v>
      </c>
      <c r="Q645" s="161">
        <v>1.35</v>
      </c>
      <c r="R645" s="161">
        <f>Q645*H645</f>
        <v>1.35</v>
      </c>
      <c r="S645" s="161">
        <v>0</v>
      </c>
      <c r="T645" s="162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3" t="s">
        <v>219</v>
      </c>
      <c r="AT645" s="163" t="s">
        <v>334</v>
      </c>
      <c r="AU645" s="163" t="s">
        <v>86</v>
      </c>
      <c r="AY645" s="18" t="s">
        <v>143</v>
      </c>
      <c r="BE645" s="164">
        <f>IF(N645="základní",J645,0)</f>
        <v>0</v>
      </c>
      <c r="BF645" s="164">
        <f>IF(N645="snížená",J645,0)</f>
        <v>0</v>
      </c>
      <c r="BG645" s="164">
        <f>IF(N645="zákl. přenesená",J645,0)</f>
        <v>0</v>
      </c>
      <c r="BH645" s="164">
        <f>IF(N645="sníž. přenesená",J645,0)</f>
        <v>0</v>
      </c>
      <c r="BI645" s="164">
        <f>IF(N645="nulová",J645,0)</f>
        <v>0</v>
      </c>
      <c r="BJ645" s="18" t="s">
        <v>84</v>
      </c>
      <c r="BK645" s="164">
        <f>ROUND(I645*H645,2)</f>
        <v>0</v>
      </c>
      <c r="BL645" s="18" t="s">
        <v>150</v>
      </c>
      <c r="BM645" s="163" t="s">
        <v>783</v>
      </c>
    </row>
    <row r="646" spans="2:51" s="13" customFormat="1" ht="12">
      <c r="B646" s="165"/>
      <c r="C646" s="209"/>
      <c r="D646" s="210" t="s">
        <v>152</v>
      </c>
      <c r="E646" s="211" t="s">
        <v>1</v>
      </c>
      <c r="F646" s="212" t="s">
        <v>784</v>
      </c>
      <c r="G646" s="209"/>
      <c r="H646" s="211" t="s">
        <v>1</v>
      </c>
      <c r="I646" s="167"/>
      <c r="J646" s="209"/>
      <c r="L646" s="165"/>
      <c r="M646" s="168"/>
      <c r="N646" s="169"/>
      <c r="O646" s="169"/>
      <c r="P646" s="169"/>
      <c r="Q646" s="169"/>
      <c r="R646" s="169"/>
      <c r="S646" s="169"/>
      <c r="T646" s="170"/>
      <c r="AT646" s="166" t="s">
        <v>152</v>
      </c>
      <c r="AU646" s="166" t="s">
        <v>86</v>
      </c>
      <c r="AV646" s="13" t="s">
        <v>84</v>
      </c>
      <c r="AW646" s="13" t="s">
        <v>32</v>
      </c>
      <c r="AX646" s="13" t="s">
        <v>76</v>
      </c>
      <c r="AY646" s="166" t="s">
        <v>143</v>
      </c>
    </row>
    <row r="647" spans="2:51" s="13" customFormat="1" ht="12">
      <c r="B647" s="165"/>
      <c r="C647" s="209"/>
      <c r="D647" s="210" t="s">
        <v>152</v>
      </c>
      <c r="E647" s="211" t="s">
        <v>1</v>
      </c>
      <c r="F647" s="212" t="s">
        <v>785</v>
      </c>
      <c r="G647" s="209"/>
      <c r="H647" s="211" t="s">
        <v>1</v>
      </c>
      <c r="I647" s="167"/>
      <c r="J647" s="209"/>
      <c r="L647" s="165"/>
      <c r="M647" s="168"/>
      <c r="N647" s="169"/>
      <c r="O647" s="169"/>
      <c r="P647" s="169"/>
      <c r="Q647" s="169"/>
      <c r="R647" s="169"/>
      <c r="S647" s="169"/>
      <c r="T647" s="170"/>
      <c r="AT647" s="166" t="s">
        <v>152</v>
      </c>
      <c r="AU647" s="166" t="s">
        <v>86</v>
      </c>
      <c r="AV647" s="13" t="s">
        <v>84</v>
      </c>
      <c r="AW647" s="13" t="s">
        <v>32</v>
      </c>
      <c r="AX647" s="13" t="s">
        <v>76</v>
      </c>
      <c r="AY647" s="166" t="s">
        <v>143</v>
      </c>
    </row>
    <row r="648" spans="2:51" s="13" customFormat="1" ht="12">
      <c r="B648" s="165"/>
      <c r="C648" s="209"/>
      <c r="D648" s="210" t="s">
        <v>152</v>
      </c>
      <c r="E648" s="211" t="s">
        <v>1</v>
      </c>
      <c r="F648" s="212" t="s">
        <v>786</v>
      </c>
      <c r="G648" s="209"/>
      <c r="H648" s="211" t="s">
        <v>1</v>
      </c>
      <c r="I648" s="167"/>
      <c r="J648" s="209"/>
      <c r="L648" s="165"/>
      <c r="M648" s="168"/>
      <c r="N648" s="169"/>
      <c r="O648" s="169"/>
      <c r="P648" s="169"/>
      <c r="Q648" s="169"/>
      <c r="R648" s="169"/>
      <c r="S648" s="169"/>
      <c r="T648" s="170"/>
      <c r="AT648" s="166" t="s">
        <v>152</v>
      </c>
      <c r="AU648" s="166" t="s">
        <v>86</v>
      </c>
      <c r="AV648" s="13" t="s">
        <v>84</v>
      </c>
      <c r="AW648" s="13" t="s">
        <v>32</v>
      </c>
      <c r="AX648" s="13" t="s">
        <v>76</v>
      </c>
      <c r="AY648" s="166" t="s">
        <v>143</v>
      </c>
    </row>
    <row r="649" spans="2:51" s="14" customFormat="1" ht="12">
      <c r="B649" s="171"/>
      <c r="C649" s="213"/>
      <c r="D649" s="210" t="s">
        <v>152</v>
      </c>
      <c r="E649" s="214" t="s">
        <v>1</v>
      </c>
      <c r="F649" s="215" t="s">
        <v>84</v>
      </c>
      <c r="G649" s="213"/>
      <c r="H649" s="216">
        <v>1</v>
      </c>
      <c r="I649" s="173"/>
      <c r="J649" s="213"/>
      <c r="L649" s="171"/>
      <c r="M649" s="174"/>
      <c r="N649" s="175"/>
      <c r="O649" s="175"/>
      <c r="P649" s="175"/>
      <c r="Q649" s="175"/>
      <c r="R649" s="175"/>
      <c r="S649" s="175"/>
      <c r="T649" s="176"/>
      <c r="AT649" s="172" t="s">
        <v>152</v>
      </c>
      <c r="AU649" s="172" t="s">
        <v>86</v>
      </c>
      <c r="AV649" s="14" t="s">
        <v>86</v>
      </c>
      <c r="AW649" s="14" t="s">
        <v>32</v>
      </c>
      <c r="AX649" s="14" t="s">
        <v>84</v>
      </c>
      <c r="AY649" s="172" t="s">
        <v>143</v>
      </c>
    </row>
    <row r="650" spans="1:65" s="2" customFormat="1" ht="16.5" customHeight="1">
      <c r="A650" s="33"/>
      <c r="B650" s="156"/>
      <c r="C650" s="204" t="s">
        <v>787</v>
      </c>
      <c r="D650" s="204" t="s">
        <v>145</v>
      </c>
      <c r="E650" s="205" t="s">
        <v>730</v>
      </c>
      <c r="F650" s="206" t="s">
        <v>731</v>
      </c>
      <c r="G650" s="207" t="s">
        <v>337</v>
      </c>
      <c r="H650" s="208">
        <v>3.377</v>
      </c>
      <c r="I650" s="158"/>
      <c r="J650" s="234">
        <f>ROUND(I650*H650,2)</f>
        <v>0</v>
      </c>
      <c r="K650" s="157" t="s">
        <v>1</v>
      </c>
      <c r="L650" s="34"/>
      <c r="M650" s="159" t="s">
        <v>1</v>
      </c>
      <c r="N650" s="160" t="s">
        <v>42</v>
      </c>
      <c r="O650" s="59"/>
      <c r="P650" s="161">
        <f>O650*H650</f>
        <v>0</v>
      </c>
      <c r="Q650" s="161">
        <v>0</v>
      </c>
      <c r="R650" s="161">
        <f>Q650*H650</f>
        <v>0</v>
      </c>
      <c r="S650" s="161">
        <v>0</v>
      </c>
      <c r="T650" s="162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63" t="s">
        <v>150</v>
      </c>
      <c r="AT650" s="163" t="s">
        <v>145</v>
      </c>
      <c r="AU650" s="163" t="s">
        <v>86</v>
      </c>
      <c r="AY650" s="18" t="s">
        <v>143</v>
      </c>
      <c r="BE650" s="164">
        <f>IF(N650="základní",J650,0)</f>
        <v>0</v>
      </c>
      <c r="BF650" s="164">
        <f>IF(N650="snížená",J650,0)</f>
        <v>0</v>
      </c>
      <c r="BG650" s="164">
        <f>IF(N650="zákl. přenesená",J650,0)</f>
        <v>0</v>
      </c>
      <c r="BH650" s="164">
        <f>IF(N650="sníž. přenesená",J650,0)</f>
        <v>0</v>
      </c>
      <c r="BI650" s="164">
        <f>IF(N650="nulová",J650,0)</f>
        <v>0</v>
      </c>
      <c r="BJ650" s="18" t="s">
        <v>84</v>
      </c>
      <c r="BK650" s="164">
        <f>ROUND(I650*H650,2)</f>
        <v>0</v>
      </c>
      <c r="BL650" s="18" t="s">
        <v>150</v>
      </c>
      <c r="BM650" s="163" t="s">
        <v>788</v>
      </c>
    </row>
    <row r="651" spans="2:51" s="13" customFormat="1" ht="12">
      <c r="B651" s="165"/>
      <c r="C651" s="209"/>
      <c r="D651" s="210" t="s">
        <v>152</v>
      </c>
      <c r="E651" s="211" t="s">
        <v>1</v>
      </c>
      <c r="F651" s="212" t="s">
        <v>789</v>
      </c>
      <c r="G651" s="209"/>
      <c r="H651" s="211" t="s">
        <v>1</v>
      </c>
      <c r="I651" s="167"/>
      <c r="J651" s="209"/>
      <c r="L651" s="165"/>
      <c r="M651" s="168"/>
      <c r="N651" s="169"/>
      <c r="O651" s="169"/>
      <c r="P651" s="169"/>
      <c r="Q651" s="169"/>
      <c r="R651" s="169"/>
      <c r="S651" s="169"/>
      <c r="T651" s="170"/>
      <c r="AT651" s="166" t="s">
        <v>152</v>
      </c>
      <c r="AU651" s="166" t="s">
        <v>86</v>
      </c>
      <c r="AV651" s="13" t="s">
        <v>84</v>
      </c>
      <c r="AW651" s="13" t="s">
        <v>32</v>
      </c>
      <c r="AX651" s="13" t="s">
        <v>76</v>
      </c>
      <c r="AY651" s="166" t="s">
        <v>143</v>
      </c>
    </row>
    <row r="652" spans="2:51" s="14" customFormat="1" ht="12">
      <c r="B652" s="171"/>
      <c r="C652" s="213"/>
      <c r="D652" s="210" t="s">
        <v>152</v>
      </c>
      <c r="E652" s="214" t="s">
        <v>1</v>
      </c>
      <c r="F652" s="215" t="s">
        <v>790</v>
      </c>
      <c r="G652" s="213"/>
      <c r="H652" s="216">
        <v>3.377</v>
      </c>
      <c r="I652" s="173"/>
      <c r="J652" s="213"/>
      <c r="L652" s="171"/>
      <c r="M652" s="174"/>
      <c r="N652" s="175"/>
      <c r="O652" s="175"/>
      <c r="P652" s="175"/>
      <c r="Q652" s="175"/>
      <c r="R652" s="175"/>
      <c r="S652" s="175"/>
      <c r="T652" s="176"/>
      <c r="AT652" s="172" t="s">
        <v>152</v>
      </c>
      <c r="AU652" s="172" t="s">
        <v>86</v>
      </c>
      <c r="AV652" s="14" t="s">
        <v>86</v>
      </c>
      <c r="AW652" s="14" t="s">
        <v>32</v>
      </c>
      <c r="AX652" s="14" t="s">
        <v>84</v>
      </c>
      <c r="AY652" s="172" t="s">
        <v>143</v>
      </c>
    </row>
    <row r="653" spans="2:51" s="13" customFormat="1" ht="12">
      <c r="B653" s="165"/>
      <c r="C653" s="209"/>
      <c r="D653" s="210" t="s">
        <v>152</v>
      </c>
      <c r="E653" s="211" t="s">
        <v>1</v>
      </c>
      <c r="F653" s="212" t="s">
        <v>735</v>
      </c>
      <c r="G653" s="209"/>
      <c r="H653" s="211" t="s">
        <v>1</v>
      </c>
      <c r="I653" s="167"/>
      <c r="J653" s="209"/>
      <c r="L653" s="165"/>
      <c r="M653" s="168"/>
      <c r="N653" s="169"/>
      <c r="O653" s="169"/>
      <c r="P653" s="169"/>
      <c r="Q653" s="169"/>
      <c r="R653" s="169"/>
      <c r="S653" s="169"/>
      <c r="T653" s="170"/>
      <c r="AT653" s="166" t="s">
        <v>152</v>
      </c>
      <c r="AU653" s="166" t="s">
        <v>86</v>
      </c>
      <c r="AV653" s="13" t="s">
        <v>84</v>
      </c>
      <c r="AW653" s="13" t="s">
        <v>32</v>
      </c>
      <c r="AX653" s="13" t="s">
        <v>76</v>
      </c>
      <c r="AY653" s="166" t="s">
        <v>143</v>
      </c>
    </row>
    <row r="654" spans="2:63" s="12" customFormat="1" ht="22.9" customHeight="1">
      <c r="B654" s="147"/>
      <c r="C654" s="200"/>
      <c r="D654" s="201" t="s">
        <v>75</v>
      </c>
      <c r="E654" s="203" t="s">
        <v>791</v>
      </c>
      <c r="F654" s="203" t="s">
        <v>792</v>
      </c>
      <c r="G654" s="200"/>
      <c r="H654" s="200"/>
      <c r="I654" s="149"/>
      <c r="J654" s="233">
        <f>BK654</f>
        <v>0</v>
      </c>
      <c r="L654" s="147"/>
      <c r="M654" s="150"/>
      <c r="N654" s="151"/>
      <c r="O654" s="151"/>
      <c r="P654" s="152">
        <f>SUM(P655:P711)</f>
        <v>0</v>
      </c>
      <c r="Q654" s="151"/>
      <c r="R654" s="152">
        <f>SUM(R655:R711)</f>
        <v>86.6645</v>
      </c>
      <c r="S654" s="151"/>
      <c r="T654" s="153">
        <f>SUM(T655:T711)</f>
        <v>0</v>
      </c>
      <c r="AR654" s="148" t="s">
        <v>84</v>
      </c>
      <c r="AT654" s="154" t="s">
        <v>75</v>
      </c>
      <c r="AU654" s="154" t="s">
        <v>84</v>
      </c>
      <c r="AY654" s="148" t="s">
        <v>143</v>
      </c>
      <c r="BK654" s="155">
        <f>SUM(BK655:BK711)</f>
        <v>0</v>
      </c>
    </row>
    <row r="655" spans="1:65" s="2" customFormat="1" ht="16.5" customHeight="1">
      <c r="A655" s="33"/>
      <c r="B655" s="156"/>
      <c r="C655" s="204" t="s">
        <v>793</v>
      </c>
      <c r="D655" s="204" t="s">
        <v>145</v>
      </c>
      <c r="E655" s="205" t="s">
        <v>794</v>
      </c>
      <c r="F655" s="206" t="s">
        <v>795</v>
      </c>
      <c r="G655" s="207" t="s">
        <v>385</v>
      </c>
      <c r="H655" s="208">
        <v>3</v>
      </c>
      <c r="I655" s="158"/>
      <c r="J655" s="234">
        <f>ROUND(I655*H655,2)</f>
        <v>0</v>
      </c>
      <c r="K655" s="157" t="s">
        <v>1</v>
      </c>
      <c r="L655" s="34"/>
      <c r="M655" s="159" t="s">
        <v>1</v>
      </c>
      <c r="N655" s="160" t="s">
        <v>42</v>
      </c>
      <c r="O655" s="59"/>
      <c r="P655" s="161">
        <f>O655*H655</f>
        <v>0</v>
      </c>
      <c r="Q655" s="161">
        <v>0</v>
      </c>
      <c r="R655" s="161">
        <f>Q655*H655</f>
        <v>0</v>
      </c>
      <c r="S655" s="161">
        <v>0</v>
      </c>
      <c r="T655" s="162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63" t="s">
        <v>150</v>
      </c>
      <c r="AT655" s="163" t="s">
        <v>145</v>
      </c>
      <c r="AU655" s="163" t="s">
        <v>86</v>
      </c>
      <c r="AY655" s="18" t="s">
        <v>143</v>
      </c>
      <c r="BE655" s="164">
        <f>IF(N655="základní",J655,0)</f>
        <v>0</v>
      </c>
      <c r="BF655" s="164">
        <f>IF(N655="snížená",J655,0)</f>
        <v>0</v>
      </c>
      <c r="BG655" s="164">
        <f>IF(N655="zákl. přenesená",J655,0)</f>
        <v>0</v>
      </c>
      <c r="BH655" s="164">
        <f>IF(N655="sníž. přenesená",J655,0)</f>
        <v>0</v>
      </c>
      <c r="BI655" s="164">
        <f>IF(N655="nulová",J655,0)</f>
        <v>0</v>
      </c>
      <c r="BJ655" s="18" t="s">
        <v>84</v>
      </c>
      <c r="BK655" s="164">
        <f>ROUND(I655*H655,2)</f>
        <v>0</v>
      </c>
      <c r="BL655" s="18" t="s">
        <v>150</v>
      </c>
      <c r="BM655" s="163" t="s">
        <v>796</v>
      </c>
    </row>
    <row r="656" spans="2:51" s="13" customFormat="1" ht="12">
      <c r="B656" s="165"/>
      <c r="C656" s="209"/>
      <c r="D656" s="210" t="s">
        <v>152</v>
      </c>
      <c r="E656" s="211" t="s">
        <v>1</v>
      </c>
      <c r="F656" s="212" t="s">
        <v>797</v>
      </c>
      <c r="G656" s="209"/>
      <c r="H656" s="211" t="s">
        <v>1</v>
      </c>
      <c r="I656" s="167"/>
      <c r="J656" s="209"/>
      <c r="L656" s="165"/>
      <c r="M656" s="168"/>
      <c r="N656" s="169"/>
      <c r="O656" s="169"/>
      <c r="P656" s="169"/>
      <c r="Q656" s="169"/>
      <c r="R656" s="169"/>
      <c r="S656" s="169"/>
      <c r="T656" s="170"/>
      <c r="AT656" s="166" t="s">
        <v>152</v>
      </c>
      <c r="AU656" s="166" t="s">
        <v>86</v>
      </c>
      <c r="AV656" s="13" t="s">
        <v>84</v>
      </c>
      <c r="AW656" s="13" t="s">
        <v>32</v>
      </c>
      <c r="AX656" s="13" t="s">
        <v>76</v>
      </c>
      <c r="AY656" s="166" t="s">
        <v>143</v>
      </c>
    </row>
    <row r="657" spans="2:51" s="14" customFormat="1" ht="12">
      <c r="B657" s="171"/>
      <c r="C657" s="213"/>
      <c r="D657" s="210" t="s">
        <v>152</v>
      </c>
      <c r="E657" s="214" t="s">
        <v>1</v>
      </c>
      <c r="F657" s="215" t="s">
        <v>86</v>
      </c>
      <c r="G657" s="213"/>
      <c r="H657" s="216">
        <v>2</v>
      </c>
      <c r="I657" s="173"/>
      <c r="J657" s="213"/>
      <c r="L657" s="171"/>
      <c r="M657" s="174"/>
      <c r="N657" s="175"/>
      <c r="O657" s="175"/>
      <c r="P657" s="175"/>
      <c r="Q657" s="175"/>
      <c r="R657" s="175"/>
      <c r="S657" s="175"/>
      <c r="T657" s="176"/>
      <c r="AT657" s="172" t="s">
        <v>152</v>
      </c>
      <c r="AU657" s="172" t="s">
        <v>86</v>
      </c>
      <c r="AV657" s="14" t="s">
        <v>86</v>
      </c>
      <c r="AW657" s="14" t="s">
        <v>32</v>
      </c>
      <c r="AX657" s="14" t="s">
        <v>76</v>
      </c>
      <c r="AY657" s="172" t="s">
        <v>143</v>
      </c>
    </row>
    <row r="658" spans="2:51" s="13" customFormat="1" ht="12">
      <c r="B658" s="165"/>
      <c r="C658" s="209"/>
      <c r="D658" s="210" t="s">
        <v>152</v>
      </c>
      <c r="E658" s="211" t="s">
        <v>1</v>
      </c>
      <c r="F658" s="212" t="s">
        <v>798</v>
      </c>
      <c r="G658" s="209"/>
      <c r="H658" s="211" t="s">
        <v>1</v>
      </c>
      <c r="I658" s="167"/>
      <c r="J658" s="209"/>
      <c r="L658" s="165"/>
      <c r="M658" s="168"/>
      <c r="N658" s="169"/>
      <c r="O658" s="169"/>
      <c r="P658" s="169"/>
      <c r="Q658" s="169"/>
      <c r="R658" s="169"/>
      <c r="S658" s="169"/>
      <c r="T658" s="170"/>
      <c r="AT658" s="166" t="s">
        <v>152</v>
      </c>
      <c r="AU658" s="166" t="s">
        <v>86</v>
      </c>
      <c r="AV658" s="13" t="s">
        <v>84</v>
      </c>
      <c r="AW658" s="13" t="s">
        <v>32</v>
      </c>
      <c r="AX658" s="13" t="s">
        <v>76</v>
      </c>
      <c r="AY658" s="166" t="s">
        <v>143</v>
      </c>
    </row>
    <row r="659" spans="2:51" s="14" customFormat="1" ht="12">
      <c r="B659" s="171"/>
      <c r="C659" s="213"/>
      <c r="D659" s="210" t="s">
        <v>152</v>
      </c>
      <c r="E659" s="214" t="s">
        <v>1</v>
      </c>
      <c r="F659" s="215" t="s">
        <v>84</v>
      </c>
      <c r="G659" s="213"/>
      <c r="H659" s="216">
        <v>1</v>
      </c>
      <c r="I659" s="173"/>
      <c r="J659" s="213"/>
      <c r="L659" s="171"/>
      <c r="M659" s="174"/>
      <c r="N659" s="175"/>
      <c r="O659" s="175"/>
      <c r="P659" s="175"/>
      <c r="Q659" s="175"/>
      <c r="R659" s="175"/>
      <c r="S659" s="175"/>
      <c r="T659" s="176"/>
      <c r="AT659" s="172" t="s">
        <v>152</v>
      </c>
      <c r="AU659" s="172" t="s">
        <v>86</v>
      </c>
      <c r="AV659" s="14" t="s">
        <v>86</v>
      </c>
      <c r="AW659" s="14" t="s">
        <v>32</v>
      </c>
      <c r="AX659" s="14" t="s">
        <v>76</v>
      </c>
      <c r="AY659" s="172" t="s">
        <v>143</v>
      </c>
    </row>
    <row r="660" spans="2:51" s="16" customFormat="1" ht="12">
      <c r="B660" s="183"/>
      <c r="C660" s="221"/>
      <c r="D660" s="210" t="s">
        <v>152</v>
      </c>
      <c r="E660" s="222" t="s">
        <v>1</v>
      </c>
      <c r="F660" s="223" t="s">
        <v>241</v>
      </c>
      <c r="G660" s="221"/>
      <c r="H660" s="224">
        <v>3</v>
      </c>
      <c r="I660" s="185"/>
      <c r="J660" s="221"/>
      <c r="L660" s="183"/>
      <c r="M660" s="186"/>
      <c r="N660" s="187"/>
      <c r="O660" s="187"/>
      <c r="P660" s="187"/>
      <c r="Q660" s="187"/>
      <c r="R660" s="187"/>
      <c r="S660" s="187"/>
      <c r="T660" s="188"/>
      <c r="AT660" s="184" t="s">
        <v>152</v>
      </c>
      <c r="AU660" s="184" t="s">
        <v>86</v>
      </c>
      <c r="AV660" s="16" t="s">
        <v>150</v>
      </c>
      <c r="AW660" s="16" t="s">
        <v>32</v>
      </c>
      <c r="AX660" s="16" t="s">
        <v>84</v>
      </c>
      <c r="AY660" s="184" t="s">
        <v>143</v>
      </c>
    </row>
    <row r="661" spans="2:51" s="13" customFormat="1" ht="12">
      <c r="B661" s="165"/>
      <c r="C661" s="209"/>
      <c r="D661" s="210" t="s">
        <v>152</v>
      </c>
      <c r="E661" s="211" t="s">
        <v>1</v>
      </c>
      <c r="F661" s="212" t="s">
        <v>35</v>
      </c>
      <c r="G661" s="209"/>
      <c r="H661" s="211" t="s">
        <v>1</v>
      </c>
      <c r="I661" s="167"/>
      <c r="J661" s="209"/>
      <c r="L661" s="165"/>
      <c r="M661" s="168"/>
      <c r="N661" s="169"/>
      <c r="O661" s="169"/>
      <c r="P661" s="169"/>
      <c r="Q661" s="169"/>
      <c r="R661" s="169"/>
      <c r="S661" s="169"/>
      <c r="T661" s="170"/>
      <c r="AT661" s="166" t="s">
        <v>152</v>
      </c>
      <c r="AU661" s="166" t="s">
        <v>86</v>
      </c>
      <c r="AV661" s="13" t="s">
        <v>84</v>
      </c>
      <c r="AW661" s="13" t="s">
        <v>32</v>
      </c>
      <c r="AX661" s="13" t="s">
        <v>76</v>
      </c>
      <c r="AY661" s="166" t="s">
        <v>143</v>
      </c>
    </row>
    <row r="662" spans="2:51" s="13" customFormat="1" ht="12">
      <c r="B662" s="165"/>
      <c r="C662" s="209"/>
      <c r="D662" s="210" t="s">
        <v>152</v>
      </c>
      <c r="E662" s="211" t="s">
        <v>1</v>
      </c>
      <c r="F662" s="212" t="s">
        <v>665</v>
      </c>
      <c r="G662" s="209"/>
      <c r="H662" s="211" t="s">
        <v>1</v>
      </c>
      <c r="I662" s="167"/>
      <c r="J662" s="209"/>
      <c r="L662" s="165"/>
      <c r="M662" s="168"/>
      <c r="N662" s="169"/>
      <c r="O662" s="169"/>
      <c r="P662" s="169"/>
      <c r="Q662" s="169"/>
      <c r="R662" s="169"/>
      <c r="S662" s="169"/>
      <c r="T662" s="170"/>
      <c r="AT662" s="166" t="s">
        <v>152</v>
      </c>
      <c r="AU662" s="166" t="s">
        <v>86</v>
      </c>
      <c r="AV662" s="13" t="s">
        <v>84</v>
      </c>
      <c r="AW662" s="13" t="s">
        <v>32</v>
      </c>
      <c r="AX662" s="13" t="s">
        <v>76</v>
      </c>
      <c r="AY662" s="166" t="s">
        <v>143</v>
      </c>
    </row>
    <row r="663" spans="2:51" s="13" customFormat="1" ht="12">
      <c r="B663" s="165"/>
      <c r="C663" s="209"/>
      <c r="D663" s="210" t="s">
        <v>152</v>
      </c>
      <c r="E663" s="211" t="s">
        <v>1</v>
      </c>
      <c r="F663" s="212" t="s">
        <v>799</v>
      </c>
      <c r="G663" s="209"/>
      <c r="H663" s="211" t="s">
        <v>1</v>
      </c>
      <c r="I663" s="167"/>
      <c r="J663" s="209"/>
      <c r="L663" s="165"/>
      <c r="M663" s="168"/>
      <c r="N663" s="169"/>
      <c r="O663" s="169"/>
      <c r="P663" s="169"/>
      <c r="Q663" s="169"/>
      <c r="R663" s="169"/>
      <c r="S663" s="169"/>
      <c r="T663" s="170"/>
      <c r="AT663" s="166" t="s">
        <v>152</v>
      </c>
      <c r="AU663" s="166" t="s">
        <v>86</v>
      </c>
      <c r="AV663" s="13" t="s">
        <v>84</v>
      </c>
      <c r="AW663" s="13" t="s">
        <v>32</v>
      </c>
      <c r="AX663" s="13" t="s">
        <v>76</v>
      </c>
      <c r="AY663" s="166" t="s">
        <v>143</v>
      </c>
    </row>
    <row r="664" spans="2:51" s="13" customFormat="1" ht="12">
      <c r="B664" s="165"/>
      <c r="C664" s="209"/>
      <c r="D664" s="210" t="s">
        <v>152</v>
      </c>
      <c r="E664" s="211" t="s">
        <v>1</v>
      </c>
      <c r="F664" s="212" t="s">
        <v>800</v>
      </c>
      <c r="G664" s="209"/>
      <c r="H664" s="211" t="s">
        <v>1</v>
      </c>
      <c r="I664" s="167"/>
      <c r="J664" s="209"/>
      <c r="L664" s="165"/>
      <c r="M664" s="168"/>
      <c r="N664" s="169"/>
      <c r="O664" s="169"/>
      <c r="P664" s="169"/>
      <c r="Q664" s="169"/>
      <c r="R664" s="169"/>
      <c r="S664" s="169"/>
      <c r="T664" s="170"/>
      <c r="AT664" s="166" t="s">
        <v>152</v>
      </c>
      <c r="AU664" s="166" t="s">
        <v>86</v>
      </c>
      <c r="AV664" s="13" t="s">
        <v>84</v>
      </c>
      <c r="AW664" s="13" t="s">
        <v>32</v>
      </c>
      <c r="AX664" s="13" t="s">
        <v>76</v>
      </c>
      <c r="AY664" s="166" t="s">
        <v>143</v>
      </c>
    </row>
    <row r="665" spans="1:65" s="2" customFormat="1" ht="16.5" customHeight="1">
      <c r="A665" s="33"/>
      <c r="B665" s="156"/>
      <c r="C665" s="225" t="s">
        <v>801</v>
      </c>
      <c r="D665" s="225" t="s">
        <v>334</v>
      </c>
      <c r="E665" s="226" t="s">
        <v>802</v>
      </c>
      <c r="F665" s="227" t="s">
        <v>803</v>
      </c>
      <c r="G665" s="228" t="s">
        <v>385</v>
      </c>
      <c r="H665" s="229">
        <v>3</v>
      </c>
      <c r="I665" s="190"/>
      <c r="J665" s="235">
        <f>ROUND(I665*H665,2)</f>
        <v>0</v>
      </c>
      <c r="K665" s="189" t="s">
        <v>1</v>
      </c>
      <c r="L665" s="191"/>
      <c r="M665" s="192" t="s">
        <v>1</v>
      </c>
      <c r="N665" s="193" t="s">
        <v>42</v>
      </c>
      <c r="O665" s="59"/>
      <c r="P665" s="161">
        <f>O665*H665</f>
        <v>0</v>
      </c>
      <c r="Q665" s="161">
        <v>22.32</v>
      </c>
      <c r="R665" s="161">
        <f>Q665*H665</f>
        <v>66.96000000000001</v>
      </c>
      <c r="S665" s="161">
        <v>0</v>
      </c>
      <c r="T665" s="162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63" t="s">
        <v>219</v>
      </c>
      <c r="AT665" s="163" t="s">
        <v>334</v>
      </c>
      <c r="AU665" s="163" t="s">
        <v>86</v>
      </c>
      <c r="AY665" s="18" t="s">
        <v>143</v>
      </c>
      <c r="BE665" s="164">
        <f>IF(N665="základní",J665,0)</f>
        <v>0</v>
      </c>
      <c r="BF665" s="164">
        <f>IF(N665="snížená",J665,0)</f>
        <v>0</v>
      </c>
      <c r="BG665" s="164">
        <f>IF(N665="zákl. přenesená",J665,0)</f>
        <v>0</v>
      </c>
      <c r="BH665" s="164">
        <f>IF(N665="sníž. přenesená",J665,0)</f>
        <v>0</v>
      </c>
      <c r="BI665" s="164">
        <f>IF(N665="nulová",J665,0)</f>
        <v>0</v>
      </c>
      <c r="BJ665" s="18" t="s">
        <v>84</v>
      </c>
      <c r="BK665" s="164">
        <f>ROUND(I665*H665,2)</f>
        <v>0</v>
      </c>
      <c r="BL665" s="18" t="s">
        <v>150</v>
      </c>
      <c r="BM665" s="163" t="s">
        <v>804</v>
      </c>
    </row>
    <row r="666" spans="2:51" s="13" customFormat="1" ht="12">
      <c r="B666" s="165"/>
      <c r="C666" s="209"/>
      <c r="D666" s="210" t="s">
        <v>152</v>
      </c>
      <c r="E666" s="211" t="s">
        <v>1</v>
      </c>
      <c r="F666" s="212" t="s">
        <v>805</v>
      </c>
      <c r="G666" s="209"/>
      <c r="H666" s="211" t="s">
        <v>1</v>
      </c>
      <c r="I666" s="167"/>
      <c r="J666" s="209"/>
      <c r="L666" s="165"/>
      <c r="M666" s="168"/>
      <c r="N666" s="169"/>
      <c r="O666" s="169"/>
      <c r="P666" s="169"/>
      <c r="Q666" s="169"/>
      <c r="R666" s="169"/>
      <c r="S666" s="169"/>
      <c r="T666" s="170"/>
      <c r="AT666" s="166" t="s">
        <v>152</v>
      </c>
      <c r="AU666" s="166" t="s">
        <v>86</v>
      </c>
      <c r="AV666" s="13" t="s">
        <v>84</v>
      </c>
      <c r="AW666" s="13" t="s">
        <v>32</v>
      </c>
      <c r="AX666" s="13" t="s">
        <v>76</v>
      </c>
      <c r="AY666" s="166" t="s">
        <v>143</v>
      </c>
    </row>
    <row r="667" spans="2:51" s="13" customFormat="1" ht="12">
      <c r="B667" s="165"/>
      <c r="C667" s="209"/>
      <c r="D667" s="210" t="s">
        <v>152</v>
      </c>
      <c r="E667" s="211" t="s">
        <v>1</v>
      </c>
      <c r="F667" s="212" t="s">
        <v>806</v>
      </c>
      <c r="G667" s="209"/>
      <c r="H667" s="211" t="s">
        <v>1</v>
      </c>
      <c r="I667" s="167"/>
      <c r="J667" s="209"/>
      <c r="L667" s="165"/>
      <c r="M667" s="168"/>
      <c r="N667" s="169"/>
      <c r="O667" s="169"/>
      <c r="P667" s="169"/>
      <c r="Q667" s="169"/>
      <c r="R667" s="169"/>
      <c r="S667" s="169"/>
      <c r="T667" s="170"/>
      <c r="AT667" s="166" t="s">
        <v>152</v>
      </c>
      <c r="AU667" s="166" t="s">
        <v>86</v>
      </c>
      <c r="AV667" s="13" t="s">
        <v>84</v>
      </c>
      <c r="AW667" s="13" t="s">
        <v>32</v>
      </c>
      <c r="AX667" s="13" t="s">
        <v>76</v>
      </c>
      <c r="AY667" s="166" t="s">
        <v>143</v>
      </c>
    </row>
    <row r="668" spans="2:51" s="13" customFormat="1" ht="12">
      <c r="B668" s="165"/>
      <c r="C668" s="209"/>
      <c r="D668" s="210" t="s">
        <v>152</v>
      </c>
      <c r="E668" s="211" t="s">
        <v>1</v>
      </c>
      <c r="F668" s="212" t="s">
        <v>807</v>
      </c>
      <c r="G668" s="209"/>
      <c r="H668" s="211" t="s">
        <v>1</v>
      </c>
      <c r="I668" s="167"/>
      <c r="J668" s="209"/>
      <c r="L668" s="165"/>
      <c r="M668" s="168"/>
      <c r="N668" s="169"/>
      <c r="O668" s="169"/>
      <c r="P668" s="169"/>
      <c r="Q668" s="169"/>
      <c r="R668" s="169"/>
      <c r="S668" s="169"/>
      <c r="T668" s="170"/>
      <c r="AT668" s="166" t="s">
        <v>152</v>
      </c>
      <c r="AU668" s="166" t="s">
        <v>86</v>
      </c>
      <c r="AV668" s="13" t="s">
        <v>84</v>
      </c>
      <c r="AW668" s="13" t="s">
        <v>32</v>
      </c>
      <c r="AX668" s="13" t="s">
        <v>76</v>
      </c>
      <c r="AY668" s="166" t="s">
        <v>143</v>
      </c>
    </row>
    <row r="669" spans="2:51" s="14" customFormat="1" ht="12">
      <c r="B669" s="171"/>
      <c r="C669" s="213"/>
      <c r="D669" s="210" t="s">
        <v>152</v>
      </c>
      <c r="E669" s="214" t="s">
        <v>1</v>
      </c>
      <c r="F669" s="215" t="s">
        <v>162</v>
      </c>
      <c r="G669" s="213"/>
      <c r="H669" s="216">
        <v>3</v>
      </c>
      <c r="I669" s="173"/>
      <c r="J669" s="213"/>
      <c r="L669" s="171"/>
      <c r="M669" s="174"/>
      <c r="N669" s="175"/>
      <c r="O669" s="175"/>
      <c r="P669" s="175"/>
      <c r="Q669" s="175"/>
      <c r="R669" s="175"/>
      <c r="S669" s="175"/>
      <c r="T669" s="176"/>
      <c r="AT669" s="172" t="s">
        <v>152</v>
      </c>
      <c r="AU669" s="172" t="s">
        <v>86</v>
      </c>
      <c r="AV669" s="14" t="s">
        <v>86</v>
      </c>
      <c r="AW669" s="14" t="s">
        <v>32</v>
      </c>
      <c r="AX669" s="14" t="s">
        <v>84</v>
      </c>
      <c r="AY669" s="172" t="s">
        <v>143</v>
      </c>
    </row>
    <row r="670" spans="1:65" s="2" customFormat="1" ht="16.5" customHeight="1">
      <c r="A670" s="33"/>
      <c r="B670" s="156"/>
      <c r="C670" s="204" t="s">
        <v>808</v>
      </c>
      <c r="D670" s="204" t="s">
        <v>145</v>
      </c>
      <c r="E670" s="205" t="s">
        <v>809</v>
      </c>
      <c r="F670" s="206" t="s">
        <v>810</v>
      </c>
      <c r="G670" s="207" t="s">
        <v>385</v>
      </c>
      <c r="H670" s="208">
        <v>1</v>
      </c>
      <c r="I670" s="158"/>
      <c r="J670" s="234">
        <f>ROUND(I670*H670,2)</f>
        <v>0</v>
      </c>
      <c r="K670" s="157" t="s">
        <v>1</v>
      </c>
      <c r="L670" s="34"/>
      <c r="M670" s="159" t="s">
        <v>1</v>
      </c>
      <c r="N670" s="160" t="s">
        <v>42</v>
      </c>
      <c r="O670" s="59"/>
      <c r="P670" s="161">
        <f>O670*H670</f>
        <v>0</v>
      </c>
      <c r="Q670" s="161">
        <v>0</v>
      </c>
      <c r="R670" s="161">
        <f>Q670*H670</f>
        <v>0</v>
      </c>
      <c r="S670" s="161">
        <v>0</v>
      </c>
      <c r="T670" s="162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3" t="s">
        <v>150</v>
      </c>
      <c r="AT670" s="163" t="s">
        <v>145</v>
      </c>
      <c r="AU670" s="163" t="s">
        <v>86</v>
      </c>
      <c r="AY670" s="18" t="s">
        <v>143</v>
      </c>
      <c r="BE670" s="164">
        <f>IF(N670="základní",J670,0)</f>
        <v>0</v>
      </c>
      <c r="BF670" s="164">
        <f>IF(N670="snížená",J670,0)</f>
        <v>0</v>
      </c>
      <c r="BG670" s="164">
        <f>IF(N670="zákl. přenesená",J670,0)</f>
        <v>0</v>
      </c>
      <c r="BH670" s="164">
        <f>IF(N670="sníž. přenesená",J670,0)</f>
        <v>0</v>
      </c>
      <c r="BI670" s="164">
        <f>IF(N670="nulová",J670,0)</f>
        <v>0</v>
      </c>
      <c r="BJ670" s="18" t="s">
        <v>84</v>
      </c>
      <c r="BK670" s="164">
        <f>ROUND(I670*H670,2)</f>
        <v>0</v>
      </c>
      <c r="BL670" s="18" t="s">
        <v>150</v>
      </c>
      <c r="BM670" s="163" t="s">
        <v>811</v>
      </c>
    </row>
    <row r="671" spans="2:51" s="13" customFormat="1" ht="12">
      <c r="B671" s="165"/>
      <c r="C671" s="209"/>
      <c r="D671" s="210" t="s">
        <v>152</v>
      </c>
      <c r="E671" s="211" t="s">
        <v>1</v>
      </c>
      <c r="F671" s="212" t="s">
        <v>798</v>
      </c>
      <c r="G671" s="209"/>
      <c r="H671" s="211" t="s">
        <v>1</v>
      </c>
      <c r="I671" s="167"/>
      <c r="J671" s="209"/>
      <c r="L671" s="165"/>
      <c r="M671" s="168"/>
      <c r="N671" s="169"/>
      <c r="O671" s="169"/>
      <c r="P671" s="169"/>
      <c r="Q671" s="169"/>
      <c r="R671" s="169"/>
      <c r="S671" s="169"/>
      <c r="T671" s="170"/>
      <c r="AT671" s="166" t="s">
        <v>152</v>
      </c>
      <c r="AU671" s="166" t="s">
        <v>86</v>
      </c>
      <c r="AV671" s="13" t="s">
        <v>84</v>
      </c>
      <c r="AW671" s="13" t="s">
        <v>32</v>
      </c>
      <c r="AX671" s="13" t="s">
        <v>76</v>
      </c>
      <c r="AY671" s="166" t="s">
        <v>143</v>
      </c>
    </row>
    <row r="672" spans="2:51" s="14" customFormat="1" ht="12">
      <c r="B672" s="171"/>
      <c r="C672" s="213"/>
      <c r="D672" s="210" t="s">
        <v>152</v>
      </c>
      <c r="E672" s="214" t="s">
        <v>1</v>
      </c>
      <c r="F672" s="215" t="s">
        <v>84</v>
      </c>
      <c r="G672" s="213"/>
      <c r="H672" s="216">
        <v>1</v>
      </c>
      <c r="I672" s="173"/>
      <c r="J672" s="213"/>
      <c r="L672" s="171"/>
      <c r="M672" s="174"/>
      <c r="N672" s="175"/>
      <c r="O672" s="175"/>
      <c r="P672" s="175"/>
      <c r="Q672" s="175"/>
      <c r="R672" s="175"/>
      <c r="S672" s="175"/>
      <c r="T672" s="176"/>
      <c r="AT672" s="172" t="s">
        <v>152</v>
      </c>
      <c r="AU672" s="172" t="s">
        <v>86</v>
      </c>
      <c r="AV672" s="14" t="s">
        <v>86</v>
      </c>
      <c r="AW672" s="14" t="s">
        <v>32</v>
      </c>
      <c r="AX672" s="14" t="s">
        <v>84</v>
      </c>
      <c r="AY672" s="172" t="s">
        <v>143</v>
      </c>
    </row>
    <row r="673" spans="2:51" s="13" customFormat="1" ht="12">
      <c r="B673" s="165"/>
      <c r="C673" s="209"/>
      <c r="D673" s="210" t="s">
        <v>152</v>
      </c>
      <c r="E673" s="211" t="s">
        <v>1</v>
      </c>
      <c r="F673" s="212" t="s">
        <v>35</v>
      </c>
      <c r="G673" s="209"/>
      <c r="H673" s="211" t="s">
        <v>1</v>
      </c>
      <c r="I673" s="167"/>
      <c r="J673" s="209"/>
      <c r="L673" s="165"/>
      <c r="M673" s="168"/>
      <c r="N673" s="169"/>
      <c r="O673" s="169"/>
      <c r="P673" s="169"/>
      <c r="Q673" s="169"/>
      <c r="R673" s="169"/>
      <c r="S673" s="169"/>
      <c r="T673" s="170"/>
      <c r="AT673" s="166" t="s">
        <v>152</v>
      </c>
      <c r="AU673" s="166" t="s">
        <v>86</v>
      </c>
      <c r="AV673" s="13" t="s">
        <v>84</v>
      </c>
      <c r="AW673" s="13" t="s">
        <v>32</v>
      </c>
      <c r="AX673" s="13" t="s">
        <v>76</v>
      </c>
      <c r="AY673" s="166" t="s">
        <v>143</v>
      </c>
    </row>
    <row r="674" spans="2:51" s="13" customFormat="1" ht="12">
      <c r="B674" s="165"/>
      <c r="C674" s="209"/>
      <c r="D674" s="210" t="s">
        <v>152</v>
      </c>
      <c r="E674" s="211" t="s">
        <v>1</v>
      </c>
      <c r="F674" s="212" t="s">
        <v>665</v>
      </c>
      <c r="G674" s="209"/>
      <c r="H674" s="211" t="s">
        <v>1</v>
      </c>
      <c r="I674" s="167"/>
      <c r="J674" s="209"/>
      <c r="L674" s="165"/>
      <c r="M674" s="168"/>
      <c r="N674" s="169"/>
      <c r="O674" s="169"/>
      <c r="P674" s="169"/>
      <c r="Q674" s="169"/>
      <c r="R674" s="169"/>
      <c r="S674" s="169"/>
      <c r="T674" s="170"/>
      <c r="AT674" s="166" t="s">
        <v>152</v>
      </c>
      <c r="AU674" s="166" t="s">
        <v>86</v>
      </c>
      <c r="AV674" s="13" t="s">
        <v>84</v>
      </c>
      <c r="AW674" s="13" t="s">
        <v>32</v>
      </c>
      <c r="AX674" s="13" t="s">
        <v>76</v>
      </c>
      <c r="AY674" s="166" t="s">
        <v>143</v>
      </c>
    </row>
    <row r="675" spans="2:51" s="13" customFormat="1" ht="12">
      <c r="B675" s="165"/>
      <c r="C675" s="209"/>
      <c r="D675" s="210" t="s">
        <v>152</v>
      </c>
      <c r="E675" s="211" t="s">
        <v>1</v>
      </c>
      <c r="F675" s="212" t="s">
        <v>812</v>
      </c>
      <c r="G675" s="209"/>
      <c r="H675" s="211" t="s">
        <v>1</v>
      </c>
      <c r="I675" s="167"/>
      <c r="J675" s="209"/>
      <c r="L675" s="165"/>
      <c r="M675" s="168"/>
      <c r="N675" s="169"/>
      <c r="O675" s="169"/>
      <c r="P675" s="169"/>
      <c r="Q675" s="169"/>
      <c r="R675" s="169"/>
      <c r="S675" s="169"/>
      <c r="T675" s="170"/>
      <c r="AT675" s="166" t="s">
        <v>152</v>
      </c>
      <c r="AU675" s="166" t="s">
        <v>86</v>
      </c>
      <c r="AV675" s="13" t="s">
        <v>84</v>
      </c>
      <c r="AW675" s="13" t="s">
        <v>32</v>
      </c>
      <c r="AX675" s="13" t="s">
        <v>76</v>
      </c>
      <c r="AY675" s="166" t="s">
        <v>143</v>
      </c>
    </row>
    <row r="676" spans="2:51" s="13" customFormat="1" ht="12">
      <c r="B676" s="165"/>
      <c r="C676" s="209"/>
      <c r="D676" s="210" t="s">
        <v>152</v>
      </c>
      <c r="E676" s="211" t="s">
        <v>1</v>
      </c>
      <c r="F676" s="212" t="s">
        <v>800</v>
      </c>
      <c r="G676" s="209"/>
      <c r="H676" s="211" t="s">
        <v>1</v>
      </c>
      <c r="I676" s="167"/>
      <c r="J676" s="209"/>
      <c r="L676" s="165"/>
      <c r="M676" s="168"/>
      <c r="N676" s="169"/>
      <c r="O676" s="169"/>
      <c r="P676" s="169"/>
      <c r="Q676" s="169"/>
      <c r="R676" s="169"/>
      <c r="S676" s="169"/>
      <c r="T676" s="170"/>
      <c r="AT676" s="166" t="s">
        <v>152</v>
      </c>
      <c r="AU676" s="166" t="s">
        <v>86</v>
      </c>
      <c r="AV676" s="13" t="s">
        <v>84</v>
      </c>
      <c r="AW676" s="13" t="s">
        <v>32</v>
      </c>
      <c r="AX676" s="13" t="s">
        <v>76</v>
      </c>
      <c r="AY676" s="166" t="s">
        <v>143</v>
      </c>
    </row>
    <row r="677" spans="1:65" s="2" customFormat="1" ht="16.5" customHeight="1">
      <c r="A677" s="33"/>
      <c r="B677" s="156"/>
      <c r="C677" s="225" t="s">
        <v>813</v>
      </c>
      <c r="D677" s="225" t="s">
        <v>334</v>
      </c>
      <c r="E677" s="226" t="s">
        <v>814</v>
      </c>
      <c r="F677" s="227" t="s">
        <v>815</v>
      </c>
      <c r="G677" s="228" t="s">
        <v>385</v>
      </c>
      <c r="H677" s="229">
        <v>1</v>
      </c>
      <c r="I677" s="190"/>
      <c r="J677" s="235">
        <f>ROUND(I677*H677,2)</f>
        <v>0</v>
      </c>
      <c r="K677" s="189" t="s">
        <v>1</v>
      </c>
      <c r="L677" s="191"/>
      <c r="M677" s="192" t="s">
        <v>1</v>
      </c>
      <c r="N677" s="193" t="s">
        <v>42</v>
      </c>
      <c r="O677" s="59"/>
      <c r="P677" s="161">
        <f>O677*H677</f>
        <v>0</v>
      </c>
      <c r="Q677" s="161">
        <v>10.19</v>
      </c>
      <c r="R677" s="161">
        <f>Q677*H677</f>
        <v>10.19</v>
      </c>
      <c r="S677" s="161">
        <v>0</v>
      </c>
      <c r="T677" s="162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63" t="s">
        <v>219</v>
      </c>
      <c r="AT677" s="163" t="s">
        <v>334</v>
      </c>
      <c r="AU677" s="163" t="s">
        <v>86</v>
      </c>
      <c r="AY677" s="18" t="s">
        <v>143</v>
      </c>
      <c r="BE677" s="164">
        <f>IF(N677="základní",J677,0)</f>
        <v>0</v>
      </c>
      <c r="BF677" s="164">
        <f>IF(N677="snížená",J677,0)</f>
        <v>0</v>
      </c>
      <c r="BG677" s="164">
        <f>IF(N677="zákl. přenesená",J677,0)</f>
        <v>0</v>
      </c>
      <c r="BH677" s="164">
        <f>IF(N677="sníž. přenesená",J677,0)</f>
        <v>0</v>
      </c>
      <c r="BI677" s="164">
        <f>IF(N677="nulová",J677,0)</f>
        <v>0</v>
      </c>
      <c r="BJ677" s="18" t="s">
        <v>84</v>
      </c>
      <c r="BK677" s="164">
        <f>ROUND(I677*H677,2)</f>
        <v>0</v>
      </c>
      <c r="BL677" s="18" t="s">
        <v>150</v>
      </c>
      <c r="BM677" s="163" t="s">
        <v>816</v>
      </c>
    </row>
    <row r="678" spans="2:51" s="13" customFormat="1" ht="12">
      <c r="B678" s="165"/>
      <c r="C678" s="209"/>
      <c r="D678" s="210" t="s">
        <v>152</v>
      </c>
      <c r="E678" s="211" t="s">
        <v>1</v>
      </c>
      <c r="F678" s="212" t="s">
        <v>817</v>
      </c>
      <c r="G678" s="209"/>
      <c r="H678" s="211" t="s">
        <v>1</v>
      </c>
      <c r="I678" s="167"/>
      <c r="J678" s="209"/>
      <c r="L678" s="165"/>
      <c r="M678" s="168"/>
      <c r="N678" s="169"/>
      <c r="O678" s="169"/>
      <c r="P678" s="169"/>
      <c r="Q678" s="169"/>
      <c r="R678" s="169"/>
      <c r="S678" s="169"/>
      <c r="T678" s="170"/>
      <c r="AT678" s="166" t="s">
        <v>152</v>
      </c>
      <c r="AU678" s="166" t="s">
        <v>86</v>
      </c>
      <c r="AV678" s="13" t="s">
        <v>84</v>
      </c>
      <c r="AW678" s="13" t="s">
        <v>32</v>
      </c>
      <c r="AX678" s="13" t="s">
        <v>76</v>
      </c>
      <c r="AY678" s="166" t="s">
        <v>143</v>
      </c>
    </row>
    <row r="679" spans="2:51" s="13" customFormat="1" ht="12">
      <c r="B679" s="165"/>
      <c r="C679" s="209"/>
      <c r="D679" s="210" t="s">
        <v>152</v>
      </c>
      <c r="E679" s="211" t="s">
        <v>1</v>
      </c>
      <c r="F679" s="212" t="s">
        <v>806</v>
      </c>
      <c r="G679" s="209"/>
      <c r="H679" s="211" t="s">
        <v>1</v>
      </c>
      <c r="I679" s="167"/>
      <c r="J679" s="209"/>
      <c r="L679" s="165"/>
      <c r="M679" s="168"/>
      <c r="N679" s="169"/>
      <c r="O679" s="169"/>
      <c r="P679" s="169"/>
      <c r="Q679" s="169"/>
      <c r="R679" s="169"/>
      <c r="S679" s="169"/>
      <c r="T679" s="170"/>
      <c r="AT679" s="166" t="s">
        <v>152</v>
      </c>
      <c r="AU679" s="166" t="s">
        <v>86</v>
      </c>
      <c r="AV679" s="13" t="s">
        <v>84</v>
      </c>
      <c r="AW679" s="13" t="s">
        <v>32</v>
      </c>
      <c r="AX679" s="13" t="s">
        <v>76</v>
      </c>
      <c r="AY679" s="166" t="s">
        <v>143</v>
      </c>
    </row>
    <row r="680" spans="2:51" s="13" customFormat="1" ht="12">
      <c r="B680" s="165"/>
      <c r="C680" s="209"/>
      <c r="D680" s="210" t="s">
        <v>152</v>
      </c>
      <c r="E680" s="211" t="s">
        <v>1</v>
      </c>
      <c r="F680" s="212" t="s">
        <v>818</v>
      </c>
      <c r="G680" s="209"/>
      <c r="H680" s="211" t="s">
        <v>1</v>
      </c>
      <c r="I680" s="167"/>
      <c r="J680" s="209"/>
      <c r="L680" s="165"/>
      <c r="M680" s="168"/>
      <c r="N680" s="169"/>
      <c r="O680" s="169"/>
      <c r="P680" s="169"/>
      <c r="Q680" s="169"/>
      <c r="R680" s="169"/>
      <c r="S680" s="169"/>
      <c r="T680" s="170"/>
      <c r="AT680" s="166" t="s">
        <v>152</v>
      </c>
      <c r="AU680" s="166" t="s">
        <v>86</v>
      </c>
      <c r="AV680" s="13" t="s">
        <v>84</v>
      </c>
      <c r="AW680" s="13" t="s">
        <v>32</v>
      </c>
      <c r="AX680" s="13" t="s">
        <v>76</v>
      </c>
      <c r="AY680" s="166" t="s">
        <v>143</v>
      </c>
    </row>
    <row r="681" spans="2:51" s="14" customFormat="1" ht="12">
      <c r="B681" s="171"/>
      <c r="C681" s="213"/>
      <c r="D681" s="210" t="s">
        <v>152</v>
      </c>
      <c r="E681" s="214" t="s">
        <v>1</v>
      </c>
      <c r="F681" s="215" t="s">
        <v>84</v>
      </c>
      <c r="G681" s="213"/>
      <c r="H681" s="216">
        <v>1</v>
      </c>
      <c r="I681" s="173"/>
      <c r="J681" s="213"/>
      <c r="L681" s="171"/>
      <c r="M681" s="174"/>
      <c r="N681" s="175"/>
      <c r="O681" s="175"/>
      <c r="P681" s="175"/>
      <c r="Q681" s="175"/>
      <c r="R681" s="175"/>
      <c r="S681" s="175"/>
      <c r="T681" s="176"/>
      <c r="AT681" s="172" t="s">
        <v>152</v>
      </c>
      <c r="AU681" s="172" t="s">
        <v>86</v>
      </c>
      <c r="AV681" s="14" t="s">
        <v>86</v>
      </c>
      <c r="AW681" s="14" t="s">
        <v>32</v>
      </c>
      <c r="AX681" s="14" t="s">
        <v>84</v>
      </c>
      <c r="AY681" s="172" t="s">
        <v>143</v>
      </c>
    </row>
    <row r="682" spans="1:65" s="2" customFormat="1" ht="16.5" customHeight="1">
      <c r="A682" s="33"/>
      <c r="B682" s="156"/>
      <c r="C682" s="204" t="s">
        <v>819</v>
      </c>
      <c r="D682" s="204" t="s">
        <v>145</v>
      </c>
      <c r="E682" s="205" t="s">
        <v>820</v>
      </c>
      <c r="F682" s="206" t="s">
        <v>821</v>
      </c>
      <c r="G682" s="207" t="s">
        <v>385</v>
      </c>
      <c r="H682" s="208">
        <v>6</v>
      </c>
      <c r="I682" s="158"/>
      <c r="J682" s="234">
        <f>ROUND(I682*H682,2)</f>
        <v>0</v>
      </c>
      <c r="K682" s="157" t="s">
        <v>1</v>
      </c>
      <c r="L682" s="34"/>
      <c r="M682" s="159" t="s">
        <v>1</v>
      </c>
      <c r="N682" s="160" t="s">
        <v>42</v>
      </c>
      <c r="O682" s="59"/>
      <c r="P682" s="161">
        <f>O682*H682</f>
        <v>0</v>
      </c>
      <c r="Q682" s="161">
        <v>0</v>
      </c>
      <c r="R682" s="161">
        <f>Q682*H682</f>
        <v>0</v>
      </c>
      <c r="S682" s="161">
        <v>0</v>
      </c>
      <c r="T682" s="162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3" t="s">
        <v>150</v>
      </c>
      <c r="AT682" s="163" t="s">
        <v>145</v>
      </c>
      <c r="AU682" s="163" t="s">
        <v>86</v>
      </c>
      <c r="AY682" s="18" t="s">
        <v>143</v>
      </c>
      <c r="BE682" s="164">
        <f>IF(N682="základní",J682,0)</f>
        <v>0</v>
      </c>
      <c r="BF682" s="164">
        <f>IF(N682="snížená",J682,0)</f>
        <v>0</v>
      </c>
      <c r="BG682" s="164">
        <f>IF(N682="zákl. přenesená",J682,0)</f>
        <v>0</v>
      </c>
      <c r="BH682" s="164">
        <f>IF(N682="sníž. přenesená",J682,0)</f>
        <v>0</v>
      </c>
      <c r="BI682" s="164">
        <f>IF(N682="nulová",J682,0)</f>
        <v>0</v>
      </c>
      <c r="BJ682" s="18" t="s">
        <v>84</v>
      </c>
      <c r="BK682" s="164">
        <f>ROUND(I682*H682,2)</f>
        <v>0</v>
      </c>
      <c r="BL682" s="18" t="s">
        <v>150</v>
      </c>
      <c r="BM682" s="163" t="s">
        <v>822</v>
      </c>
    </row>
    <row r="683" spans="2:51" s="13" customFormat="1" ht="12">
      <c r="B683" s="165"/>
      <c r="C683" s="209"/>
      <c r="D683" s="210" t="s">
        <v>152</v>
      </c>
      <c r="E683" s="211" t="s">
        <v>1</v>
      </c>
      <c r="F683" s="212" t="s">
        <v>823</v>
      </c>
      <c r="G683" s="209"/>
      <c r="H683" s="211" t="s">
        <v>1</v>
      </c>
      <c r="I683" s="167"/>
      <c r="J683" s="209"/>
      <c r="L683" s="165"/>
      <c r="M683" s="168"/>
      <c r="N683" s="169"/>
      <c r="O683" s="169"/>
      <c r="P683" s="169"/>
      <c r="Q683" s="169"/>
      <c r="R683" s="169"/>
      <c r="S683" s="169"/>
      <c r="T683" s="170"/>
      <c r="AT683" s="166" t="s">
        <v>152</v>
      </c>
      <c r="AU683" s="166" t="s">
        <v>86</v>
      </c>
      <c r="AV683" s="13" t="s">
        <v>84</v>
      </c>
      <c r="AW683" s="13" t="s">
        <v>32</v>
      </c>
      <c r="AX683" s="13" t="s">
        <v>76</v>
      </c>
      <c r="AY683" s="166" t="s">
        <v>143</v>
      </c>
    </row>
    <row r="684" spans="2:51" s="14" customFormat="1" ht="12">
      <c r="B684" s="171"/>
      <c r="C684" s="213"/>
      <c r="D684" s="210" t="s">
        <v>152</v>
      </c>
      <c r="E684" s="214" t="s">
        <v>1</v>
      </c>
      <c r="F684" s="215" t="s">
        <v>824</v>
      </c>
      <c r="G684" s="213"/>
      <c r="H684" s="216">
        <v>6</v>
      </c>
      <c r="I684" s="173"/>
      <c r="J684" s="213"/>
      <c r="L684" s="171"/>
      <c r="M684" s="174"/>
      <c r="N684" s="175"/>
      <c r="O684" s="175"/>
      <c r="P684" s="175"/>
      <c r="Q684" s="175"/>
      <c r="R684" s="175"/>
      <c r="S684" s="175"/>
      <c r="T684" s="176"/>
      <c r="AT684" s="172" t="s">
        <v>152</v>
      </c>
      <c r="AU684" s="172" t="s">
        <v>86</v>
      </c>
      <c r="AV684" s="14" t="s">
        <v>86</v>
      </c>
      <c r="AW684" s="14" t="s">
        <v>32</v>
      </c>
      <c r="AX684" s="14" t="s">
        <v>84</v>
      </c>
      <c r="AY684" s="172" t="s">
        <v>143</v>
      </c>
    </row>
    <row r="685" spans="2:51" s="13" customFormat="1" ht="12">
      <c r="B685" s="165"/>
      <c r="C685" s="209"/>
      <c r="D685" s="210" t="s">
        <v>152</v>
      </c>
      <c r="E685" s="211" t="s">
        <v>1</v>
      </c>
      <c r="F685" s="212" t="s">
        <v>35</v>
      </c>
      <c r="G685" s="209"/>
      <c r="H685" s="211" t="s">
        <v>1</v>
      </c>
      <c r="I685" s="167"/>
      <c r="J685" s="209"/>
      <c r="L685" s="165"/>
      <c r="M685" s="168"/>
      <c r="N685" s="169"/>
      <c r="O685" s="169"/>
      <c r="P685" s="169"/>
      <c r="Q685" s="169"/>
      <c r="R685" s="169"/>
      <c r="S685" s="169"/>
      <c r="T685" s="170"/>
      <c r="AT685" s="166" t="s">
        <v>152</v>
      </c>
      <c r="AU685" s="166" t="s">
        <v>86</v>
      </c>
      <c r="AV685" s="13" t="s">
        <v>84</v>
      </c>
      <c r="AW685" s="13" t="s">
        <v>32</v>
      </c>
      <c r="AX685" s="13" t="s">
        <v>76</v>
      </c>
      <c r="AY685" s="166" t="s">
        <v>143</v>
      </c>
    </row>
    <row r="686" spans="2:51" s="13" customFormat="1" ht="12">
      <c r="B686" s="165"/>
      <c r="C686" s="209"/>
      <c r="D686" s="210" t="s">
        <v>152</v>
      </c>
      <c r="E686" s="211" t="s">
        <v>1</v>
      </c>
      <c r="F686" s="212" t="s">
        <v>665</v>
      </c>
      <c r="G686" s="209"/>
      <c r="H686" s="211" t="s">
        <v>1</v>
      </c>
      <c r="I686" s="167"/>
      <c r="J686" s="209"/>
      <c r="L686" s="165"/>
      <c r="M686" s="168"/>
      <c r="N686" s="169"/>
      <c r="O686" s="169"/>
      <c r="P686" s="169"/>
      <c r="Q686" s="169"/>
      <c r="R686" s="169"/>
      <c r="S686" s="169"/>
      <c r="T686" s="170"/>
      <c r="AT686" s="166" t="s">
        <v>152</v>
      </c>
      <c r="AU686" s="166" t="s">
        <v>86</v>
      </c>
      <c r="AV686" s="13" t="s">
        <v>84</v>
      </c>
      <c r="AW686" s="13" t="s">
        <v>32</v>
      </c>
      <c r="AX686" s="13" t="s">
        <v>76</v>
      </c>
      <c r="AY686" s="166" t="s">
        <v>143</v>
      </c>
    </row>
    <row r="687" spans="2:51" s="13" customFormat="1" ht="12">
      <c r="B687" s="165"/>
      <c r="C687" s="209"/>
      <c r="D687" s="210" t="s">
        <v>152</v>
      </c>
      <c r="E687" s="211" t="s">
        <v>1</v>
      </c>
      <c r="F687" s="212" t="s">
        <v>812</v>
      </c>
      <c r="G687" s="209"/>
      <c r="H687" s="211" t="s">
        <v>1</v>
      </c>
      <c r="I687" s="167"/>
      <c r="J687" s="209"/>
      <c r="L687" s="165"/>
      <c r="M687" s="168"/>
      <c r="N687" s="169"/>
      <c r="O687" s="169"/>
      <c r="P687" s="169"/>
      <c r="Q687" s="169"/>
      <c r="R687" s="169"/>
      <c r="S687" s="169"/>
      <c r="T687" s="170"/>
      <c r="AT687" s="166" t="s">
        <v>152</v>
      </c>
      <c r="AU687" s="166" t="s">
        <v>86</v>
      </c>
      <c r="AV687" s="13" t="s">
        <v>84</v>
      </c>
      <c r="AW687" s="13" t="s">
        <v>32</v>
      </c>
      <c r="AX687" s="13" t="s">
        <v>76</v>
      </c>
      <c r="AY687" s="166" t="s">
        <v>143</v>
      </c>
    </row>
    <row r="688" spans="2:51" s="13" customFormat="1" ht="12">
      <c r="B688" s="165"/>
      <c r="C688" s="209"/>
      <c r="D688" s="210" t="s">
        <v>152</v>
      </c>
      <c r="E688" s="211" t="s">
        <v>1</v>
      </c>
      <c r="F688" s="212" t="s">
        <v>800</v>
      </c>
      <c r="G688" s="209"/>
      <c r="H688" s="211" t="s">
        <v>1</v>
      </c>
      <c r="I688" s="167"/>
      <c r="J688" s="209"/>
      <c r="L688" s="165"/>
      <c r="M688" s="168"/>
      <c r="N688" s="169"/>
      <c r="O688" s="169"/>
      <c r="P688" s="169"/>
      <c r="Q688" s="169"/>
      <c r="R688" s="169"/>
      <c r="S688" s="169"/>
      <c r="T688" s="170"/>
      <c r="AT688" s="166" t="s">
        <v>152</v>
      </c>
      <c r="AU688" s="166" t="s">
        <v>86</v>
      </c>
      <c r="AV688" s="13" t="s">
        <v>84</v>
      </c>
      <c r="AW688" s="13" t="s">
        <v>32</v>
      </c>
      <c r="AX688" s="13" t="s">
        <v>76</v>
      </c>
      <c r="AY688" s="166" t="s">
        <v>143</v>
      </c>
    </row>
    <row r="689" spans="1:65" s="2" customFormat="1" ht="16.5" customHeight="1">
      <c r="A689" s="33"/>
      <c r="B689" s="156"/>
      <c r="C689" s="225" t="s">
        <v>825</v>
      </c>
      <c r="D689" s="225" t="s">
        <v>334</v>
      </c>
      <c r="E689" s="226" t="s">
        <v>826</v>
      </c>
      <c r="F689" s="227" t="s">
        <v>827</v>
      </c>
      <c r="G689" s="228" t="s">
        <v>385</v>
      </c>
      <c r="H689" s="229">
        <v>6</v>
      </c>
      <c r="I689" s="190"/>
      <c r="J689" s="235">
        <f>ROUND(I689*H689,2)</f>
        <v>0</v>
      </c>
      <c r="K689" s="189" t="s">
        <v>1</v>
      </c>
      <c r="L689" s="191"/>
      <c r="M689" s="192" t="s">
        <v>1</v>
      </c>
      <c r="N689" s="193" t="s">
        <v>42</v>
      </c>
      <c r="O689" s="59"/>
      <c r="P689" s="161">
        <f>O689*H689</f>
        <v>0</v>
      </c>
      <c r="Q689" s="161">
        <v>1.5</v>
      </c>
      <c r="R689" s="161">
        <f>Q689*H689</f>
        <v>9</v>
      </c>
      <c r="S689" s="161">
        <v>0</v>
      </c>
      <c r="T689" s="162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3" t="s">
        <v>219</v>
      </c>
      <c r="AT689" s="163" t="s">
        <v>334</v>
      </c>
      <c r="AU689" s="163" t="s">
        <v>86</v>
      </c>
      <c r="AY689" s="18" t="s">
        <v>143</v>
      </c>
      <c r="BE689" s="164">
        <f>IF(N689="základní",J689,0)</f>
        <v>0</v>
      </c>
      <c r="BF689" s="164">
        <f>IF(N689="snížená",J689,0)</f>
        <v>0</v>
      </c>
      <c r="BG689" s="164">
        <f>IF(N689="zákl. přenesená",J689,0)</f>
        <v>0</v>
      </c>
      <c r="BH689" s="164">
        <f>IF(N689="sníž. přenesená",J689,0)</f>
        <v>0</v>
      </c>
      <c r="BI689" s="164">
        <f>IF(N689="nulová",J689,0)</f>
        <v>0</v>
      </c>
      <c r="BJ689" s="18" t="s">
        <v>84</v>
      </c>
      <c r="BK689" s="164">
        <f>ROUND(I689*H689,2)</f>
        <v>0</v>
      </c>
      <c r="BL689" s="18" t="s">
        <v>150</v>
      </c>
      <c r="BM689" s="163" t="s">
        <v>828</v>
      </c>
    </row>
    <row r="690" spans="2:51" s="13" customFormat="1" ht="12">
      <c r="B690" s="165"/>
      <c r="C690" s="209"/>
      <c r="D690" s="210" t="s">
        <v>152</v>
      </c>
      <c r="E690" s="211" t="s">
        <v>1</v>
      </c>
      <c r="F690" s="212" t="s">
        <v>817</v>
      </c>
      <c r="G690" s="209"/>
      <c r="H690" s="211" t="s">
        <v>1</v>
      </c>
      <c r="I690" s="167"/>
      <c r="J690" s="209"/>
      <c r="L690" s="165"/>
      <c r="M690" s="168"/>
      <c r="N690" s="169"/>
      <c r="O690" s="169"/>
      <c r="P690" s="169"/>
      <c r="Q690" s="169"/>
      <c r="R690" s="169"/>
      <c r="S690" s="169"/>
      <c r="T690" s="170"/>
      <c r="AT690" s="166" t="s">
        <v>152</v>
      </c>
      <c r="AU690" s="166" t="s">
        <v>86</v>
      </c>
      <c r="AV690" s="13" t="s">
        <v>84</v>
      </c>
      <c r="AW690" s="13" t="s">
        <v>32</v>
      </c>
      <c r="AX690" s="13" t="s">
        <v>76</v>
      </c>
      <c r="AY690" s="166" t="s">
        <v>143</v>
      </c>
    </row>
    <row r="691" spans="2:51" s="13" customFormat="1" ht="12">
      <c r="B691" s="165"/>
      <c r="C691" s="209"/>
      <c r="D691" s="210" t="s">
        <v>152</v>
      </c>
      <c r="E691" s="211" t="s">
        <v>1</v>
      </c>
      <c r="F691" s="212" t="s">
        <v>806</v>
      </c>
      <c r="G691" s="209"/>
      <c r="H691" s="211" t="s">
        <v>1</v>
      </c>
      <c r="I691" s="167"/>
      <c r="J691" s="209"/>
      <c r="L691" s="165"/>
      <c r="M691" s="168"/>
      <c r="N691" s="169"/>
      <c r="O691" s="169"/>
      <c r="P691" s="169"/>
      <c r="Q691" s="169"/>
      <c r="R691" s="169"/>
      <c r="S691" s="169"/>
      <c r="T691" s="170"/>
      <c r="AT691" s="166" t="s">
        <v>152</v>
      </c>
      <c r="AU691" s="166" t="s">
        <v>86</v>
      </c>
      <c r="AV691" s="13" t="s">
        <v>84</v>
      </c>
      <c r="AW691" s="13" t="s">
        <v>32</v>
      </c>
      <c r="AX691" s="13" t="s">
        <v>76</v>
      </c>
      <c r="AY691" s="166" t="s">
        <v>143</v>
      </c>
    </row>
    <row r="692" spans="2:51" s="13" customFormat="1" ht="12">
      <c r="B692" s="165"/>
      <c r="C692" s="209"/>
      <c r="D692" s="210" t="s">
        <v>152</v>
      </c>
      <c r="E692" s="211" t="s">
        <v>1</v>
      </c>
      <c r="F692" s="212" t="s">
        <v>829</v>
      </c>
      <c r="G692" s="209"/>
      <c r="H692" s="211" t="s">
        <v>1</v>
      </c>
      <c r="I692" s="167"/>
      <c r="J692" s="209"/>
      <c r="L692" s="165"/>
      <c r="M692" s="168"/>
      <c r="N692" s="169"/>
      <c r="O692" s="169"/>
      <c r="P692" s="169"/>
      <c r="Q692" s="169"/>
      <c r="R692" s="169"/>
      <c r="S692" s="169"/>
      <c r="T692" s="170"/>
      <c r="AT692" s="166" t="s">
        <v>152</v>
      </c>
      <c r="AU692" s="166" t="s">
        <v>86</v>
      </c>
      <c r="AV692" s="13" t="s">
        <v>84</v>
      </c>
      <c r="AW692" s="13" t="s">
        <v>32</v>
      </c>
      <c r="AX692" s="13" t="s">
        <v>76</v>
      </c>
      <c r="AY692" s="166" t="s">
        <v>143</v>
      </c>
    </row>
    <row r="693" spans="2:51" s="14" customFormat="1" ht="12">
      <c r="B693" s="171"/>
      <c r="C693" s="213"/>
      <c r="D693" s="210" t="s">
        <v>152</v>
      </c>
      <c r="E693" s="214" t="s">
        <v>1</v>
      </c>
      <c r="F693" s="215" t="s">
        <v>181</v>
      </c>
      <c r="G693" s="213"/>
      <c r="H693" s="216">
        <v>6</v>
      </c>
      <c r="I693" s="173"/>
      <c r="J693" s="213"/>
      <c r="L693" s="171"/>
      <c r="M693" s="174"/>
      <c r="N693" s="175"/>
      <c r="O693" s="175"/>
      <c r="P693" s="175"/>
      <c r="Q693" s="175"/>
      <c r="R693" s="175"/>
      <c r="S693" s="175"/>
      <c r="T693" s="176"/>
      <c r="AT693" s="172" t="s">
        <v>152</v>
      </c>
      <c r="AU693" s="172" t="s">
        <v>86</v>
      </c>
      <c r="AV693" s="14" t="s">
        <v>86</v>
      </c>
      <c r="AW693" s="14" t="s">
        <v>32</v>
      </c>
      <c r="AX693" s="14" t="s">
        <v>84</v>
      </c>
      <c r="AY693" s="172" t="s">
        <v>143</v>
      </c>
    </row>
    <row r="694" spans="1:65" s="2" customFormat="1" ht="16.5" customHeight="1">
      <c r="A694" s="33"/>
      <c r="B694" s="156"/>
      <c r="C694" s="204" t="s">
        <v>830</v>
      </c>
      <c r="D694" s="204" t="s">
        <v>145</v>
      </c>
      <c r="E694" s="205" t="s">
        <v>831</v>
      </c>
      <c r="F694" s="206" t="s">
        <v>832</v>
      </c>
      <c r="G694" s="207" t="s">
        <v>258</v>
      </c>
      <c r="H694" s="208">
        <v>22</v>
      </c>
      <c r="I694" s="158"/>
      <c r="J694" s="234">
        <f>ROUND(I694*H694,2)</f>
        <v>0</v>
      </c>
      <c r="K694" s="157" t="s">
        <v>1</v>
      </c>
      <c r="L694" s="34"/>
      <c r="M694" s="159" t="s">
        <v>1</v>
      </c>
      <c r="N694" s="160" t="s">
        <v>42</v>
      </c>
      <c r="O694" s="59"/>
      <c r="P694" s="161">
        <f>O694*H694</f>
        <v>0</v>
      </c>
      <c r="Q694" s="161">
        <v>0</v>
      </c>
      <c r="R694" s="161">
        <f>Q694*H694</f>
        <v>0</v>
      </c>
      <c r="S694" s="161">
        <v>0</v>
      </c>
      <c r="T694" s="162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63" t="s">
        <v>150</v>
      </c>
      <c r="AT694" s="163" t="s">
        <v>145</v>
      </c>
      <c r="AU694" s="163" t="s">
        <v>86</v>
      </c>
      <c r="AY694" s="18" t="s">
        <v>143</v>
      </c>
      <c r="BE694" s="164">
        <f>IF(N694="základní",J694,0)</f>
        <v>0</v>
      </c>
      <c r="BF694" s="164">
        <f>IF(N694="snížená",J694,0)</f>
        <v>0</v>
      </c>
      <c r="BG694" s="164">
        <f>IF(N694="zákl. přenesená",J694,0)</f>
        <v>0</v>
      </c>
      <c r="BH694" s="164">
        <f>IF(N694="sníž. přenesená",J694,0)</f>
        <v>0</v>
      </c>
      <c r="BI694" s="164">
        <f>IF(N694="nulová",J694,0)</f>
        <v>0</v>
      </c>
      <c r="BJ694" s="18" t="s">
        <v>84</v>
      </c>
      <c r="BK694" s="164">
        <f>ROUND(I694*H694,2)</f>
        <v>0</v>
      </c>
      <c r="BL694" s="18" t="s">
        <v>150</v>
      </c>
      <c r="BM694" s="163" t="s">
        <v>833</v>
      </c>
    </row>
    <row r="695" spans="2:51" s="13" customFormat="1" ht="12">
      <c r="B695" s="165"/>
      <c r="C695" s="209"/>
      <c r="D695" s="210" t="s">
        <v>152</v>
      </c>
      <c r="E695" s="211" t="s">
        <v>1</v>
      </c>
      <c r="F695" s="212" t="s">
        <v>834</v>
      </c>
      <c r="G695" s="209"/>
      <c r="H695" s="211" t="s">
        <v>1</v>
      </c>
      <c r="I695" s="167"/>
      <c r="J695" s="209"/>
      <c r="L695" s="165"/>
      <c r="M695" s="168"/>
      <c r="N695" s="169"/>
      <c r="O695" s="169"/>
      <c r="P695" s="169"/>
      <c r="Q695" s="169"/>
      <c r="R695" s="169"/>
      <c r="S695" s="169"/>
      <c r="T695" s="170"/>
      <c r="AT695" s="166" t="s">
        <v>152</v>
      </c>
      <c r="AU695" s="166" t="s">
        <v>86</v>
      </c>
      <c r="AV695" s="13" t="s">
        <v>84</v>
      </c>
      <c r="AW695" s="13" t="s">
        <v>32</v>
      </c>
      <c r="AX695" s="13" t="s">
        <v>76</v>
      </c>
      <c r="AY695" s="166" t="s">
        <v>143</v>
      </c>
    </row>
    <row r="696" spans="2:51" s="14" customFormat="1" ht="12">
      <c r="B696" s="171"/>
      <c r="C696" s="213"/>
      <c r="D696" s="210" t="s">
        <v>152</v>
      </c>
      <c r="E696" s="214" t="s">
        <v>1</v>
      </c>
      <c r="F696" s="215" t="s">
        <v>835</v>
      </c>
      <c r="G696" s="213"/>
      <c r="H696" s="216">
        <v>22</v>
      </c>
      <c r="I696" s="173"/>
      <c r="J696" s="213"/>
      <c r="L696" s="171"/>
      <c r="M696" s="174"/>
      <c r="N696" s="175"/>
      <c r="O696" s="175"/>
      <c r="P696" s="175"/>
      <c r="Q696" s="175"/>
      <c r="R696" s="175"/>
      <c r="S696" s="175"/>
      <c r="T696" s="176"/>
      <c r="AT696" s="172" t="s">
        <v>152</v>
      </c>
      <c r="AU696" s="172" t="s">
        <v>86</v>
      </c>
      <c r="AV696" s="14" t="s">
        <v>86</v>
      </c>
      <c r="AW696" s="14" t="s">
        <v>32</v>
      </c>
      <c r="AX696" s="14" t="s">
        <v>84</v>
      </c>
      <c r="AY696" s="172" t="s">
        <v>143</v>
      </c>
    </row>
    <row r="697" spans="1:65" s="2" customFormat="1" ht="16.5" customHeight="1">
      <c r="A697" s="33"/>
      <c r="B697" s="156"/>
      <c r="C697" s="225" t="s">
        <v>836</v>
      </c>
      <c r="D697" s="225" t="s">
        <v>334</v>
      </c>
      <c r="E697" s="226" t="s">
        <v>837</v>
      </c>
      <c r="F697" s="227" t="s">
        <v>838</v>
      </c>
      <c r="G697" s="228" t="s">
        <v>258</v>
      </c>
      <c r="H697" s="229">
        <v>24.5</v>
      </c>
      <c r="I697" s="190"/>
      <c r="J697" s="235">
        <f>ROUND(I697*H697,2)</f>
        <v>0</v>
      </c>
      <c r="K697" s="189" t="s">
        <v>1</v>
      </c>
      <c r="L697" s="191"/>
      <c r="M697" s="192" t="s">
        <v>1</v>
      </c>
      <c r="N697" s="193" t="s">
        <v>42</v>
      </c>
      <c r="O697" s="59"/>
      <c r="P697" s="161">
        <f>O697*H697</f>
        <v>0</v>
      </c>
      <c r="Q697" s="161">
        <v>0.021</v>
      </c>
      <c r="R697" s="161">
        <f>Q697*H697</f>
        <v>0.5145000000000001</v>
      </c>
      <c r="S697" s="161">
        <v>0</v>
      </c>
      <c r="T697" s="162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63" t="s">
        <v>219</v>
      </c>
      <c r="AT697" s="163" t="s">
        <v>334</v>
      </c>
      <c r="AU697" s="163" t="s">
        <v>86</v>
      </c>
      <c r="AY697" s="18" t="s">
        <v>143</v>
      </c>
      <c r="BE697" s="164">
        <f>IF(N697="základní",J697,0)</f>
        <v>0</v>
      </c>
      <c r="BF697" s="164">
        <f>IF(N697="snížená",J697,0)</f>
        <v>0</v>
      </c>
      <c r="BG697" s="164">
        <f>IF(N697="zákl. přenesená",J697,0)</f>
        <v>0</v>
      </c>
      <c r="BH697" s="164">
        <f>IF(N697="sníž. přenesená",J697,0)</f>
        <v>0</v>
      </c>
      <c r="BI697" s="164">
        <f>IF(N697="nulová",J697,0)</f>
        <v>0</v>
      </c>
      <c r="BJ697" s="18" t="s">
        <v>84</v>
      </c>
      <c r="BK697" s="164">
        <f>ROUND(I697*H697,2)</f>
        <v>0</v>
      </c>
      <c r="BL697" s="18" t="s">
        <v>150</v>
      </c>
      <c r="BM697" s="163" t="s">
        <v>839</v>
      </c>
    </row>
    <row r="698" spans="2:51" s="13" customFormat="1" ht="12">
      <c r="B698" s="165"/>
      <c r="C698" s="209"/>
      <c r="D698" s="210" t="s">
        <v>152</v>
      </c>
      <c r="E698" s="211" t="s">
        <v>1</v>
      </c>
      <c r="F698" s="212" t="s">
        <v>840</v>
      </c>
      <c r="G698" s="209"/>
      <c r="H698" s="211" t="s">
        <v>1</v>
      </c>
      <c r="I698" s="167"/>
      <c r="J698" s="209"/>
      <c r="L698" s="165"/>
      <c r="M698" s="168"/>
      <c r="N698" s="169"/>
      <c r="O698" s="169"/>
      <c r="P698" s="169"/>
      <c r="Q698" s="169"/>
      <c r="R698" s="169"/>
      <c r="S698" s="169"/>
      <c r="T698" s="170"/>
      <c r="AT698" s="166" t="s">
        <v>152</v>
      </c>
      <c r="AU698" s="166" t="s">
        <v>86</v>
      </c>
      <c r="AV698" s="13" t="s">
        <v>84</v>
      </c>
      <c r="AW698" s="13" t="s">
        <v>32</v>
      </c>
      <c r="AX698" s="13" t="s">
        <v>76</v>
      </c>
      <c r="AY698" s="166" t="s">
        <v>143</v>
      </c>
    </row>
    <row r="699" spans="2:51" s="13" customFormat="1" ht="12">
      <c r="B699" s="165"/>
      <c r="C699" s="209"/>
      <c r="D699" s="210" t="s">
        <v>152</v>
      </c>
      <c r="E699" s="211" t="s">
        <v>1</v>
      </c>
      <c r="F699" s="212" t="s">
        <v>841</v>
      </c>
      <c r="G699" s="209"/>
      <c r="H699" s="211" t="s">
        <v>1</v>
      </c>
      <c r="I699" s="167"/>
      <c r="J699" s="209"/>
      <c r="L699" s="165"/>
      <c r="M699" s="168"/>
      <c r="N699" s="169"/>
      <c r="O699" s="169"/>
      <c r="P699" s="169"/>
      <c r="Q699" s="169"/>
      <c r="R699" s="169"/>
      <c r="S699" s="169"/>
      <c r="T699" s="170"/>
      <c r="AT699" s="166" t="s">
        <v>152</v>
      </c>
      <c r="AU699" s="166" t="s">
        <v>86</v>
      </c>
      <c r="AV699" s="13" t="s">
        <v>84</v>
      </c>
      <c r="AW699" s="13" t="s">
        <v>32</v>
      </c>
      <c r="AX699" s="13" t="s">
        <v>76</v>
      </c>
      <c r="AY699" s="166" t="s">
        <v>143</v>
      </c>
    </row>
    <row r="700" spans="2:51" s="14" customFormat="1" ht="12">
      <c r="B700" s="171"/>
      <c r="C700" s="213"/>
      <c r="D700" s="210" t="s">
        <v>152</v>
      </c>
      <c r="E700" s="214" t="s">
        <v>1</v>
      </c>
      <c r="F700" s="215" t="s">
        <v>842</v>
      </c>
      <c r="G700" s="213"/>
      <c r="H700" s="216">
        <v>24.5</v>
      </c>
      <c r="I700" s="173"/>
      <c r="J700" s="213"/>
      <c r="L700" s="171"/>
      <c r="M700" s="174"/>
      <c r="N700" s="175"/>
      <c r="O700" s="175"/>
      <c r="P700" s="175"/>
      <c r="Q700" s="175"/>
      <c r="R700" s="175"/>
      <c r="S700" s="175"/>
      <c r="T700" s="176"/>
      <c r="AT700" s="172" t="s">
        <v>152</v>
      </c>
      <c r="AU700" s="172" t="s">
        <v>86</v>
      </c>
      <c r="AV700" s="14" t="s">
        <v>86</v>
      </c>
      <c r="AW700" s="14" t="s">
        <v>32</v>
      </c>
      <c r="AX700" s="14" t="s">
        <v>84</v>
      </c>
      <c r="AY700" s="172" t="s">
        <v>143</v>
      </c>
    </row>
    <row r="701" spans="1:65" s="2" customFormat="1" ht="16.5" customHeight="1">
      <c r="A701" s="33"/>
      <c r="B701" s="156"/>
      <c r="C701" s="204" t="s">
        <v>843</v>
      </c>
      <c r="D701" s="204" t="s">
        <v>145</v>
      </c>
      <c r="E701" s="205" t="s">
        <v>721</v>
      </c>
      <c r="F701" s="206" t="s">
        <v>722</v>
      </c>
      <c r="G701" s="207" t="s">
        <v>148</v>
      </c>
      <c r="H701" s="208">
        <v>117</v>
      </c>
      <c r="I701" s="158"/>
      <c r="J701" s="234">
        <f>ROUND(I701*H701,2)</f>
        <v>0</v>
      </c>
      <c r="K701" s="157" t="s">
        <v>149</v>
      </c>
      <c r="L701" s="34"/>
      <c r="M701" s="159" t="s">
        <v>1</v>
      </c>
      <c r="N701" s="160" t="s">
        <v>42</v>
      </c>
      <c r="O701" s="59"/>
      <c r="P701" s="161">
        <f>O701*H701</f>
        <v>0</v>
      </c>
      <c r="Q701" s="161">
        <v>0</v>
      </c>
      <c r="R701" s="161">
        <f>Q701*H701</f>
        <v>0</v>
      </c>
      <c r="S701" s="161">
        <v>0</v>
      </c>
      <c r="T701" s="162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3" t="s">
        <v>150</v>
      </c>
      <c r="AT701" s="163" t="s">
        <v>145</v>
      </c>
      <c r="AU701" s="163" t="s">
        <v>86</v>
      </c>
      <c r="AY701" s="18" t="s">
        <v>143</v>
      </c>
      <c r="BE701" s="164">
        <f>IF(N701="základní",J701,0)</f>
        <v>0</v>
      </c>
      <c r="BF701" s="164">
        <f>IF(N701="snížená",J701,0)</f>
        <v>0</v>
      </c>
      <c r="BG701" s="164">
        <f>IF(N701="zákl. přenesená",J701,0)</f>
        <v>0</v>
      </c>
      <c r="BH701" s="164">
        <f>IF(N701="sníž. přenesená",J701,0)</f>
        <v>0</v>
      </c>
      <c r="BI701" s="164">
        <f>IF(N701="nulová",J701,0)</f>
        <v>0</v>
      </c>
      <c r="BJ701" s="18" t="s">
        <v>84</v>
      </c>
      <c r="BK701" s="164">
        <f>ROUND(I701*H701,2)</f>
        <v>0</v>
      </c>
      <c r="BL701" s="18" t="s">
        <v>150</v>
      </c>
      <c r="BM701" s="163" t="s">
        <v>844</v>
      </c>
    </row>
    <row r="702" spans="2:51" s="13" customFormat="1" ht="12">
      <c r="B702" s="165"/>
      <c r="C702" s="209"/>
      <c r="D702" s="210" t="s">
        <v>152</v>
      </c>
      <c r="E702" s="211" t="s">
        <v>1</v>
      </c>
      <c r="F702" s="212" t="s">
        <v>845</v>
      </c>
      <c r="G702" s="209"/>
      <c r="H702" s="211" t="s">
        <v>1</v>
      </c>
      <c r="I702" s="167"/>
      <c r="J702" s="209"/>
      <c r="L702" s="165"/>
      <c r="M702" s="168"/>
      <c r="N702" s="169"/>
      <c r="O702" s="169"/>
      <c r="P702" s="169"/>
      <c r="Q702" s="169"/>
      <c r="R702" s="169"/>
      <c r="S702" s="169"/>
      <c r="T702" s="170"/>
      <c r="AT702" s="166" t="s">
        <v>152</v>
      </c>
      <c r="AU702" s="166" t="s">
        <v>86</v>
      </c>
      <c r="AV702" s="13" t="s">
        <v>84</v>
      </c>
      <c r="AW702" s="13" t="s">
        <v>32</v>
      </c>
      <c r="AX702" s="13" t="s">
        <v>76</v>
      </c>
      <c r="AY702" s="166" t="s">
        <v>143</v>
      </c>
    </row>
    <row r="703" spans="2:51" s="14" customFormat="1" ht="12">
      <c r="B703" s="171"/>
      <c r="C703" s="213"/>
      <c r="D703" s="210" t="s">
        <v>152</v>
      </c>
      <c r="E703" s="214" t="s">
        <v>1</v>
      </c>
      <c r="F703" s="215" t="s">
        <v>846</v>
      </c>
      <c r="G703" s="213"/>
      <c r="H703" s="216">
        <v>78</v>
      </c>
      <c r="I703" s="173"/>
      <c r="J703" s="213"/>
      <c r="L703" s="171"/>
      <c r="M703" s="174"/>
      <c r="N703" s="175"/>
      <c r="O703" s="175"/>
      <c r="P703" s="175"/>
      <c r="Q703" s="175"/>
      <c r="R703" s="175"/>
      <c r="S703" s="175"/>
      <c r="T703" s="176"/>
      <c r="AT703" s="172" t="s">
        <v>152</v>
      </c>
      <c r="AU703" s="172" t="s">
        <v>86</v>
      </c>
      <c r="AV703" s="14" t="s">
        <v>86</v>
      </c>
      <c r="AW703" s="14" t="s">
        <v>32</v>
      </c>
      <c r="AX703" s="14" t="s">
        <v>76</v>
      </c>
      <c r="AY703" s="172" t="s">
        <v>143</v>
      </c>
    </row>
    <row r="704" spans="2:51" s="13" customFormat="1" ht="12">
      <c r="B704" s="165"/>
      <c r="C704" s="209"/>
      <c r="D704" s="210" t="s">
        <v>152</v>
      </c>
      <c r="E704" s="211" t="s">
        <v>1</v>
      </c>
      <c r="F704" s="212" t="s">
        <v>847</v>
      </c>
      <c r="G704" s="209"/>
      <c r="H704" s="211" t="s">
        <v>1</v>
      </c>
      <c r="I704" s="167"/>
      <c r="J704" s="209"/>
      <c r="L704" s="165"/>
      <c r="M704" s="168"/>
      <c r="N704" s="169"/>
      <c r="O704" s="169"/>
      <c r="P704" s="169"/>
      <c r="Q704" s="169"/>
      <c r="R704" s="169"/>
      <c r="S704" s="169"/>
      <c r="T704" s="170"/>
      <c r="AT704" s="166" t="s">
        <v>152</v>
      </c>
      <c r="AU704" s="166" t="s">
        <v>86</v>
      </c>
      <c r="AV704" s="13" t="s">
        <v>84</v>
      </c>
      <c r="AW704" s="13" t="s">
        <v>32</v>
      </c>
      <c r="AX704" s="13" t="s">
        <v>76</v>
      </c>
      <c r="AY704" s="166" t="s">
        <v>143</v>
      </c>
    </row>
    <row r="705" spans="2:51" s="14" customFormat="1" ht="12">
      <c r="B705" s="171"/>
      <c r="C705" s="213"/>
      <c r="D705" s="210" t="s">
        <v>152</v>
      </c>
      <c r="E705" s="214" t="s">
        <v>1</v>
      </c>
      <c r="F705" s="215" t="s">
        <v>848</v>
      </c>
      <c r="G705" s="213"/>
      <c r="H705" s="216">
        <v>39</v>
      </c>
      <c r="I705" s="173"/>
      <c r="J705" s="213"/>
      <c r="L705" s="171"/>
      <c r="M705" s="174"/>
      <c r="N705" s="175"/>
      <c r="O705" s="175"/>
      <c r="P705" s="175"/>
      <c r="Q705" s="175"/>
      <c r="R705" s="175"/>
      <c r="S705" s="175"/>
      <c r="T705" s="176"/>
      <c r="AT705" s="172" t="s">
        <v>152</v>
      </c>
      <c r="AU705" s="172" t="s">
        <v>86</v>
      </c>
      <c r="AV705" s="14" t="s">
        <v>86</v>
      </c>
      <c r="AW705" s="14" t="s">
        <v>32</v>
      </c>
      <c r="AX705" s="14" t="s">
        <v>76</v>
      </c>
      <c r="AY705" s="172" t="s">
        <v>143</v>
      </c>
    </row>
    <row r="706" spans="2:51" s="16" customFormat="1" ht="12">
      <c r="B706" s="183"/>
      <c r="C706" s="221"/>
      <c r="D706" s="210" t="s">
        <v>152</v>
      </c>
      <c r="E706" s="222" t="s">
        <v>1</v>
      </c>
      <c r="F706" s="223" t="s">
        <v>241</v>
      </c>
      <c r="G706" s="221"/>
      <c r="H706" s="224">
        <v>117</v>
      </c>
      <c r="I706" s="185"/>
      <c r="J706" s="221"/>
      <c r="L706" s="183"/>
      <c r="M706" s="186"/>
      <c r="N706" s="187"/>
      <c r="O706" s="187"/>
      <c r="P706" s="187"/>
      <c r="Q706" s="187"/>
      <c r="R706" s="187"/>
      <c r="S706" s="187"/>
      <c r="T706" s="188"/>
      <c r="AT706" s="184" t="s">
        <v>152</v>
      </c>
      <c r="AU706" s="184" t="s">
        <v>86</v>
      </c>
      <c r="AV706" s="16" t="s">
        <v>150</v>
      </c>
      <c r="AW706" s="16" t="s">
        <v>32</v>
      </c>
      <c r="AX706" s="16" t="s">
        <v>84</v>
      </c>
      <c r="AY706" s="184" t="s">
        <v>143</v>
      </c>
    </row>
    <row r="707" spans="1:65" s="2" customFormat="1" ht="16.5" customHeight="1">
      <c r="A707" s="33"/>
      <c r="B707" s="156"/>
      <c r="C707" s="225" t="s">
        <v>849</v>
      </c>
      <c r="D707" s="225" t="s">
        <v>334</v>
      </c>
      <c r="E707" s="226" t="s">
        <v>726</v>
      </c>
      <c r="F707" s="227" t="s">
        <v>727</v>
      </c>
      <c r="G707" s="228" t="s">
        <v>148</v>
      </c>
      <c r="H707" s="229">
        <v>117</v>
      </c>
      <c r="I707" s="190"/>
      <c r="J707" s="235">
        <f>ROUND(I707*H707,2)</f>
        <v>0</v>
      </c>
      <c r="K707" s="189" t="s">
        <v>149</v>
      </c>
      <c r="L707" s="191"/>
      <c r="M707" s="192" t="s">
        <v>1</v>
      </c>
      <c r="N707" s="193" t="s">
        <v>42</v>
      </c>
      <c r="O707" s="59"/>
      <c r="P707" s="161">
        <f>O707*H707</f>
        <v>0</v>
      </c>
      <c r="Q707" s="161">
        <v>0</v>
      </c>
      <c r="R707" s="161">
        <f>Q707*H707</f>
        <v>0</v>
      </c>
      <c r="S707" s="161">
        <v>0</v>
      </c>
      <c r="T707" s="162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3" t="s">
        <v>219</v>
      </c>
      <c r="AT707" s="163" t="s">
        <v>334</v>
      </c>
      <c r="AU707" s="163" t="s">
        <v>86</v>
      </c>
      <c r="AY707" s="18" t="s">
        <v>143</v>
      </c>
      <c r="BE707" s="164">
        <f>IF(N707="základní",J707,0)</f>
        <v>0</v>
      </c>
      <c r="BF707" s="164">
        <f>IF(N707="snížená",J707,0)</f>
        <v>0</v>
      </c>
      <c r="BG707" s="164">
        <f>IF(N707="zákl. přenesená",J707,0)</f>
        <v>0</v>
      </c>
      <c r="BH707" s="164">
        <f>IF(N707="sníž. přenesená",J707,0)</f>
        <v>0</v>
      </c>
      <c r="BI707" s="164">
        <f>IF(N707="nulová",J707,0)</f>
        <v>0</v>
      </c>
      <c r="BJ707" s="18" t="s">
        <v>84</v>
      </c>
      <c r="BK707" s="164">
        <f>ROUND(I707*H707,2)</f>
        <v>0</v>
      </c>
      <c r="BL707" s="18" t="s">
        <v>150</v>
      </c>
      <c r="BM707" s="163" t="s">
        <v>850</v>
      </c>
    </row>
    <row r="708" spans="1:65" s="2" customFormat="1" ht="16.5" customHeight="1">
      <c r="A708" s="33"/>
      <c r="B708" s="156"/>
      <c r="C708" s="204" t="s">
        <v>851</v>
      </c>
      <c r="D708" s="204" t="s">
        <v>145</v>
      </c>
      <c r="E708" s="205" t="s">
        <v>730</v>
      </c>
      <c r="F708" s="206" t="s">
        <v>731</v>
      </c>
      <c r="G708" s="207" t="s">
        <v>337</v>
      </c>
      <c r="H708" s="208">
        <v>86.549</v>
      </c>
      <c r="I708" s="158"/>
      <c r="J708" s="234">
        <f>ROUND(I708*H708,2)</f>
        <v>0</v>
      </c>
      <c r="K708" s="157" t="s">
        <v>1</v>
      </c>
      <c r="L708" s="34"/>
      <c r="M708" s="159" t="s">
        <v>1</v>
      </c>
      <c r="N708" s="160" t="s">
        <v>42</v>
      </c>
      <c r="O708" s="59"/>
      <c r="P708" s="161">
        <f>O708*H708</f>
        <v>0</v>
      </c>
      <c r="Q708" s="161">
        <v>0</v>
      </c>
      <c r="R708" s="161">
        <f>Q708*H708</f>
        <v>0</v>
      </c>
      <c r="S708" s="161">
        <v>0</v>
      </c>
      <c r="T708" s="162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3" t="s">
        <v>150</v>
      </c>
      <c r="AT708" s="163" t="s">
        <v>145</v>
      </c>
      <c r="AU708" s="163" t="s">
        <v>86</v>
      </c>
      <c r="AY708" s="18" t="s">
        <v>143</v>
      </c>
      <c r="BE708" s="164">
        <f>IF(N708="základní",J708,0)</f>
        <v>0</v>
      </c>
      <c r="BF708" s="164">
        <f>IF(N708="snížená",J708,0)</f>
        <v>0</v>
      </c>
      <c r="BG708" s="164">
        <f>IF(N708="zákl. přenesená",J708,0)</f>
        <v>0</v>
      </c>
      <c r="BH708" s="164">
        <f>IF(N708="sníž. přenesená",J708,0)</f>
        <v>0</v>
      </c>
      <c r="BI708" s="164">
        <f>IF(N708="nulová",J708,0)</f>
        <v>0</v>
      </c>
      <c r="BJ708" s="18" t="s">
        <v>84</v>
      </c>
      <c r="BK708" s="164">
        <f>ROUND(I708*H708,2)</f>
        <v>0</v>
      </c>
      <c r="BL708" s="18" t="s">
        <v>150</v>
      </c>
      <c r="BM708" s="163" t="s">
        <v>852</v>
      </c>
    </row>
    <row r="709" spans="2:51" s="13" customFormat="1" ht="12">
      <c r="B709" s="165"/>
      <c r="C709" s="209"/>
      <c r="D709" s="210" t="s">
        <v>152</v>
      </c>
      <c r="E709" s="211" t="s">
        <v>1</v>
      </c>
      <c r="F709" s="212" t="s">
        <v>853</v>
      </c>
      <c r="G709" s="209"/>
      <c r="H709" s="211" t="s">
        <v>1</v>
      </c>
      <c r="I709" s="167"/>
      <c r="J709" s="209"/>
      <c r="L709" s="165"/>
      <c r="M709" s="168"/>
      <c r="N709" s="169"/>
      <c r="O709" s="169"/>
      <c r="P709" s="169"/>
      <c r="Q709" s="169"/>
      <c r="R709" s="169"/>
      <c r="S709" s="169"/>
      <c r="T709" s="170"/>
      <c r="AT709" s="166" t="s">
        <v>152</v>
      </c>
      <c r="AU709" s="166" t="s">
        <v>86</v>
      </c>
      <c r="AV709" s="13" t="s">
        <v>84</v>
      </c>
      <c r="AW709" s="13" t="s">
        <v>32</v>
      </c>
      <c r="AX709" s="13" t="s">
        <v>76</v>
      </c>
      <c r="AY709" s="166" t="s">
        <v>143</v>
      </c>
    </row>
    <row r="710" spans="2:51" s="14" customFormat="1" ht="12">
      <c r="B710" s="171"/>
      <c r="C710" s="213"/>
      <c r="D710" s="210" t="s">
        <v>152</v>
      </c>
      <c r="E710" s="214" t="s">
        <v>1</v>
      </c>
      <c r="F710" s="215" t="s">
        <v>854</v>
      </c>
      <c r="G710" s="213"/>
      <c r="H710" s="216">
        <v>86.549</v>
      </c>
      <c r="I710" s="173"/>
      <c r="J710" s="213"/>
      <c r="L710" s="171"/>
      <c r="M710" s="174"/>
      <c r="N710" s="175"/>
      <c r="O710" s="175"/>
      <c r="P710" s="175"/>
      <c r="Q710" s="175"/>
      <c r="R710" s="175"/>
      <c r="S710" s="175"/>
      <c r="T710" s="176"/>
      <c r="AT710" s="172" t="s">
        <v>152</v>
      </c>
      <c r="AU710" s="172" t="s">
        <v>86</v>
      </c>
      <c r="AV710" s="14" t="s">
        <v>86</v>
      </c>
      <c r="AW710" s="14" t="s">
        <v>32</v>
      </c>
      <c r="AX710" s="14" t="s">
        <v>84</v>
      </c>
      <c r="AY710" s="172" t="s">
        <v>143</v>
      </c>
    </row>
    <row r="711" spans="2:51" s="13" customFormat="1" ht="12">
      <c r="B711" s="165"/>
      <c r="C711" s="209"/>
      <c r="D711" s="210" t="s">
        <v>152</v>
      </c>
      <c r="E711" s="211" t="s">
        <v>1</v>
      </c>
      <c r="F711" s="212" t="s">
        <v>735</v>
      </c>
      <c r="G711" s="209"/>
      <c r="H711" s="211" t="s">
        <v>1</v>
      </c>
      <c r="I711" s="167"/>
      <c r="J711" s="209"/>
      <c r="L711" s="165"/>
      <c r="M711" s="168"/>
      <c r="N711" s="169"/>
      <c r="O711" s="169"/>
      <c r="P711" s="169"/>
      <c r="Q711" s="169"/>
      <c r="R711" s="169"/>
      <c r="S711" s="169"/>
      <c r="T711" s="170"/>
      <c r="AT711" s="166" t="s">
        <v>152</v>
      </c>
      <c r="AU711" s="166" t="s">
        <v>86</v>
      </c>
      <c r="AV711" s="13" t="s">
        <v>84</v>
      </c>
      <c r="AW711" s="13" t="s">
        <v>32</v>
      </c>
      <c r="AX711" s="13" t="s">
        <v>76</v>
      </c>
      <c r="AY711" s="166" t="s">
        <v>143</v>
      </c>
    </row>
    <row r="712" spans="2:63" s="12" customFormat="1" ht="22.9" customHeight="1">
      <c r="B712" s="147"/>
      <c r="C712" s="200"/>
      <c r="D712" s="201" t="s">
        <v>75</v>
      </c>
      <c r="E712" s="203" t="s">
        <v>855</v>
      </c>
      <c r="F712" s="203" t="s">
        <v>856</v>
      </c>
      <c r="G712" s="200"/>
      <c r="H712" s="200"/>
      <c r="I712" s="149"/>
      <c r="J712" s="233">
        <f>BK712</f>
        <v>0</v>
      </c>
      <c r="L712" s="147"/>
      <c r="M712" s="150"/>
      <c r="N712" s="151"/>
      <c r="O712" s="151"/>
      <c r="P712" s="152">
        <f>SUM(P713:P723)</f>
        <v>0</v>
      </c>
      <c r="Q712" s="151"/>
      <c r="R712" s="152">
        <f>SUM(R713:R723)</f>
        <v>0.17802</v>
      </c>
      <c r="S712" s="151"/>
      <c r="T712" s="153">
        <f>SUM(T713:T723)</f>
        <v>0</v>
      </c>
      <c r="AR712" s="148" t="s">
        <v>84</v>
      </c>
      <c r="AT712" s="154" t="s">
        <v>75</v>
      </c>
      <c r="AU712" s="154" t="s">
        <v>84</v>
      </c>
      <c r="AY712" s="148" t="s">
        <v>143</v>
      </c>
      <c r="BK712" s="155">
        <f>SUM(BK713:BK723)</f>
        <v>0</v>
      </c>
    </row>
    <row r="713" spans="1:65" s="2" customFormat="1" ht="16.5" customHeight="1">
      <c r="A713" s="33"/>
      <c r="B713" s="156"/>
      <c r="C713" s="204" t="s">
        <v>857</v>
      </c>
      <c r="D713" s="204" t="s">
        <v>145</v>
      </c>
      <c r="E713" s="205" t="s">
        <v>858</v>
      </c>
      <c r="F713" s="206" t="s">
        <v>859</v>
      </c>
      <c r="G713" s="207" t="s">
        <v>385</v>
      </c>
      <c r="H713" s="208">
        <v>1</v>
      </c>
      <c r="I713" s="158"/>
      <c r="J713" s="234">
        <f>ROUND(I713*H713,2)</f>
        <v>0</v>
      </c>
      <c r="K713" s="157" t="s">
        <v>1</v>
      </c>
      <c r="L713" s="34"/>
      <c r="M713" s="159" t="s">
        <v>1</v>
      </c>
      <c r="N713" s="160" t="s">
        <v>42</v>
      </c>
      <c r="O713" s="59"/>
      <c r="P713" s="161">
        <f>O713*H713</f>
        <v>0</v>
      </c>
      <c r="Q713" s="161">
        <v>0.10833</v>
      </c>
      <c r="R713" s="161">
        <f>Q713*H713</f>
        <v>0.10833</v>
      </c>
      <c r="S713" s="161">
        <v>0</v>
      </c>
      <c r="T713" s="162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63" t="s">
        <v>150</v>
      </c>
      <c r="AT713" s="163" t="s">
        <v>145</v>
      </c>
      <c r="AU713" s="163" t="s">
        <v>86</v>
      </c>
      <c r="AY713" s="18" t="s">
        <v>143</v>
      </c>
      <c r="BE713" s="164">
        <f>IF(N713="základní",J713,0)</f>
        <v>0</v>
      </c>
      <c r="BF713" s="164">
        <f>IF(N713="snížená",J713,0)</f>
        <v>0</v>
      </c>
      <c r="BG713" s="164">
        <f>IF(N713="zákl. přenesená",J713,0)</f>
        <v>0</v>
      </c>
      <c r="BH713" s="164">
        <f>IF(N713="sníž. přenesená",J713,0)</f>
        <v>0</v>
      </c>
      <c r="BI713" s="164">
        <f>IF(N713="nulová",J713,0)</f>
        <v>0</v>
      </c>
      <c r="BJ713" s="18" t="s">
        <v>84</v>
      </c>
      <c r="BK713" s="164">
        <f>ROUND(I713*H713,2)</f>
        <v>0</v>
      </c>
      <c r="BL713" s="18" t="s">
        <v>150</v>
      </c>
      <c r="BM713" s="163" t="s">
        <v>860</v>
      </c>
    </row>
    <row r="714" spans="2:51" s="13" customFormat="1" ht="12">
      <c r="B714" s="165"/>
      <c r="C714" s="209"/>
      <c r="D714" s="210" t="s">
        <v>152</v>
      </c>
      <c r="E714" s="211" t="s">
        <v>1</v>
      </c>
      <c r="F714" s="212" t="s">
        <v>861</v>
      </c>
      <c r="G714" s="209"/>
      <c r="H714" s="211" t="s">
        <v>1</v>
      </c>
      <c r="I714" s="167"/>
      <c r="J714" s="209"/>
      <c r="L714" s="165"/>
      <c r="M714" s="168"/>
      <c r="N714" s="169"/>
      <c r="O714" s="169"/>
      <c r="P714" s="169"/>
      <c r="Q714" s="169"/>
      <c r="R714" s="169"/>
      <c r="S714" s="169"/>
      <c r="T714" s="170"/>
      <c r="AT714" s="166" t="s">
        <v>152</v>
      </c>
      <c r="AU714" s="166" t="s">
        <v>86</v>
      </c>
      <c r="AV714" s="13" t="s">
        <v>84</v>
      </c>
      <c r="AW714" s="13" t="s">
        <v>32</v>
      </c>
      <c r="AX714" s="13" t="s">
        <v>76</v>
      </c>
      <c r="AY714" s="166" t="s">
        <v>143</v>
      </c>
    </row>
    <row r="715" spans="2:51" s="14" customFormat="1" ht="12">
      <c r="B715" s="171"/>
      <c r="C715" s="213"/>
      <c r="D715" s="210" t="s">
        <v>152</v>
      </c>
      <c r="E715" s="214" t="s">
        <v>1</v>
      </c>
      <c r="F715" s="215" t="s">
        <v>84</v>
      </c>
      <c r="G715" s="213"/>
      <c r="H715" s="216">
        <v>1</v>
      </c>
      <c r="I715" s="173"/>
      <c r="J715" s="213"/>
      <c r="L715" s="171"/>
      <c r="M715" s="174"/>
      <c r="N715" s="175"/>
      <c r="O715" s="175"/>
      <c r="P715" s="175"/>
      <c r="Q715" s="175"/>
      <c r="R715" s="175"/>
      <c r="S715" s="175"/>
      <c r="T715" s="176"/>
      <c r="AT715" s="172" t="s">
        <v>152</v>
      </c>
      <c r="AU715" s="172" t="s">
        <v>86</v>
      </c>
      <c r="AV715" s="14" t="s">
        <v>86</v>
      </c>
      <c r="AW715" s="14" t="s">
        <v>32</v>
      </c>
      <c r="AX715" s="14" t="s">
        <v>84</v>
      </c>
      <c r="AY715" s="172" t="s">
        <v>143</v>
      </c>
    </row>
    <row r="716" spans="1:65" s="2" customFormat="1" ht="16.5" customHeight="1">
      <c r="A716" s="33"/>
      <c r="B716" s="156"/>
      <c r="C716" s="204" t="s">
        <v>862</v>
      </c>
      <c r="D716" s="204" t="s">
        <v>145</v>
      </c>
      <c r="E716" s="205" t="s">
        <v>863</v>
      </c>
      <c r="F716" s="206" t="s">
        <v>864</v>
      </c>
      <c r="G716" s="207" t="s">
        <v>385</v>
      </c>
      <c r="H716" s="208">
        <v>1</v>
      </c>
      <c r="I716" s="158"/>
      <c r="J716" s="234">
        <f>ROUND(I716*H716,2)</f>
        <v>0</v>
      </c>
      <c r="K716" s="157" t="s">
        <v>149</v>
      </c>
      <c r="L716" s="34"/>
      <c r="M716" s="159" t="s">
        <v>1</v>
      </c>
      <c r="N716" s="160" t="s">
        <v>42</v>
      </c>
      <c r="O716" s="59"/>
      <c r="P716" s="161">
        <f>O716*H716</f>
        <v>0</v>
      </c>
      <c r="Q716" s="161">
        <v>0.01212</v>
      </c>
      <c r="R716" s="161">
        <f>Q716*H716</f>
        <v>0.01212</v>
      </c>
      <c r="S716" s="161">
        <v>0</v>
      </c>
      <c r="T716" s="162">
        <f>S716*H716</f>
        <v>0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63" t="s">
        <v>150</v>
      </c>
      <c r="AT716" s="163" t="s">
        <v>145</v>
      </c>
      <c r="AU716" s="163" t="s">
        <v>86</v>
      </c>
      <c r="AY716" s="18" t="s">
        <v>143</v>
      </c>
      <c r="BE716" s="164">
        <f>IF(N716="základní",J716,0)</f>
        <v>0</v>
      </c>
      <c r="BF716" s="164">
        <f>IF(N716="snížená",J716,0)</f>
        <v>0</v>
      </c>
      <c r="BG716" s="164">
        <f>IF(N716="zákl. přenesená",J716,0)</f>
        <v>0</v>
      </c>
      <c r="BH716" s="164">
        <f>IF(N716="sníž. přenesená",J716,0)</f>
        <v>0</v>
      </c>
      <c r="BI716" s="164">
        <f>IF(N716="nulová",J716,0)</f>
        <v>0</v>
      </c>
      <c r="BJ716" s="18" t="s">
        <v>84</v>
      </c>
      <c r="BK716" s="164">
        <f>ROUND(I716*H716,2)</f>
        <v>0</v>
      </c>
      <c r="BL716" s="18" t="s">
        <v>150</v>
      </c>
      <c r="BM716" s="163" t="s">
        <v>865</v>
      </c>
    </row>
    <row r="717" spans="1:65" s="2" customFormat="1" ht="16.5" customHeight="1">
      <c r="A717" s="33"/>
      <c r="B717" s="156"/>
      <c r="C717" s="204" t="s">
        <v>866</v>
      </c>
      <c r="D717" s="204" t="s">
        <v>145</v>
      </c>
      <c r="E717" s="205" t="s">
        <v>867</v>
      </c>
      <c r="F717" s="206" t="s">
        <v>868</v>
      </c>
      <c r="G717" s="207" t="s">
        <v>385</v>
      </c>
      <c r="H717" s="208">
        <v>1</v>
      </c>
      <c r="I717" s="158"/>
      <c r="J717" s="234">
        <f>ROUND(I717*H717,2)</f>
        <v>0</v>
      </c>
      <c r="K717" s="157" t="s">
        <v>149</v>
      </c>
      <c r="L717" s="34"/>
      <c r="M717" s="159" t="s">
        <v>1</v>
      </c>
      <c r="N717" s="160" t="s">
        <v>42</v>
      </c>
      <c r="O717" s="59"/>
      <c r="P717" s="161">
        <f>O717*H717</f>
        <v>0</v>
      </c>
      <c r="Q717" s="161">
        <v>0</v>
      </c>
      <c r="R717" s="161">
        <f>Q717*H717</f>
        <v>0</v>
      </c>
      <c r="S717" s="161">
        <v>0</v>
      </c>
      <c r="T717" s="162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63" t="s">
        <v>150</v>
      </c>
      <c r="AT717" s="163" t="s">
        <v>145</v>
      </c>
      <c r="AU717" s="163" t="s">
        <v>86</v>
      </c>
      <c r="AY717" s="18" t="s">
        <v>143</v>
      </c>
      <c r="BE717" s="164">
        <f>IF(N717="základní",J717,0)</f>
        <v>0</v>
      </c>
      <c r="BF717" s="164">
        <f>IF(N717="snížená",J717,0)</f>
        <v>0</v>
      </c>
      <c r="BG717" s="164">
        <f>IF(N717="zákl. přenesená",J717,0)</f>
        <v>0</v>
      </c>
      <c r="BH717" s="164">
        <f>IF(N717="sníž. přenesená",J717,0)</f>
        <v>0</v>
      </c>
      <c r="BI717" s="164">
        <f>IF(N717="nulová",J717,0)</f>
        <v>0</v>
      </c>
      <c r="BJ717" s="18" t="s">
        <v>84</v>
      </c>
      <c r="BK717" s="164">
        <f>ROUND(I717*H717,2)</f>
        <v>0</v>
      </c>
      <c r="BL717" s="18" t="s">
        <v>150</v>
      </c>
      <c r="BM717" s="163" t="s">
        <v>869</v>
      </c>
    </row>
    <row r="718" spans="1:65" s="2" customFormat="1" ht="16.5" customHeight="1">
      <c r="A718" s="33"/>
      <c r="B718" s="156"/>
      <c r="C718" s="204" t="s">
        <v>870</v>
      </c>
      <c r="D718" s="204" t="s">
        <v>145</v>
      </c>
      <c r="E718" s="205" t="s">
        <v>871</v>
      </c>
      <c r="F718" s="206" t="s">
        <v>872</v>
      </c>
      <c r="G718" s="207" t="s">
        <v>385</v>
      </c>
      <c r="H718" s="208">
        <v>2</v>
      </c>
      <c r="I718" s="158"/>
      <c r="J718" s="234">
        <f>ROUND(I718*H718,2)</f>
        <v>0</v>
      </c>
      <c r="K718" s="157" t="s">
        <v>1</v>
      </c>
      <c r="L718" s="34"/>
      <c r="M718" s="159" t="s">
        <v>1</v>
      </c>
      <c r="N718" s="160" t="s">
        <v>42</v>
      </c>
      <c r="O718" s="59"/>
      <c r="P718" s="161">
        <f>O718*H718</f>
        <v>0</v>
      </c>
      <c r="Q718" s="161">
        <v>0</v>
      </c>
      <c r="R718" s="161">
        <f>Q718*H718</f>
        <v>0</v>
      </c>
      <c r="S718" s="161">
        <v>0</v>
      </c>
      <c r="T718" s="16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3" t="s">
        <v>150</v>
      </c>
      <c r="AT718" s="163" t="s">
        <v>145</v>
      </c>
      <c r="AU718" s="163" t="s">
        <v>86</v>
      </c>
      <c r="AY718" s="18" t="s">
        <v>143</v>
      </c>
      <c r="BE718" s="164">
        <f>IF(N718="základní",J718,0)</f>
        <v>0</v>
      </c>
      <c r="BF718" s="164">
        <f>IF(N718="snížená",J718,0)</f>
        <v>0</v>
      </c>
      <c r="BG718" s="164">
        <f>IF(N718="zákl. přenesená",J718,0)</f>
        <v>0</v>
      </c>
      <c r="BH718" s="164">
        <f>IF(N718="sníž. přenesená",J718,0)</f>
        <v>0</v>
      </c>
      <c r="BI718" s="164">
        <f>IF(N718="nulová",J718,0)</f>
        <v>0</v>
      </c>
      <c r="BJ718" s="18" t="s">
        <v>84</v>
      </c>
      <c r="BK718" s="164">
        <f>ROUND(I718*H718,2)</f>
        <v>0</v>
      </c>
      <c r="BL718" s="18" t="s">
        <v>150</v>
      </c>
      <c r="BM718" s="163" t="s">
        <v>873</v>
      </c>
    </row>
    <row r="719" spans="1:65" s="2" customFormat="1" ht="16.5" customHeight="1">
      <c r="A719" s="33"/>
      <c r="B719" s="156"/>
      <c r="C719" s="204" t="s">
        <v>874</v>
      </c>
      <c r="D719" s="204" t="s">
        <v>145</v>
      </c>
      <c r="E719" s="205" t="s">
        <v>875</v>
      </c>
      <c r="F719" s="206" t="s">
        <v>876</v>
      </c>
      <c r="G719" s="207" t="s">
        <v>385</v>
      </c>
      <c r="H719" s="208">
        <v>1</v>
      </c>
      <c r="I719" s="158"/>
      <c r="J719" s="234">
        <f>ROUND(I719*H719,2)</f>
        <v>0</v>
      </c>
      <c r="K719" s="157" t="s">
        <v>149</v>
      </c>
      <c r="L719" s="34"/>
      <c r="M719" s="159" t="s">
        <v>1</v>
      </c>
      <c r="N719" s="160" t="s">
        <v>42</v>
      </c>
      <c r="O719" s="59"/>
      <c r="P719" s="161">
        <f>O719*H719</f>
        <v>0</v>
      </c>
      <c r="Q719" s="161">
        <v>0.05757</v>
      </c>
      <c r="R719" s="161">
        <f>Q719*H719</f>
        <v>0.05757</v>
      </c>
      <c r="S719" s="161">
        <v>0</v>
      </c>
      <c r="T719" s="162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63" t="s">
        <v>150</v>
      </c>
      <c r="AT719" s="163" t="s">
        <v>145</v>
      </c>
      <c r="AU719" s="163" t="s">
        <v>86</v>
      </c>
      <c r="AY719" s="18" t="s">
        <v>143</v>
      </c>
      <c r="BE719" s="164">
        <f>IF(N719="základní",J719,0)</f>
        <v>0</v>
      </c>
      <c r="BF719" s="164">
        <f>IF(N719="snížená",J719,0)</f>
        <v>0</v>
      </c>
      <c r="BG719" s="164">
        <f>IF(N719="zákl. přenesená",J719,0)</f>
        <v>0</v>
      </c>
      <c r="BH719" s="164">
        <f>IF(N719="sníž. přenesená",J719,0)</f>
        <v>0</v>
      </c>
      <c r="BI719" s="164">
        <f>IF(N719="nulová",J719,0)</f>
        <v>0</v>
      </c>
      <c r="BJ719" s="18" t="s">
        <v>84</v>
      </c>
      <c r="BK719" s="164">
        <f>ROUND(I719*H719,2)</f>
        <v>0</v>
      </c>
      <c r="BL719" s="18" t="s">
        <v>150</v>
      </c>
      <c r="BM719" s="163" t="s">
        <v>877</v>
      </c>
    </row>
    <row r="720" spans="1:65" s="2" customFormat="1" ht="16.5" customHeight="1">
      <c r="A720" s="33"/>
      <c r="B720" s="156"/>
      <c r="C720" s="204" t="s">
        <v>878</v>
      </c>
      <c r="D720" s="204" t="s">
        <v>145</v>
      </c>
      <c r="E720" s="205" t="s">
        <v>730</v>
      </c>
      <c r="F720" s="206" t="s">
        <v>731</v>
      </c>
      <c r="G720" s="207" t="s">
        <v>337</v>
      </c>
      <c r="H720" s="208">
        <v>0.177</v>
      </c>
      <c r="I720" s="158"/>
      <c r="J720" s="234">
        <f>ROUND(I720*H720,2)</f>
        <v>0</v>
      </c>
      <c r="K720" s="157" t="s">
        <v>1</v>
      </c>
      <c r="L720" s="34"/>
      <c r="M720" s="159" t="s">
        <v>1</v>
      </c>
      <c r="N720" s="160" t="s">
        <v>42</v>
      </c>
      <c r="O720" s="59"/>
      <c r="P720" s="161">
        <f>O720*H720</f>
        <v>0</v>
      </c>
      <c r="Q720" s="161">
        <v>0</v>
      </c>
      <c r="R720" s="161">
        <f>Q720*H720</f>
        <v>0</v>
      </c>
      <c r="S720" s="161">
        <v>0</v>
      </c>
      <c r="T720" s="162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3" t="s">
        <v>150</v>
      </c>
      <c r="AT720" s="163" t="s">
        <v>145</v>
      </c>
      <c r="AU720" s="163" t="s">
        <v>86</v>
      </c>
      <c r="AY720" s="18" t="s">
        <v>143</v>
      </c>
      <c r="BE720" s="164">
        <f>IF(N720="základní",J720,0)</f>
        <v>0</v>
      </c>
      <c r="BF720" s="164">
        <f>IF(N720="snížená",J720,0)</f>
        <v>0</v>
      </c>
      <c r="BG720" s="164">
        <f>IF(N720="zákl. přenesená",J720,0)</f>
        <v>0</v>
      </c>
      <c r="BH720" s="164">
        <f>IF(N720="sníž. přenesená",J720,0)</f>
        <v>0</v>
      </c>
      <c r="BI720" s="164">
        <f>IF(N720="nulová",J720,0)</f>
        <v>0</v>
      </c>
      <c r="BJ720" s="18" t="s">
        <v>84</v>
      </c>
      <c r="BK720" s="164">
        <f>ROUND(I720*H720,2)</f>
        <v>0</v>
      </c>
      <c r="BL720" s="18" t="s">
        <v>150</v>
      </c>
      <c r="BM720" s="163" t="s">
        <v>879</v>
      </c>
    </row>
    <row r="721" spans="2:51" s="13" customFormat="1" ht="12">
      <c r="B721" s="165"/>
      <c r="C721" s="209"/>
      <c r="D721" s="210" t="s">
        <v>152</v>
      </c>
      <c r="E721" s="211" t="s">
        <v>1</v>
      </c>
      <c r="F721" s="212" t="s">
        <v>880</v>
      </c>
      <c r="G721" s="209"/>
      <c r="H721" s="211" t="s">
        <v>1</v>
      </c>
      <c r="I721" s="167"/>
      <c r="J721" s="209"/>
      <c r="L721" s="165"/>
      <c r="M721" s="168"/>
      <c r="N721" s="169"/>
      <c r="O721" s="169"/>
      <c r="P721" s="169"/>
      <c r="Q721" s="169"/>
      <c r="R721" s="169"/>
      <c r="S721" s="169"/>
      <c r="T721" s="170"/>
      <c r="AT721" s="166" t="s">
        <v>152</v>
      </c>
      <c r="AU721" s="166" t="s">
        <v>86</v>
      </c>
      <c r="AV721" s="13" t="s">
        <v>84</v>
      </c>
      <c r="AW721" s="13" t="s">
        <v>32</v>
      </c>
      <c r="AX721" s="13" t="s">
        <v>76</v>
      </c>
      <c r="AY721" s="166" t="s">
        <v>143</v>
      </c>
    </row>
    <row r="722" spans="2:51" s="14" customFormat="1" ht="12">
      <c r="B722" s="171"/>
      <c r="C722" s="213"/>
      <c r="D722" s="210" t="s">
        <v>152</v>
      </c>
      <c r="E722" s="214" t="s">
        <v>1</v>
      </c>
      <c r="F722" s="215" t="s">
        <v>881</v>
      </c>
      <c r="G722" s="213"/>
      <c r="H722" s="216">
        <v>0.177</v>
      </c>
      <c r="I722" s="173"/>
      <c r="J722" s="213"/>
      <c r="L722" s="171"/>
      <c r="M722" s="174"/>
      <c r="N722" s="175"/>
      <c r="O722" s="175"/>
      <c r="P722" s="175"/>
      <c r="Q722" s="175"/>
      <c r="R722" s="175"/>
      <c r="S722" s="175"/>
      <c r="T722" s="176"/>
      <c r="AT722" s="172" t="s">
        <v>152</v>
      </c>
      <c r="AU722" s="172" t="s">
        <v>86</v>
      </c>
      <c r="AV722" s="14" t="s">
        <v>86</v>
      </c>
      <c r="AW722" s="14" t="s">
        <v>32</v>
      </c>
      <c r="AX722" s="14" t="s">
        <v>84</v>
      </c>
      <c r="AY722" s="172" t="s">
        <v>143</v>
      </c>
    </row>
    <row r="723" spans="2:51" s="13" customFormat="1" ht="12">
      <c r="B723" s="165"/>
      <c r="C723" s="209"/>
      <c r="D723" s="210" t="s">
        <v>152</v>
      </c>
      <c r="E723" s="211" t="s">
        <v>1</v>
      </c>
      <c r="F723" s="212" t="s">
        <v>735</v>
      </c>
      <c r="G723" s="209"/>
      <c r="H723" s="211" t="s">
        <v>1</v>
      </c>
      <c r="I723" s="167"/>
      <c r="J723" s="209"/>
      <c r="L723" s="165"/>
      <c r="M723" s="168"/>
      <c r="N723" s="169"/>
      <c r="O723" s="169"/>
      <c r="P723" s="169"/>
      <c r="Q723" s="169"/>
      <c r="R723" s="169"/>
      <c r="S723" s="169"/>
      <c r="T723" s="170"/>
      <c r="AT723" s="166" t="s">
        <v>152</v>
      </c>
      <c r="AU723" s="166" t="s">
        <v>86</v>
      </c>
      <c r="AV723" s="13" t="s">
        <v>84</v>
      </c>
      <c r="AW723" s="13" t="s">
        <v>32</v>
      </c>
      <c r="AX723" s="13" t="s">
        <v>76</v>
      </c>
      <c r="AY723" s="166" t="s">
        <v>143</v>
      </c>
    </row>
    <row r="724" spans="2:63" s="12" customFormat="1" ht="22.9" customHeight="1">
      <c r="B724" s="147"/>
      <c r="C724" s="200"/>
      <c r="D724" s="201" t="s">
        <v>75</v>
      </c>
      <c r="E724" s="203" t="s">
        <v>882</v>
      </c>
      <c r="F724" s="203" t="s">
        <v>883</v>
      </c>
      <c r="G724" s="200"/>
      <c r="H724" s="200"/>
      <c r="I724" s="149"/>
      <c r="J724" s="233">
        <f>BK724</f>
        <v>0</v>
      </c>
      <c r="L724" s="147"/>
      <c r="M724" s="150"/>
      <c r="N724" s="151"/>
      <c r="O724" s="151"/>
      <c r="P724" s="152">
        <f>SUM(P725:P732)</f>
        <v>0</v>
      </c>
      <c r="Q724" s="151"/>
      <c r="R724" s="152">
        <f>SUM(R725:R732)</f>
        <v>0.3</v>
      </c>
      <c r="S724" s="151"/>
      <c r="T724" s="153">
        <f>SUM(T725:T732)</f>
        <v>0</v>
      </c>
      <c r="AR724" s="148" t="s">
        <v>84</v>
      </c>
      <c r="AT724" s="154" t="s">
        <v>75</v>
      </c>
      <c r="AU724" s="154" t="s">
        <v>84</v>
      </c>
      <c r="AY724" s="148" t="s">
        <v>143</v>
      </c>
      <c r="BK724" s="155">
        <f>SUM(BK725:BK732)</f>
        <v>0</v>
      </c>
    </row>
    <row r="725" spans="1:65" s="2" customFormat="1" ht="16.5" customHeight="1">
      <c r="A725" s="33"/>
      <c r="B725" s="156"/>
      <c r="C725" s="204" t="s">
        <v>884</v>
      </c>
      <c r="D725" s="204" t="s">
        <v>145</v>
      </c>
      <c r="E725" s="205" t="s">
        <v>885</v>
      </c>
      <c r="F725" s="206" t="s">
        <v>886</v>
      </c>
      <c r="G725" s="207" t="s">
        <v>385</v>
      </c>
      <c r="H725" s="208">
        <v>1</v>
      </c>
      <c r="I725" s="158"/>
      <c r="J725" s="234">
        <f>ROUND(I725*H725,2)</f>
        <v>0</v>
      </c>
      <c r="K725" s="157" t="s">
        <v>1</v>
      </c>
      <c r="L725" s="34"/>
      <c r="M725" s="159" t="s">
        <v>1</v>
      </c>
      <c r="N725" s="160" t="s">
        <v>42</v>
      </c>
      <c r="O725" s="59"/>
      <c r="P725" s="161">
        <f>O725*H725</f>
        <v>0</v>
      </c>
      <c r="Q725" s="161">
        <v>0</v>
      </c>
      <c r="R725" s="161">
        <f>Q725*H725</f>
        <v>0</v>
      </c>
      <c r="S725" s="161">
        <v>0</v>
      </c>
      <c r="T725" s="162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3" t="s">
        <v>150</v>
      </c>
      <c r="AT725" s="163" t="s">
        <v>145</v>
      </c>
      <c r="AU725" s="163" t="s">
        <v>86</v>
      </c>
      <c r="AY725" s="18" t="s">
        <v>143</v>
      </c>
      <c r="BE725" s="164">
        <f>IF(N725="základní",J725,0)</f>
        <v>0</v>
      </c>
      <c r="BF725" s="164">
        <f>IF(N725="snížená",J725,0)</f>
        <v>0</v>
      </c>
      <c r="BG725" s="164">
        <f>IF(N725="zákl. přenesená",J725,0)</f>
        <v>0</v>
      </c>
      <c r="BH725" s="164">
        <f>IF(N725="sníž. přenesená",J725,0)</f>
        <v>0</v>
      </c>
      <c r="BI725" s="164">
        <f>IF(N725="nulová",J725,0)</f>
        <v>0</v>
      </c>
      <c r="BJ725" s="18" t="s">
        <v>84</v>
      </c>
      <c r="BK725" s="164">
        <f>ROUND(I725*H725,2)</f>
        <v>0</v>
      </c>
      <c r="BL725" s="18" t="s">
        <v>150</v>
      </c>
      <c r="BM725" s="163" t="s">
        <v>887</v>
      </c>
    </row>
    <row r="726" spans="1:65" s="2" customFormat="1" ht="24" customHeight="1">
      <c r="A726" s="33"/>
      <c r="B726" s="156"/>
      <c r="C726" s="225" t="s">
        <v>888</v>
      </c>
      <c r="D726" s="225" t="s">
        <v>334</v>
      </c>
      <c r="E726" s="226" t="s">
        <v>889</v>
      </c>
      <c r="F726" s="227" t="s">
        <v>890</v>
      </c>
      <c r="G726" s="228" t="s">
        <v>642</v>
      </c>
      <c r="H726" s="229">
        <v>1</v>
      </c>
      <c r="I726" s="190"/>
      <c r="J726" s="235">
        <f>ROUND(I726*H726,2)</f>
        <v>0</v>
      </c>
      <c r="K726" s="189" t="s">
        <v>1</v>
      </c>
      <c r="L726" s="191"/>
      <c r="M726" s="192" t="s">
        <v>1</v>
      </c>
      <c r="N726" s="193" t="s">
        <v>42</v>
      </c>
      <c r="O726" s="59"/>
      <c r="P726" s="161">
        <f>O726*H726</f>
        <v>0</v>
      </c>
      <c r="Q726" s="161">
        <v>0.3</v>
      </c>
      <c r="R726" s="161">
        <f>Q726*H726</f>
        <v>0.3</v>
      </c>
      <c r="S726" s="161">
        <v>0</v>
      </c>
      <c r="T726" s="162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3" t="s">
        <v>219</v>
      </c>
      <c r="AT726" s="163" t="s">
        <v>334</v>
      </c>
      <c r="AU726" s="163" t="s">
        <v>86</v>
      </c>
      <c r="AY726" s="18" t="s">
        <v>143</v>
      </c>
      <c r="BE726" s="164">
        <f>IF(N726="základní",J726,0)</f>
        <v>0</v>
      </c>
      <c r="BF726" s="164">
        <f>IF(N726="snížená",J726,0)</f>
        <v>0</v>
      </c>
      <c r="BG726" s="164">
        <f>IF(N726="zákl. přenesená",J726,0)</f>
        <v>0</v>
      </c>
      <c r="BH726" s="164">
        <f>IF(N726="sníž. přenesená",J726,0)</f>
        <v>0</v>
      </c>
      <c r="BI726" s="164">
        <f>IF(N726="nulová",J726,0)</f>
        <v>0</v>
      </c>
      <c r="BJ726" s="18" t="s">
        <v>84</v>
      </c>
      <c r="BK726" s="164">
        <f>ROUND(I726*H726,2)</f>
        <v>0</v>
      </c>
      <c r="BL726" s="18" t="s">
        <v>150</v>
      </c>
      <c r="BM726" s="163" t="s">
        <v>891</v>
      </c>
    </row>
    <row r="727" spans="2:51" s="13" customFormat="1" ht="12">
      <c r="B727" s="165"/>
      <c r="C727" s="209"/>
      <c r="D727" s="210" t="s">
        <v>152</v>
      </c>
      <c r="E727" s="211" t="s">
        <v>1</v>
      </c>
      <c r="F727" s="212" t="s">
        <v>892</v>
      </c>
      <c r="G727" s="209"/>
      <c r="H727" s="211" t="s">
        <v>1</v>
      </c>
      <c r="I727" s="167"/>
      <c r="J727" s="209"/>
      <c r="L727" s="165"/>
      <c r="M727" s="168"/>
      <c r="N727" s="169"/>
      <c r="O727" s="169"/>
      <c r="P727" s="169"/>
      <c r="Q727" s="169"/>
      <c r="R727" s="169"/>
      <c r="S727" s="169"/>
      <c r="T727" s="170"/>
      <c r="AT727" s="166" t="s">
        <v>152</v>
      </c>
      <c r="AU727" s="166" t="s">
        <v>86</v>
      </c>
      <c r="AV727" s="13" t="s">
        <v>84</v>
      </c>
      <c r="AW727" s="13" t="s">
        <v>32</v>
      </c>
      <c r="AX727" s="13" t="s">
        <v>76</v>
      </c>
      <c r="AY727" s="166" t="s">
        <v>143</v>
      </c>
    </row>
    <row r="728" spans="2:51" s="14" customFormat="1" ht="12">
      <c r="B728" s="171"/>
      <c r="C728" s="213"/>
      <c r="D728" s="210" t="s">
        <v>152</v>
      </c>
      <c r="E728" s="214" t="s">
        <v>1</v>
      </c>
      <c r="F728" s="215" t="s">
        <v>84</v>
      </c>
      <c r="G728" s="213"/>
      <c r="H728" s="216">
        <v>1</v>
      </c>
      <c r="I728" s="173"/>
      <c r="J728" s="213"/>
      <c r="L728" s="171"/>
      <c r="M728" s="174"/>
      <c r="N728" s="175"/>
      <c r="O728" s="175"/>
      <c r="P728" s="175"/>
      <c r="Q728" s="175"/>
      <c r="R728" s="175"/>
      <c r="S728" s="175"/>
      <c r="T728" s="176"/>
      <c r="AT728" s="172" t="s">
        <v>152</v>
      </c>
      <c r="AU728" s="172" t="s">
        <v>86</v>
      </c>
      <c r="AV728" s="14" t="s">
        <v>86</v>
      </c>
      <c r="AW728" s="14" t="s">
        <v>32</v>
      </c>
      <c r="AX728" s="14" t="s">
        <v>84</v>
      </c>
      <c r="AY728" s="172" t="s">
        <v>143</v>
      </c>
    </row>
    <row r="729" spans="1:65" s="2" customFormat="1" ht="16.5" customHeight="1">
      <c r="A729" s="33"/>
      <c r="B729" s="156"/>
      <c r="C729" s="204" t="s">
        <v>893</v>
      </c>
      <c r="D729" s="204" t="s">
        <v>145</v>
      </c>
      <c r="E729" s="205" t="s">
        <v>730</v>
      </c>
      <c r="F729" s="206" t="s">
        <v>731</v>
      </c>
      <c r="G729" s="207" t="s">
        <v>337</v>
      </c>
      <c r="H729" s="208">
        <v>0.3</v>
      </c>
      <c r="I729" s="158"/>
      <c r="J729" s="234">
        <f>ROUND(I729*H729,2)</f>
        <v>0</v>
      </c>
      <c r="K729" s="157" t="s">
        <v>1</v>
      </c>
      <c r="L729" s="34"/>
      <c r="M729" s="159" t="s">
        <v>1</v>
      </c>
      <c r="N729" s="160" t="s">
        <v>42</v>
      </c>
      <c r="O729" s="59"/>
      <c r="P729" s="161">
        <f>O729*H729</f>
        <v>0</v>
      </c>
      <c r="Q729" s="161">
        <v>0</v>
      </c>
      <c r="R729" s="161">
        <f>Q729*H729</f>
        <v>0</v>
      </c>
      <c r="S729" s="161">
        <v>0</v>
      </c>
      <c r="T729" s="162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3" t="s">
        <v>150</v>
      </c>
      <c r="AT729" s="163" t="s">
        <v>145</v>
      </c>
      <c r="AU729" s="163" t="s">
        <v>86</v>
      </c>
      <c r="AY729" s="18" t="s">
        <v>143</v>
      </c>
      <c r="BE729" s="164">
        <f>IF(N729="základní",J729,0)</f>
        <v>0</v>
      </c>
      <c r="BF729" s="164">
        <f>IF(N729="snížená",J729,0)</f>
        <v>0</v>
      </c>
      <c r="BG729" s="164">
        <f>IF(N729="zákl. přenesená",J729,0)</f>
        <v>0</v>
      </c>
      <c r="BH729" s="164">
        <f>IF(N729="sníž. přenesená",J729,0)</f>
        <v>0</v>
      </c>
      <c r="BI729" s="164">
        <f>IF(N729="nulová",J729,0)</f>
        <v>0</v>
      </c>
      <c r="BJ729" s="18" t="s">
        <v>84</v>
      </c>
      <c r="BK729" s="164">
        <f>ROUND(I729*H729,2)</f>
        <v>0</v>
      </c>
      <c r="BL729" s="18" t="s">
        <v>150</v>
      </c>
      <c r="BM729" s="163" t="s">
        <v>894</v>
      </c>
    </row>
    <row r="730" spans="2:51" s="13" customFormat="1" ht="12">
      <c r="B730" s="165"/>
      <c r="C730" s="209"/>
      <c r="D730" s="210" t="s">
        <v>152</v>
      </c>
      <c r="E730" s="211" t="s">
        <v>1</v>
      </c>
      <c r="F730" s="212" t="s">
        <v>880</v>
      </c>
      <c r="G730" s="209"/>
      <c r="H730" s="211" t="s">
        <v>1</v>
      </c>
      <c r="I730" s="167"/>
      <c r="J730" s="209"/>
      <c r="L730" s="165"/>
      <c r="M730" s="168"/>
      <c r="N730" s="169"/>
      <c r="O730" s="169"/>
      <c r="P730" s="169"/>
      <c r="Q730" s="169"/>
      <c r="R730" s="169"/>
      <c r="S730" s="169"/>
      <c r="T730" s="170"/>
      <c r="AT730" s="166" t="s">
        <v>152</v>
      </c>
      <c r="AU730" s="166" t="s">
        <v>86</v>
      </c>
      <c r="AV730" s="13" t="s">
        <v>84</v>
      </c>
      <c r="AW730" s="13" t="s">
        <v>32</v>
      </c>
      <c r="AX730" s="13" t="s">
        <v>76</v>
      </c>
      <c r="AY730" s="166" t="s">
        <v>143</v>
      </c>
    </row>
    <row r="731" spans="2:51" s="14" customFormat="1" ht="12">
      <c r="B731" s="171"/>
      <c r="C731" s="213"/>
      <c r="D731" s="210" t="s">
        <v>152</v>
      </c>
      <c r="E731" s="214" t="s">
        <v>1</v>
      </c>
      <c r="F731" s="215" t="s">
        <v>895</v>
      </c>
      <c r="G731" s="213"/>
      <c r="H731" s="216">
        <v>0.3</v>
      </c>
      <c r="I731" s="173"/>
      <c r="J731" s="213"/>
      <c r="L731" s="171"/>
      <c r="M731" s="174"/>
      <c r="N731" s="175"/>
      <c r="O731" s="175"/>
      <c r="P731" s="175"/>
      <c r="Q731" s="175"/>
      <c r="R731" s="175"/>
      <c r="S731" s="175"/>
      <c r="T731" s="176"/>
      <c r="AT731" s="172" t="s">
        <v>152</v>
      </c>
      <c r="AU731" s="172" t="s">
        <v>86</v>
      </c>
      <c r="AV731" s="14" t="s">
        <v>86</v>
      </c>
      <c r="AW731" s="14" t="s">
        <v>32</v>
      </c>
      <c r="AX731" s="14" t="s">
        <v>84</v>
      </c>
      <c r="AY731" s="172" t="s">
        <v>143</v>
      </c>
    </row>
    <row r="732" spans="2:51" s="13" customFormat="1" ht="12">
      <c r="B732" s="165"/>
      <c r="C732" s="209"/>
      <c r="D732" s="210" t="s">
        <v>152</v>
      </c>
      <c r="E732" s="211" t="s">
        <v>1</v>
      </c>
      <c r="F732" s="212" t="s">
        <v>735</v>
      </c>
      <c r="G732" s="209"/>
      <c r="H732" s="211" t="s">
        <v>1</v>
      </c>
      <c r="I732" s="167"/>
      <c r="J732" s="209"/>
      <c r="L732" s="165"/>
      <c r="M732" s="168"/>
      <c r="N732" s="169"/>
      <c r="O732" s="169"/>
      <c r="P732" s="169"/>
      <c r="Q732" s="169"/>
      <c r="R732" s="169"/>
      <c r="S732" s="169"/>
      <c r="T732" s="170"/>
      <c r="AT732" s="166" t="s">
        <v>152</v>
      </c>
      <c r="AU732" s="166" t="s">
        <v>86</v>
      </c>
      <c r="AV732" s="13" t="s">
        <v>84</v>
      </c>
      <c r="AW732" s="13" t="s">
        <v>32</v>
      </c>
      <c r="AX732" s="13" t="s">
        <v>76</v>
      </c>
      <c r="AY732" s="166" t="s">
        <v>143</v>
      </c>
    </row>
    <row r="733" spans="2:63" s="12" customFormat="1" ht="22.9" customHeight="1">
      <c r="B733" s="147"/>
      <c r="C733" s="200"/>
      <c r="D733" s="201" t="s">
        <v>75</v>
      </c>
      <c r="E733" s="203" t="s">
        <v>896</v>
      </c>
      <c r="F733" s="203" t="s">
        <v>897</v>
      </c>
      <c r="G733" s="200"/>
      <c r="H733" s="200"/>
      <c r="I733" s="149"/>
      <c r="J733" s="233">
        <f>BK733</f>
        <v>0</v>
      </c>
      <c r="L733" s="147"/>
      <c r="M733" s="150"/>
      <c r="N733" s="151"/>
      <c r="O733" s="151"/>
      <c r="P733" s="152">
        <f>SUM(P734:P743)</f>
        <v>0</v>
      </c>
      <c r="Q733" s="151"/>
      <c r="R733" s="152">
        <f>SUM(R734:R743)</f>
        <v>0.17802</v>
      </c>
      <c r="S733" s="151"/>
      <c r="T733" s="153">
        <f>SUM(T734:T743)</f>
        <v>0</v>
      </c>
      <c r="AR733" s="148" t="s">
        <v>84</v>
      </c>
      <c r="AT733" s="154" t="s">
        <v>75</v>
      </c>
      <c r="AU733" s="154" t="s">
        <v>84</v>
      </c>
      <c r="AY733" s="148" t="s">
        <v>143</v>
      </c>
      <c r="BK733" s="155">
        <f>SUM(BK734:BK743)</f>
        <v>0</v>
      </c>
    </row>
    <row r="734" spans="1:65" s="2" customFormat="1" ht="16.5" customHeight="1">
      <c r="A734" s="33"/>
      <c r="B734" s="156"/>
      <c r="C734" s="204" t="s">
        <v>898</v>
      </c>
      <c r="D734" s="204" t="s">
        <v>145</v>
      </c>
      <c r="E734" s="205" t="s">
        <v>858</v>
      </c>
      <c r="F734" s="206" t="s">
        <v>859</v>
      </c>
      <c r="G734" s="207" t="s">
        <v>385</v>
      </c>
      <c r="H734" s="208">
        <v>1</v>
      </c>
      <c r="I734" s="158"/>
      <c r="J734" s="234">
        <f>ROUND(I734*H734,2)</f>
        <v>0</v>
      </c>
      <c r="K734" s="157" t="s">
        <v>1</v>
      </c>
      <c r="L734" s="34"/>
      <c r="M734" s="159" t="s">
        <v>1</v>
      </c>
      <c r="N734" s="160" t="s">
        <v>42</v>
      </c>
      <c r="O734" s="59"/>
      <c r="P734" s="161">
        <f>O734*H734</f>
        <v>0</v>
      </c>
      <c r="Q734" s="161">
        <v>0.10833</v>
      </c>
      <c r="R734" s="161">
        <f>Q734*H734</f>
        <v>0.10833</v>
      </c>
      <c r="S734" s="161">
        <v>0</v>
      </c>
      <c r="T734" s="162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3" t="s">
        <v>150</v>
      </c>
      <c r="AT734" s="163" t="s">
        <v>145</v>
      </c>
      <c r="AU734" s="163" t="s">
        <v>86</v>
      </c>
      <c r="AY734" s="18" t="s">
        <v>143</v>
      </c>
      <c r="BE734" s="164">
        <f>IF(N734="základní",J734,0)</f>
        <v>0</v>
      </c>
      <c r="BF734" s="164">
        <f>IF(N734="snížená",J734,0)</f>
        <v>0</v>
      </c>
      <c r="BG734" s="164">
        <f>IF(N734="zákl. přenesená",J734,0)</f>
        <v>0</v>
      </c>
      <c r="BH734" s="164">
        <f>IF(N734="sníž. přenesená",J734,0)</f>
        <v>0</v>
      </c>
      <c r="BI734" s="164">
        <f>IF(N734="nulová",J734,0)</f>
        <v>0</v>
      </c>
      <c r="BJ734" s="18" t="s">
        <v>84</v>
      </c>
      <c r="BK734" s="164">
        <f>ROUND(I734*H734,2)</f>
        <v>0</v>
      </c>
      <c r="BL734" s="18" t="s">
        <v>150</v>
      </c>
      <c r="BM734" s="163" t="s">
        <v>899</v>
      </c>
    </row>
    <row r="735" spans="2:51" s="13" customFormat="1" ht="12">
      <c r="B735" s="165"/>
      <c r="C735" s="209"/>
      <c r="D735" s="210" t="s">
        <v>152</v>
      </c>
      <c r="E735" s="211" t="s">
        <v>1</v>
      </c>
      <c r="F735" s="212" t="s">
        <v>861</v>
      </c>
      <c r="G735" s="209"/>
      <c r="H735" s="211" t="s">
        <v>1</v>
      </c>
      <c r="I735" s="167"/>
      <c r="J735" s="209"/>
      <c r="L735" s="165"/>
      <c r="M735" s="168"/>
      <c r="N735" s="169"/>
      <c r="O735" s="169"/>
      <c r="P735" s="169"/>
      <c r="Q735" s="169"/>
      <c r="R735" s="169"/>
      <c r="S735" s="169"/>
      <c r="T735" s="170"/>
      <c r="AT735" s="166" t="s">
        <v>152</v>
      </c>
      <c r="AU735" s="166" t="s">
        <v>86</v>
      </c>
      <c r="AV735" s="13" t="s">
        <v>84</v>
      </c>
      <c r="AW735" s="13" t="s">
        <v>32</v>
      </c>
      <c r="AX735" s="13" t="s">
        <v>76</v>
      </c>
      <c r="AY735" s="166" t="s">
        <v>143</v>
      </c>
    </row>
    <row r="736" spans="2:51" s="14" customFormat="1" ht="12">
      <c r="B736" s="171"/>
      <c r="C736" s="213"/>
      <c r="D736" s="210" t="s">
        <v>152</v>
      </c>
      <c r="E736" s="214" t="s">
        <v>1</v>
      </c>
      <c r="F736" s="215" t="s">
        <v>84</v>
      </c>
      <c r="G736" s="213"/>
      <c r="H736" s="216">
        <v>1</v>
      </c>
      <c r="I736" s="173"/>
      <c r="J736" s="213"/>
      <c r="L736" s="171"/>
      <c r="M736" s="174"/>
      <c r="N736" s="175"/>
      <c r="O736" s="175"/>
      <c r="P736" s="175"/>
      <c r="Q736" s="175"/>
      <c r="R736" s="175"/>
      <c r="S736" s="175"/>
      <c r="T736" s="176"/>
      <c r="AT736" s="172" t="s">
        <v>152</v>
      </c>
      <c r="AU736" s="172" t="s">
        <v>86</v>
      </c>
      <c r="AV736" s="14" t="s">
        <v>86</v>
      </c>
      <c r="AW736" s="14" t="s">
        <v>32</v>
      </c>
      <c r="AX736" s="14" t="s">
        <v>84</v>
      </c>
      <c r="AY736" s="172" t="s">
        <v>143</v>
      </c>
    </row>
    <row r="737" spans="1:65" s="2" customFormat="1" ht="16.5" customHeight="1">
      <c r="A737" s="33"/>
      <c r="B737" s="156"/>
      <c r="C737" s="204" t="s">
        <v>900</v>
      </c>
      <c r="D737" s="204" t="s">
        <v>145</v>
      </c>
      <c r="E737" s="205" t="s">
        <v>863</v>
      </c>
      <c r="F737" s="206" t="s">
        <v>864</v>
      </c>
      <c r="G737" s="207" t="s">
        <v>385</v>
      </c>
      <c r="H737" s="208">
        <v>1</v>
      </c>
      <c r="I737" s="158"/>
      <c r="J737" s="234">
        <f>ROUND(I737*H737,2)</f>
        <v>0</v>
      </c>
      <c r="K737" s="157" t="s">
        <v>149</v>
      </c>
      <c r="L737" s="34"/>
      <c r="M737" s="159" t="s">
        <v>1</v>
      </c>
      <c r="N737" s="160" t="s">
        <v>42</v>
      </c>
      <c r="O737" s="59"/>
      <c r="P737" s="161">
        <f>O737*H737</f>
        <v>0</v>
      </c>
      <c r="Q737" s="161">
        <v>0.01212</v>
      </c>
      <c r="R737" s="161">
        <f>Q737*H737</f>
        <v>0.01212</v>
      </c>
      <c r="S737" s="161">
        <v>0</v>
      </c>
      <c r="T737" s="162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3" t="s">
        <v>150</v>
      </c>
      <c r="AT737" s="163" t="s">
        <v>145</v>
      </c>
      <c r="AU737" s="163" t="s">
        <v>86</v>
      </c>
      <c r="AY737" s="18" t="s">
        <v>143</v>
      </c>
      <c r="BE737" s="164">
        <f>IF(N737="základní",J737,0)</f>
        <v>0</v>
      </c>
      <c r="BF737" s="164">
        <f>IF(N737="snížená",J737,0)</f>
        <v>0</v>
      </c>
      <c r="BG737" s="164">
        <f>IF(N737="zákl. přenesená",J737,0)</f>
        <v>0</v>
      </c>
      <c r="BH737" s="164">
        <f>IF(N737="sníž. přenesená",J737,0)</f>
        <v>0</v>
      </c>
      <c r="BI737" s="164">
        <f>IF(N737="nulová",J737,0)</f>
        <v>0</v>
      </c>
      <c r="BJ737" s="18" t="s">
        <v>84</v>
      </c>
      <c r="BK737" s="164">
        <f>ROUND(I737*H737,2)</f>
        <v>0</v>
      </c>
      <c r="BL737" s="18" t="s">
        <v>150</v>
      </c>
      <c r="BM737" s="163" t="s">
        <v>901</v>
      </c>
    </row>
    <row r="738" spans="1:65" s="2" customFormat="1" ht="16.5" customHeight="1">
      <c r="A738" s="33"/>
      <c r="B738" s="156"/>
      <c r="C738" s="204" t="s">
        <v>902</v>
      </c>
      <c r="D738" s="204" t="s">
        <v>145</v>
      </c>
      <c r="E738" s="205" t="s">
        <v>867</v>
      </c>
      <c r="F738" s="206" t="s">
        <v>868</v>
      </c>
      <c r="G738" s="207" t="s">
        <v>385</v>
      </c>
      <c r="H738" s="208">
        <v>1</v>
      </c>
      <c r="I738" s="158"/>
      <c r="J738" s="234">
        <f>ROUND(I738*H738,2)</f>
        <v>0</v>
      </c>
      <c r="K738" s="157" t="s">
        <v>149</v>
      </c>
      <c r="L738" s="34"/>
      <c r="M738" s="159" t="s">
        <v>1</v>
      </c>
      <c r="N738" s="160" t="s">
        <v>42</v>
      </c>
      <c r="O738" s="59"/>
      <c r="P738" s="161">
        <f>O738*H738</f>
        <v>0</v>
      </c>
      <c r="Q738" s="161">
        <v>0</v>
      </c>
      <c r="R738" s="161">
        <f>Q738*H738</f>
        <v>0</v>
      </c>
      <c r="S738" s="161">
        <v>0</v>
      </c>
      <c r="T738" s="162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3" t="s">
        <v>150</v>
      </c>
      <c r="AT738" s="163" t="s">
        <v>145</v>
      </c>
      <c r="AU738" s="163" t="s">
        <v>86</v>
      </c>
      <c r="AY738" s="18" t="s">
        <v>143</v>
      </c>
      <c r="BE738" s="164">
        <f>IF(N738="základní",J738,0)</f>
        <v>0</v>
      </c>
      <c r="BF738" s="164">
        <f>IF(N738="snížená",J738,0)</f>
        <v>0</v>
      </c>
      <c r="BG738" s="164">
        <f>IF(N738="zákl. přenesená",J738,0)</f>
        <v>0</v>
      </c>
      <c r="BH738" s="164">
        <f>IF(N738="sníž. přenesená",J738,0)</f>
        <v>0</v>
      </c>
      <c r="BI738" s="164">
        <f>IF(N738="nulová",J738,0)</f>
        <v>0</v>
      </c>
      <c r="BJ738" s="18" t="s">
        <v>84</v>
      </c>
      <c r="BK738" s="164">
        <f>ROUND(I738*H738,2)</f>
        <v>0</v>
      </c>
      <c r="BL738" s="18" t="s">
        <v>150</v>
      </c>
      <c r="BM738" s="163" t="s">
        <v>903</v>
      </c>
    </row>
    <row r="739" spans="1:65" s="2" customFormat="1" ht="16.5" customHeight="1">
      <c r="A739" s="33"/>
      <c r="B739" s="156"/>
      <c r="C739" s="204" t="s">
        <v>904</v>
      </c>
      <c r="D739" s="204" t="s">
        <v>145</v>
      </c>
      <c r="E739" s="205" t="s">
        <v>875</v>
      </c>
      <c r="F739" s="206" t="s">
        <v>876</v>
      </c>
      <c r="G739" s="207" t="s">
        <v>385</v>
      </c>
      <c r="H739" s="208">
        <v>1</v>
      </c>
      <c r="I739" s="158"/>
      <c r="J739" s="234">
        <f>ROUND(I739*H739,2)</f>
        <v>0</v>
      </c>
      <c r="K739" s="157" t="s">
        <v>149</v>
      </c>
      <c r="L739" s="34"/>
      <c r="M739" s="159" t="s">
        <v>1</v>
      </c>
      <c r="N739" s="160" t="s">
        <v>42</v>
      </c>
      <c r="O739" s="59"/>
      <c r="P739" s="161">
        <f>O739*H739</f>
        <v>0</v>
      </c>
      <c r="Q739" s="161">
        <v>0.05757</v>
      </c>
      <c r="R739" s="161">
        <f>Q739*H739</f>
        <v>0.05757</v>
      </c>
      <c r="S739" s="161">
        <v>0</v>
      </c>
      <c r="T739" s="162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63" t="s">
        <v>150</v>
      </c>
      <c r="AT739" s="163" t="s">
        <v>145</v>
      </c>
      <c r="AU739" s="163" t="s">
        <v>86</v>
      </c>
      <c r="AY739" s="18" t="s">
        <v>143</v>
      </c>
      <c r="BE739" s="164">
        <f>IF(N739="základní",J739,0)</f>
        <v>0</v>
      </c>
      <c r="BF739" s="164">
        <f>IF(N739="snížená",J739,0)</f>
        <v>0</v>
      </c>
      <c r="BG739" s="164">
        <f>IF(N739="zákl. přenesená",J739,0)</f>
        <v>0</v>
      </c>
      <c r="BH739" s="164">
        <f>IF(N739="sníž. přenesená",J739,0)</f>
        <v>0</v>
      </c>
      <c r="BI739" s="164">
        <f>IF(N739="nulová",J739,0)</f>
        <v>0</v>
      </c>
      <c r="BJ739" s="18" t="s">
        <v>84</v>
      </c>
      <c r="BK739" s="164">
        <f>ROUND(I739*H739,2)</f>
        <v>0</v>
      </c>
      <c r="BL739" s="18" t="s">
        <v>150</v>
      </c>
      <c r="BM739" s="163" t="s">
        <v>905</v>
      </c>
    </row>
    <row r="740" spans="1:65" s="2" customFormat="1" ht="16.5" customHeight="1">
      <c r="A740" s="33"/>
      <c r="B740" s="156"/>
      <c r="C740" s="204" t="s">
        <v>906</v>
      </c>
      <c r="D740" s="204" t="s">
        <v>145</v>
      </c>
      <c r="E740" s="205" t="s">
        <v>730</v>
      </c>
      <c r="F740" s="206" t="s">
        <v>731</v>
      </c>
      <c r="G740" s="207" t="s">
        <v>337</v>
      </c>
      <c r="H740" s="208">
        <v>0.177</v>
      </c>
      <c r="I740" s="158"/>
      <c r="J740" s="234">
        <f>ROUND(I740*H740,2)</f>
        <v>0</v>
      </c>
      <c r="K740" s="157" t="s">
        <v>1</v>
      </c>
      <c r="L740" s="34"/>
      <c r="M740" s="159" t="s">
        <v>1</v>
      </c>
      <c r="N740" s="160" t="s">
        <v>42</v>
      </c>
      <c r="O740" s="59"/>
      <c r="P740" s="161">
        <f>O740*H740</f>
        <v>0</v>
      </c>
      <c r="Q740" s="161">
        <v>0</v>
      </c>
      <c r="R740" s="161">
        <f>Q740*H740</f>
        <v>0</v>
      </c>
      <c r="S740" s="161">
        <v>0</v>
      </c>
      <c r="T740" s="162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63" t="s">
        <v>150</v>
      </c>
      <c r="AT740" s="163" t="s">
        <v>145</v>
      </c>
      <c r="AU740" s="163" t="s">
        <v>86</v>
      </c>
      <c r="AY740" s="18" t="s">
        <v>143</v>
      </c>
      <c r="BE740" s="164">
        <f>IF(N740="základní",J740,0)</f>
        <v>0</v>
      </c>
      <c r="BF740" s="164">
        <f>IF(N740="snížená",J740,0)</f>
        <v>0</v>
      </c>
      <c r="BG740" s="164">
        <f>IF(N740="zákl. přenesená",J740,0)</f>
        <v>0</v>
      </c>
      <c r="BH740" s="164">
        <f>IF(N740="sníž. přenesená",J740,0)</f>
        <v>0</v>
      </c>
      <c r="BI740" s="164">
        <f>IF(N740="nulová",J740,0)</f>
        <v>0</v>
      </c>
      <c r="BJ740" s="18" t="s">
        <v>84</v>
      </c>
      <c r="BK740" s="164">
        <f>ROUND(I740*H740,2)</f>
        <v>0</v>
      </c>
      <c r="BL740" s="18" t="s">
        <v>150</v>
      </c>
      <c r="BM740" s="163" t="s">
        <v>907</v>
      </c>
    </row>
    <row r="741" spans="2:51" s="13" customFormat="1" ht="12">
      <c r="B741" s="165"/>
      <c r="C741" s="209"/>
      <c r="D741" s="210" t="s">
        <v>152</v>
      </c>
      <c r="E741" s="211" t="s">
        <v>1</v>
      </c>
      <c r="F741" s="212" t="s">
        <v>880</v>
      </c>
      <c r="G741" s="209"/>
      <c r="H741" s="211" t="s">
        <v>1</v>
      </c>
      <c r="I741" s="167"/>
      <c r="J741" s="209"/>
      <c r="L741" s="165"/>
      <c r="M741" s="168"/>
      <c r="N741" s="169"/>
      <c r="O741" s="169"/>
      <c r="P741" s="169"/>
      <c r="Q741" s="169"/>
      <c r="R741" s="169"/>
      <c r="S741" s="169"/>
      <c r="T741" s="170"/>
      <c r="AT741" s="166" t="s">
        <v>152</v>
      </c>
      <c r="AU741" s="166" t="s">
        <v>86</v>
      </c>
      <c r="AV741" s="13" t="s">
        <v>84</v>
      </c>
      <c r="AW741" s="13" t="s">
        <v>32</v>
      </c>
      <c r="AX741" s="13" t="s">
        <v>76</v>
      </c>
      <c r="AY741" s="166" t="s">
        <v>143</v>
      </c>
    </row>
    <row r="742" spans="2:51" s="14" customFormat="1" ht="12">
      <c r="B742" s="171"/>
      <c r="C742" s="213"/>
      <c r="D742" s="210" t="s">
        <v>152</v>
      </c>
      <c r="E742" s="214" t="s">
        <v>1</v>
      </c>
      <c r="F742" s="215" t="s">
        <v>881</v>
      </c>
      <c r="G742" s="213"/>
      <c r="H742" s="216">
        <v>0.177</v>
      </c>
      <c r="I742" s="173"/>
      <c r="J742" s="213"/>
      <c r="L742" s="171"/>
      <c r="M742" s="174"/>
      <c r="N742" s="175"/>
      <c r="O742" s="175"/>
      <c r="P742" s="175"/>
      <c r="Q742" s="175"/>
      <c r="R742" s="175"/>
      <c r="S742" s="175"/>
      <c r="T742" s="176"/>
      <c r="AT742" s="172" t="s">
        <v>152</v>
      </c>
      <c r="AU742" s="172" t="s">
        <v>86</v>
      </c>
      <c r="AV742" s="14" t="s">
        <v>86</v>
      </c>
      <c r="AW742" s="14" t="s">
        <v>32</v>
      </c>
      <c r="AX742" s="14" t="s">
        <v>84</v>
      </c>
      <c r="AY742" s="172" t="s">
        <v>143</v>
      </c>
    </row>
    <row r="743" spans="2:51" s="13" customFormat="1" ht="12">
      <c r="B743" s="165"/>
      <c r="C743" s="209"/>
      <c r="D743" s="210" t="s">
        <v>152</v>
      </c>
      <c r="E743" s="211" t="s">
        <v>1</v>
      </c>
      <c r="F743" s="212" t="s">
        <v>735</v>
      </c>
      <c r="G743" s="209"/>
      <c r="H743" s="211" t="s">
        <v>1</v>
      </c>
      <c r="I743" s="167"/>
      <c r="J743" s="209"/>
      <c r="L743" s="165"/>
      <c r="M743" s="168"/>
      <c r="N743" s="169"/>
      <c r="O743" s="169"/>
      <c r="P743" s="169"/>
      <c r="Q743" s="169"/>
      <c r="R743" s="169"/>
      <c r="S743" s="169"/>
      <c r="T743" s="170"/>
      <c r="AT743" s="166" t="s">
        <v>152</v>
      </c>
      <c r="AU743" s="166" t="s">
        <v>86</v>
      </c>
      <c r="AV743" s="13" t="s">
        <v>84</v>
      </c>
      <c r="AW743" s="13" t="s">
        <v>32</v>
      </c>
      <c r="AX743" s="13" t="s">
        <v>76</v>
      </c>
      <c r="AY743" s="166" t="s">
        <v>143</v>
      </c>
    </row>
    <row r="744" spans="2:63" s="12" customFormat="1" ht="25.9" customHeight="1">
      <c r="B744" s="147"/>
      <c r="C744" s="200"/>
      <c r="D744" s="201" t="s">
        <v>75</v>
      </c>
      <c r="E744" s="202" t="s">
        <v>908</v>
      </c>
      <c r="F744" s="202" t="s">
        <v>909</v>
      </c>
      <c r="G744" s="200"/>
      <c r="H744" s="200"/>
      <c r="I744" s="149"/>
      <c r="J744" s="232">
        <f>BK744</f>
        <v>0</v>
      </c>
      <c r="L744" s="147"/>
      <c r="M744" s="150"/>
      <c r="N744" s="151"/>
      <c r="O744" s="151"/>
      <c r="P744" s="152">
        <f>P745</f>
        <v>0</v>
      </c>
      <c r="Q744" s="151"/>
      <c r="R744" s="152">
        <f>R745</f>
        <v>0.459864</v>
      </c>
      <c r="S744" s="151"/>
      <c r="T744" s="153">
        <f>T745</f>
        <v>0</v>
      </c>
      <c r="AR744" s="148" t="s">
        <v>86</v>
      </c>
      <c r="AT744" s="154" t="s">
        <v>75</v>
      </c>
      <c r="AU744" s="154" t="s">
        <v>76</v>
      </c>
      <c r="AY744" s="148" t="s">
        <v>143</v>
      </c>
      <c r="BK744" s="155">
        <f>BK745</f>
        <v>0</v>
      </c>
    </row>
    <row r="745" spans="2:63" s="12" customFormat="1" ht="22.9" customHeight="1">
      <c r="B745" s="147"/>
      <c r="C745" s="200"/>
      <c r="D745" s="201" t="s">
        <v>75</v>
      </c>
      <c r="E745" s="203" t="s">
        <v>910</v>
      </c>
      <c r="F745" s="203" t="s">
        <v>911</v>
      </c>
      <c r="G745" s="200"/>
      <c r="H745" s="200"/>
      <c r="I745" s="149"/>
      <c r="J745" s="233">
        <f>BK745</f>
        <v>0</v>
      </c>
      <c r="L745" s="147"/>
      <c r="M745" s="150"/>
      <c r="N745" s="151"/>
      <c r="O745" s="151"/>
      <c r="P745" s="152">
        <f>SUM(P746:P759)</f>
        <v>0</v>
      </c>
      <c r="Q745" s="151"/>
      <c r="R745" s="152">
        <f>SUM(R746:R759)</f>
        <v>0.459864</v>
      </c>
      <c r="S745" s="151"/>
      <c r="T745" s="153">
        <f>SUM(T746:T759)</f>
        <v>0</v>
      </c>
      <c r="AR745" s="148" t="s">
        <v>86</v>
      </c>
      <c r="AT745" s="154" t="s">
        <v>75</v>
      </c>
      <c r="AU745" s="154" t="s">
        <v>84</v>
      </c>
      <c r="AY745" s="148" t="s">
        <v>143</v>
      </c>
      <c r="BK745" s="155">
        <f>SUM(BK746:BK759)</f>
        <v>0</v>
      </c>
    </row>
    <row r="746" spans="1:65" s="2" customFormat="1" ht="16.5" customHeight="1">
      <c r="A746" s="33"/>
      <c r="B746" s="156"/>
      <c r="C746" s="204" t="s">
        <v>912</v>
      </c>
      <c r="D746" s="204" t="s">
        <v>145</v>
      </c>
      <c r="E746" s="205" t="s">
        <v>913</v>
      </c>
      <c r="F746" s="206" t="s">
        <v>914</v>
      </c>
      <c r="G746" s="207" t="s">
        <v>364</v>
      </c>
      <c r="H746" s="208">
        <v>414.4</v>
      </c>
      <c r="I746" s="158"/>
      <c r="J746" s="234">
        <f>ROUND(I746*H746,2)</f>
        <v>0</v>
      </c>
      <c r="K746" s="157" t="s">
        <v>149</v>
      </c>
      <c r="L746" s="34"/>
      <c r="M746" s="159" t="s">
        <v>1</v>
      </c>
      <c r="N746" s="160" t="s">
        <v>42</v>
      </c>
      <c r="O746" s="59"/>
      <c r="P746" s="161">
        <f>O746*H746</f>
        <v>0</v>
      </c>
      <c r="Q746" s="161">
        <v>6E-05</v>
      </c>
      <c r="R746" s="161">
        <f>Q746*H746</f>
        <v>0.024864</v>
      </c>
      <c r="S746" s="161">
        <v>0</v>
      </c>
      <c r="T746" s="162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3" t="s">
        <v>333</v>
      </c>
      <c r="AT746" s="163" t="s">
        <v>145</v>
      </c>
      <c r="AU746" s="163" t="s">
        <v>86</v>
      </c>
      <c r="AY746" s="18" t="s">
        <v>143</v>
      </c>
      <c r="BE746" s="164">
        <f>IF(N746="základní",J746,0)</f>
        <v>0</v>
      </c>
      <c r="BF746" s="164">
        <f>IF(N746="snížená",J746,0)</f>
        <v>0</v>
      </c>
      <c r="BG746" s="164">
        <f>IF(N746="zákl. přenesená",J746,0)</f>
        <v>0</v>
      </c>
      <c r="BH746" s="164">
        <f>IF(N746="sníž. přenesená",J746,0)</f>
        <v>0</v>
      </c>
      <c r="BI746" s="164">
        <f>IF(N746="nulová",J746,0)</f>
        <v>0</v>
      </c>
      <c r="BJ746" s="18" t="s">
        <v>84</v>
      </c>
      <c r="BK746" s="164">
        <f>ROUND(I746*H746,2)</f>
        <v>0</v>
      </c>
      <c r="BL746" s="18" t="s">
        <v>333</v>
      </c>
      <c r="BM746" s="163" t="s">
        <v>915</v>
      </c>
    </row>
    <row r="747" spans="2:51" s="13" customFormat="1" ht="12">
      <c r="B747" s="165"/>
      <c r="C747" s="209"/>
      <c r="D747" s="210" t="s">
        <v>152</v>
      </c>
      <c r="E747" s="211" t="s">
        <v>1</v>
      </c>
      <c r="F747" s="212" t="s">
        <v>916</v>
      </c>
      <c r="G747" s="209"/>
      <c r="H747" s="211" t="s">
        <v>1</v>
      </c>
      <c r="I747" s="167"/>
      <c r="J747" s="209"/>
      <c r="L747" s="165"/>
      <c r="M747" s="168"/>
      <c r="N747" s="169"/>
      <c r="O747" s="169"/>
      <c r="P747" s="169"/>
      <c r="Q747" s="169"/>
      <c r="R747" s="169"/>
      <c r="S747" s="169"/>
      <c r="T747" s="170"/>
      <c r="AT747" s="166" t="s">
        <v>152</v>
      </c>
      <c r="AU747" s="166" t="s">
        <v>86</v>
      </c>
      <c r="AV747" s="13" t="s">
        <v>84</v>
      </c>
      <c r="AW747" s="13" t="s">
        <v>32</v>
      </c>
      <c r="AX747" s="13" t="s">
        <v>76</v>
      </c>
      <c r="AY747" s="166" t="s">
        <v>143</v>
      </c>
    </row>
    <row r="748" spans="2:51" s="13" customFormat="1" ht="12">
      <c r="B748" s="165"/>
      <c r="C748" s="209"/>
      <c r="D748" s="210" t="s">
        <v>152</v>
      </c>
      <c r="E748" s="211" t="s">
        <v>1</v>
      </c>
      <c r="F748" s="212" t="s">
        <v>917</v>
      </c>
      <c r="G748" s="209"/>
      <c r="H748" s="211" t="s">
        <v>1</v>
      </c>
      <c r="I748" s="167"/>
      <c r="J748" s="209"/>
      <c r="L748" s="165"/>
      <c r="M748" s="168"/>
      <c r="N748" s="169"/>
      <c r="O748" s="169"/>
      <c r="P748" s="169"/>
      <c r="Q748" s="169"/>
      <c r="R748" s="169"/>
      <c r="S748" s="169"/>
      <c r="T748" s="170"/>
      <c r="AT748" s="166" t="s">
        <v>152</v>
      </c>
      <c r="AU748" s="166" t="s">
        <v>86</v>
      </c>
      <c r="AV748" s="13" t="s">
        <v>84</v>
      </c>
      <c r="AW748" s="13" t="s">
        <v>32</v>
      </c>
      <c r="AX748" s="13" t="s">
        <v>76</v>
      </c>
      <c r="AY748" s="166" t="s">
        <v>143</v>
      </c>
    </row>
    <row r="749" spans="2:51" s="13" customFormat="1" ht="12">
      <c r="B749" s="165"/>
      <c r="C749" s="209"/>
      <c r="D749" s="210" t="s">
        <v>152</v>
      </c>
      <c r="E749" s="211" t="s">
        <v>1</v>
      </c>
      <c r="F749" s="212" t="s">
        <v>918</v>
      </c>
      <c r="G749" s="209"/>
      <c r="H749" s="211" t="s">
        <v>1</v>
      </c>
      <c r="I749" s="167"/>
      <c r="J749" s="209"/>
      <c r="L749" s="165"/>
      <c r="M749" s="168"/>
      <c r="N749" s="169"/>
      <c r="O749" s="169"/>
      <c r="P749" s="169"/>
      <c r="Q749" s="169"/>
      <c r="R749" s="169"/>
      <c r="S749" s="169"/>
      <c r="T749" s="170"/>
      <c r="AT749" s="166" t="s">
        <v>152</v>
      </c>
      <c r="AU749" s="166" t="s">
        <v>86</v>
      </c>
      <c r="AV749" s="13" t="s">
        <v>84</v>
      </c>
      <c r="AW749" s="13" t="s">
        <v>32</v>
      </c>
      <c r="AX749" s="13" t="s">
        <v>76</v>
      </c>
      <c r="AY749" s="166" t="s">
        <v>143</v>
      </c>
    </row>
    <row r="750" spans="2:51" s="14" customFormat="1" ht="12">
      <c r="B750" s="171"/>
      <c r="C750" s="213"/>
      <c r="D750" s="210" t="s">
        <v>152</v>
      </c>
      <c r="E750" s="214" t="s">
        <v>1</v>
      </c>
      <c r="F750" s="215" t="s">
        <v>919</v>
      </c>
      <c r="G750" s="213"/>
      <c r="H750" s="216">
        <v>112</v>
      </c>
      <c r="I750" s="173"/>
      <c r="J750" s="213"/>
      <c r="L750" s="171"/>
      <c r="M750" s="174"/>
      <c r="N750" s="175"/>
      <c r="O750" s="175"/>
      <c r="P750" s="175"/>
      <c r="Q750" s="175"/>
      <c r="R750" s="175"/>
      <c r="S750" s="175"/>
      <c r="T750" s="176"/>
      <c r="AT750" s="172" t="s">
        <v>152</v>
      </c>
      <c r="AU750" s="172" t="s">
        <v>86</v>
      </c>
      <c r="AV750" s="14" t="s">
        <v>86</v>
      </c>
      <c r="AW750" s="14" t="s">
        <v>32</v>
      </c>
      <c r="AX750" s="14" t="s">
        <v>76</v>
      </c>
      <c r="AY750" s="172" t="s">
        <v>143</v>
      </c>
    </row>
    <row r="751" spans="2:51" s="13" customFormat="1" ht="12">
      <c r="B751" s="165"/>
      <c r="C751" s="209"/>
      <c r="D751" s="210" t="s">
        <v>152</v>
      </c>
      <c r="E751" s="211" t="s">
        <v>1</v>
      </c>
      <c r="F751" s="212" t="s">
        <v>920</v>
      </c>
      <c r="G751" s="209"/>
      <c r="H751" s="211" t="s">
        <v>1</v>
      </c>
      <c r="I751" s="167"/>
      <c r="J751" s="209"/>
      <c r="L751" s="165"/>
      <c r="M751" s="168"/>
      <c r="N751" s="169"/>
      <c r="O751" s="169"/>
      <c r="P751" s="169"/>
      <c r="Q751" s="169"/>
      <c r="R751" s="169"/>
      <c r="S751" s="169"/>
      <c r="T751" s="170"/>
      <c r="AT751" s="166" t="s">
        <v>152</v>
      </c>
      <c r="AU751" s="166" t="s">
        <v>86</v>
      </c>
      <c r="AV751" s="13" t="s">
        <v>84</v>
      </c>
      <c r="AW751" s="13" t="s">
        <v>32</v>
      </c>
      <c r="AX751" s="13" t="s">
        <v>76</v>
      </c>
      <c r="AY751" s="166" t="s">
        <v>143</v>
      </c>
    </row>
    <row r="752" spans="2:51" s="14" customFormat="1" ht="12">
      <c r="B752" s="171"/>
      <c r="C752" s="213"/>
      <c r="D752" s="210" t="s">
        <v>152</v>
      </c>
      <c r="E752" s="214" t="s">
        <v>1</v>
      </c>
      <c r="F752" s="215" t="s">
        <v>921</v>
      </c>
      <c r="G752" s="213"/>
      <c r="H752" s="216">
        <v>302.4</v>
      </c>
      <c r="I752" s="173"/>
      <c r="J752" s="213"/>
      <c r="L752" s="171"/>
      <c r="M752" s="174"/>
      <c r="N752" s="175"/>
      <c r="O752" s="175"/>
      <c r="P752" s="175"/>
      <c r="Q752" s="175"/>
      <c r="R752" s="175"/>
      <c r="S752" s="175"/>
      <c r="T752" s="176"/>
      <c r="AT752" s="172" t="s">
        <v>152</v>
      </c>
      <c r="AU752" s="172" t="s">
        <v>86</v>
      </c>
      <c r="AV752" s="14" t="s">
        <v>86</v>
      </c>
      <c r="AW752" s="14" t="s">
        <v>32</v>
      </c>
      <c r="AX752" s="14" t="s">
        <v>76</v>
      </c>
      <c r="AY752" s="172" t="s">
        <v>143</v>
      </c>
    </row>
    <row r="753" spans="2:51" s="16" customFormat="1" ht="12">
      <c r="B753" s="183"/>
      <c r="C753" s="221"/>
      <c r="D753" s="210" t="s">
        <v>152</v>
      </c>
      <c r="E753" s="222" t="s">
        <v>1</v>
      </c>
      <c r="F753" s="223" t="s">
        <v>241</v>
      </c>
      <c r="G753" s="221"/>
      <c r="H753" s="224">
        <v>414.4</v>
      </c>
      <c r="I753" s="185"/>
      <c r="J753" s="221"/>
      <c r="L753" s="183"/>
      <c r="M753" s="186"/>
      <c r="N753" s="187"/>
      <c r="O753" s="187"/>
      <c r="P753" s="187"/>
      <c r="Q753" s="187"/>
      <c r="R753" s="187"/>
      <c r="S753" s="187"/>
      <c r="T753" s="188"/>
      <c r="AT753" s="184" t="s">
        <v>152</v>
      </c>
      <c r="AU753" s="184" t="s">
        <v>86</v>
      </c>
      <c r="AV753" s="16" t="s">
        <v>150</v>
      </c>
      <c r="AW753" s="16" t="s">
        <v>32</v>
      </c>
      <c r="AX753" s="16" t="s">
        <v>84</v>
      </c>
      <c r="AY753" s="184" t="s">
        <v>143</v>
      </c>
    </row>
    <row r="754" spans="2:51" s="13" customFormat="1" ht="12">
      <c r="B754" s="165"/>
      <c r="C754" s="209"/>
      <c r="D754" s="210" t="s">
        <v>152</v>
      </c>
      <c r="E754" s="211" t="s">
        <v>1</v>
      </c>
      <c r="F754" s="212" t="s">
        <v>374</v>
      </c>
      <c r="G754" s="209"/>
      <c r="H754" s="211" t="s">
        <v>1</v>
      </c>
      <c r="I754" s="167"/>
      <c r="J754" s="209"/>
      <c r="L754" s="165"/>
      <c r="M754" s="168"/>
      <c r="N754" s="169"/>
      <c r="O754" s="169"/>
      <c r="P754" s="169"/>
      <c r="Q754" s="169"/>
      <c r="R754" s="169"/>
      <c r="S754" s="169"/>
      <c r="T754" s="170"/>
      <c r="AT754" s="166" t="s">
        <v>152</v>
      </c>
      <c r="AU754" s="166" t="s">
        <v>86</v>
      </c>
      <c r="AV754" s="13" t="s">
        <v>84</v>
      </c>
      <c r="AW754" s="13" t="s">
        <v>32</v>
      </c>
      <c r="AX754" s="13" t="s">
        <v>76</v>
      </c>
      <c r="AY754" s="166" t="s">
        <v>143</v>
      </c>
    </row>
    <row r="755" spans="2:51" s="13" customFormat="1" ht="12">
      <c r="B755" s="165"/>
      <c r="C755" s="209"/>
      <c r="D755" s="210" t="s">
        <v>152</v>
      </c>
      <c r="E755" s="211" t="s">
        <v>1</v>
      </c>
      <c r="F755" s="212" t="s">
        <v>922</v>
      </c>
      <c r="G755" s="209"/>
      <c r="H755" s="211" t="s">
        <v>1</v>
      </c>
      <c r="I755" s="167"/>
      <c r="J755" s="209"/>
      <c r="L755" s="165"/>
      <c r="M755" s="168"/>
      <c r="N755" s="169"/>
      <c r="O755" s="169"/>
      <c r="P755" s="169"/>
      <c r="Q755" s="169"/>
      <c r="R755" s="169"/>
      <c r="S755" s="169"/>
      <c r="T755" s="170"/>
      <c r="AT755" s="166" t="s">
        <v>152</v>
      </c>
      <c r="AU755" s="166" t="s">
        <v>86</v>
      </c>
      <c r="AV755" s="13" t="s">
        <v>84</v>
      </c>
      <c r="AW755" s="13" t="s">
        <v>32</v>
      </c>
      <c r="AX755" s="13" t="s">
        <v>76</v>
      </c>
      <c r="AY755" s="166" t="s">
        <v>143</v>
      </c>
    </row>
    <row r="756" spans="1:65" s="2" customFormat="1" ht="16.5" customHeight="1">
      <c r="A756" s="33"/>
      <c r="B756" s="156"/>
      <c r="C756" s="225" t="s">
        <v>923</v>
      </c>
      <c r="D756" s="225" t="s">
        <v>334</v>
      </c>
      <c r="E756" s="226" t="s">
        <v>924</v>
      </c>
      <c r="F756" s="227" t="s">
        <v>925</v>
      </c>
      <c r="G756" s="228" t="s">
        <v>337</v>
      </c>
      <c r="H756" s="229">
        <v>0.435</v>
      </c>
      <c r="I756" s="190"/>
      <c r="J756" s="235">
        <f>ROUND(I756*H756,2)</f>
        <v>0</v>
      </c>
      <c r="K756" s="189" t="s">
        <v>149</v>
      </c>
      <c r="L756" s="191"/>
      <c r="M756" s="192" t="s">
        <v>1</v>
      </c>
      <c r="N756" s="193" t="s">
        <v>42</v>
      </c>
      <c r="O756" s="59"/>
      <c r="P756" s="161">
        <f>O756*H756</f>
        <v>0</v>
      </c>
      <c r="Q756" s="161">
        <v>1</v>
      </c>
      <c r="R756" s="161">
        <f>Q756*H756</f>
        <v>0.435</v>
      </c>
      <c r="S756" s="161">
        <v>0</v>
      </c>
      <c r="T756" s="162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63" t="s">
        <v>469</v>
      </c>
      <c r="AT756" s="163" t="s">
        <v>334</v>
      </c>
      <c r="AU756" s="163" t="s">
        <v>86</v>
      </c>
      <c r="AY756" s="18" t="s">
        <v>143</v>
      </c>
      <c r="BE756" s="164">
        <f>IF(N756="základní",J756,0)</f>
        <v>0</v>
      </c>
      <c r="BF756" s="164">
        <f>IF(N756="snížená",J756,0)</f>
        <v>0</v>
      </c>
      <c r="BG756" s="164">
        <f>IF(N756="zákl. přenesená",J756,0)</f>
        <v>0</v>
      </c>
      <c r="BH756" s="164">
        <f>IF(N756="sníž. přenesená",J756,0)</f>
        <v>0</v>
      </c>
      <c r="BI756" s="164">
        <f>IF(N756="nulová",J756,0)</f>
        <v>0</v>
      </c>
      <c r="BJ756" s="18" t="s">
        <v>84</v>
      </c>
      <c r="BK756" s="164">
        <f>ROUND(I756*H756,2)</f>
        <v>0</v>
      </c>
      <c r="BL756" s="18" t="s">
        <v>333</v>
      </c>
      <c r="BM756" s="163" t="s">
        <v>926</v>
      </c>
    </row>
    <row r="757" spans="2:51" s="13" customFormat="1" ht="12">
      <c r="B757" s="165"/>
      <c r="C757" s="209"/>
      <c r="D757" s="210" t="s">
        <v>152</v>
      </c>
      <c r="E757" s="211" t="s">
        <v>1</v>
      </c>
      <c r="F757" s="212" t="s">
        <v>927</v>
      </c>
      <c r="G757" s="209"/>
      <c r="H757" s="211" t="s">
        <v>1</v>
      </c>
      <c r="I757" s="167"/>
      <c r="J757" s="209"/>
      <c r="L757" s="165"/>
      <c r="M757" s="168"/>
      <c r="N757" s="169"/>
      <c r="O757" s="169"/>
      <c r="P757" s="169"/>
      <c r="Q757" s="169"/>
      <c r="R757" s="169"/>
      <c r="S757" s="169"/>
      <c r="T757" s="170"/>
      <c r="AT757" s="166" t="s">
        <v>152</v>
      </c>
      <c r="AU757" s="166" t="s">
        <v>86</v>
      </c>
      <c r="AV757" s="13" t="s">
        <v>84</v>
      </c>
      <c r="AW757" s="13" t="s">
        <v>32</v>
      </c>
      <c r="AX757" s="13" t="s">
        <v>76</v>
      </c>
      <c r="AY757" s="166" t="s">
        <v>143</v>
      </c>
    </row>
    <row r="758" spans="2:51" s="14" customFormat="1" ht="12">
      <c r="B758" s="171"/>
      <c r="C758" s="213"/>
      <c r="D758" s="210" t="s">
        <v>152</v>
      </c>
      <c r="E758" s="214" t="s">
        <v>1</v>
      </c>
      <c r="F758" s="215" t="s">
        <v>928</v>
      </c>
      <c r="G758" s="213"/>
      <c r="H758" s="216">
        <v>0.435</v>
      </c>
      <c r="I758" s="173"/>
      <c r="J758" s="213"/>
      <c r="L758" s="171"/>
      <c r="M758" s="174"/>
      <c r="N758" s="175"/>
      <c r="O758" s="175"/>
      <c r="P758" s="175"/>
      <c r="Q758" s="175"/>
      <c r="R758" s="175"/>
      <c r="S758" s="175"/>
      <c r="T758" s="176"/>
      <c r="AT758" s="172" t="s">
        <v>152</v>
      </c>
      <c r="AU758" s="172" t="s">
        <v>86</v>
      </c>
      <c r="AV758" s="14" t="s">
        <v>86</v>
      </c>
      <c r="AW758" s="14" t="s">
        <v>32</v>
      </c>
      <c r="AX758" s="14" t="s">
        <v>84</v>
      </c>
      <c r="AY758" s="172" t="s">
        <v>143</v>
      </c>
    </row>
    <row r="759" spans="1:65" s="2" customFormat="1" ht="16.5" customHeight="1">
      <c r="A759" s="33"/>
      <c r="B759" s="156"/>
      <c r="C759" s="204" t="s">
        <v>929</v>
      </c>
      <c r="D759" s="204" t="s">
        <v>145</v>
      </c>
      <c r="E759" s="205" t="s">
        <v>930</v>
      </c>
      <c r="F759" s="206" t="s">
        <v>931</v>
      </c>
      <c r="G759" s="207" t="s">
        <v>337</v>
      </c>
      <c r="H759" s="208">
        <v>0.46</v>
      </c>
      <c r="I759" s="158"/>
      <c r="J759" s="234">
        <f>ROUND(I759*H759,2)</f>
        <v>0</v>
      </c>
      <c r="K759" s="157" t="s">
        <v>149</v>
      </c>
      <c r="L759" s="34"/>
      <c r="M759" s="159" t="s">
        <v>1</v>
      </c>
      <c r="N759" s="160" t="s">
        <v>42</v>
      </c>
      <c r="O759" s="59"/>
      <c r="P759" s="161">
        <f>O759*H759</f>
        <v>0</v>
      </c>
      <c r="Q759" s="161">
        <v>0</v>
      </c>
      <c r="R759" s="161">
        <f>Q759*H759</f>
        <v>0</v>
      </c>
      <c r="S759" s="161">
        <v>0</v>
      </c>
      <c r="T759" s="162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63" t="s">
        <v>333</v>
      </c>
      <c r="AT759" s="163" t="s">
        <v>145</v>
      </c>
      <c r="AU759" s="163" t="s">
        <v>86</v>
      </c>
      <c r="AY759" s="18" t="s">
        <v>143</v>
      </c>
      <c r="BE759" s="164">
        <f>IF(N759="základní",J759,0)</f>
        <v>0</v>
      </c>
      <c r="BF759" s="164">
        <f>IF(N759="snížená",J759,0)</f>
        <v>0</v>
      </c>
      <c r="BG759" s="164">
        <f>IF(N759="zákl. přenesená",J759,0)</f>
        <v>0</v>
      </c>
      <c r="BH759" s="164">
        <f>IF(N759="sníž. přenesená",J759,0)</f>
        <v>0</v>
      </c>
      <c r="BI759" s="164">
        <f>IF(N759="nulová",J759,0)</f>
        <v>0</v>
      </c>
      <c r="BJ759" s="18" t="s">
        <v>84</v>
      </c>
      <c r="BK759" s="164">
        <f>ROUND(I759*H759,2)</f>
        <v>0</v>
      </c>
      <c r="BL759" s="18" t="s">
        <v>333</v>
      </c>
      <c r="BM759" s="163" t="s">
        <v>932</v>
      </c>
    </row>
    <row r="760" spans="2:63" s="12" customFormat="1" ht="25.9" customHeight="1">
      <c r="B760" s="147"/>
      <c r="C760" s="200"/>
      <c r="D760" s="201" t="s">
        <v>75</v>
      </c>
      <c r="E760" s="202" t="s">
        <v>933</v>
      </c>
      <c r="F760" s="202" t="s">
        <v>934</v>
      </c>
      <c r="G760" s="200"/>
      <c r="H760" s="200"/>
      <c r="I760" s="149"/>
      <c r="J760" s="232">
        <f>BK760</f>
        <v>0</v>
      </c>
      <c r="L760" s="147"/>
      <c r="M760" s="150"/>
      <c r="N760" s="151"/>
      <c r="O760" s="151"/>
      <c r="P760" s="152">
        <f>P761</f>
        <v>0</v>
      </c>
      <c r="Q760" s="151"/>
      <c r="R760" s="152">
        <f>R761</f>
        <v>0</v>
      </c>
      <c r="S760" s="151"/>
      <c r="T760" s="153">
        <f>T761</f>
        <v>0</v>
      </c>
      <c r="AR760" s="148" t="s">
        <v>171</v>
      </c>
      <c r="AT760" s="154" t="s">
        <v>75</v>
      </c>
      <c r="AU760" s="154" t="s">
        <v>76</v>
      </c>
      <c r="AY760" s="148" t="s">
        <v>143</v>
      </c>
      <c r="BK760" s="155">
        <f>BK761</f>
        <v>0</v>
      </c>
    </row>
    <row r="761" spans="1:65" s="2" customFormat="1" ht="16.5" customHeight="1">
      <c r="A761" s="33"/>
      <c r="B761" s="156"/>
      <c r="C761" s="204" t="s">
        <v>935</v>
      </c>
      <c r="D761" s="204" t="s">
        <v>145</v>
      </c>
      <c r="E761" s="205" t="s">
        <v>936</v>
      </c>
      <c r="F761" s="206" t="s">
        <v>937</v>
      </c>
      <c r="G761" s="207" t="s">
        <v>642</v>
      </c>
      <c r="H761" s="208">
        <v>1</v>
      </c>
      <c r="I761" s="158"/>
      <c r="J761" s="234">
        <f>ROUND(I761*H761,2)</f>
        <v>0</v>
      </c>
      <c r="K761" s="157" t="s">
        <v>149</v>
      </c>
      <c r="L761" s="34"/>
      <c r="M761" s="159" t="s">
        <v>1</v>
      </c>
      <c r="N761" s="160" t="s">
        <v>42</v>
      </c>
      <c r="O761" s="59"/>
      <c r="P761" s="161">
        <f>O761*H761</f>
        <v>0</v>
      </c>
      <c r="Q761" s="161">
        <v>0</v>
      </c>
      <c r="R761" s="161">
        <f>Q761*H761</f>
        <v>0</v>
      </c>
      <c r="S761" s="161">
        <v>0</v>
      </c>
      <c r="T761" s="162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3" t="s">
        <v>938</v>
      </c>
      <c r="AT761" s="163" t="s">
        <v>145</v>
      </c>
      <c r="AU761" s="163" t="s">
        <v>84</v>
      </c>
      <c r="AY761" s="18" t="s">
        <v>143</v>
      </c>
      <c r="BE761" s="164">
        <f>IF(N761="základní",J761,0)</f>
        <v>0</v>
      </c>
      <c r="BF761" s="164">
        <f>IF(N761="snížená",J761,0)</f>
        <v>0</v>
      </c>
      <c r="BG761" s="164">
        <f>IF(N761="zákl. přenesená",J761,0)</f>
        <v>0</v>
      </c>
      <c r="BH761" s="164">
        <f>IF(N761="sníž. přenesená",J761,0)</f>
        <v>0</v>
      </c>
      <c r="BI761" s="164">
        <f>IF(N761="nulová",J761,0)</f>
        <v>0</v>
      </c>
      <c r="BJ761" s="18" t="s">
        <v>84</v>
      </c>
      <c r="BK761" s="164">
        <f>ROUND(I761*H761,2)</f>
        <v>0</v>
      </c>
      <c r="BL761" s="18" t="s">
        <v>938</v>
      </c>
      <c r="BM761" s="163" t="s">
        <v>939</v>
      </c>
    </row>
    <row r="762" spans="2:63" s="12" customFormat="1" ht="25.9" customHeight="1">
      <c r="B762" s="147"/>
      <c r="C762" s="200"/>
      <c r="D762" s="201" t="s">
        <v>75</v>
      </c>
      <c r="E762" s="202" t="s">
        <v>940</v>
      </c>
      <c r="F762" s="202" t="s">
        <v>941</v>
      </c>
      <c r="G762" s="200"/>
      <c r="H762" s="200"/>
      <c r="I762" s="149"/>
      <c r="J762" s="232">
        <f>BK762</f>
        <v>0</v>
      </c>
      <c r="L762" s="147"/>
      <c r="M762" s="150"/>
      <c r="N762" s="151"/>
      <c r="O762" s="151"/>
      <c r="P762" s="152">
        <f>SUM(P763:P773)</f>
        <v>0</v>
      </c>
      <c r="Q762" s="151"/>
      <c r="R762" s="152">
        <f>SUM(R763:R773)</f>
        <v>0</v>
      </c>
      <c r="S762" s="151"/>
      <c r="T762" s="153">
        <f>SUM(T763:T773)</f>
        <v>0</v>
      </c>
      <c r="AR762" s="148" t="s">
        <v>150</v>
      </c>
      <c r="AT762" s="154" t="s">
        <v>75</v>
      </c>
      <c r="AU762" s="154" t="s">
        <v>76</v>
      </c>
      <c r="AY762" s="148" t="s">
        <v>143</v>
      </c>
      <c r="BK762" s="155">
        <f>SUM(BK763:BK773)</f>
        <v>0</v>
      </c>
    </row>
    <row r="763" spans="1:65" s="2" customFormat="1" ht="16.5" customHeight="1">
      <c r="A763" s="33"/>
      <c r="B763" s="156"/>
      <c r="C763" s="204" t="s">
        <v>942</v>
      </c>
      <c r="D763" s="204" t="s">
        <v>145</v>
      </c>
      <c r="E763" s="205" t="s">
        <v>943</v>
      </c>
      <c r="F763" s="206" t="s">
        <v>944</v>
      </c>
      <c r="G763" s="207" t="s">
        <v>642</v>
      </c>
      <c r="H763" s="208">
        <v>1</v>
      </c>
      <c r="I763" s="158"/>
      <c r="J763" s="234">
        <f aca="true" t="shared" si="20" ref="J763:J772">ROUND(I763*H763,2)</f>
        <v>0</v>
      </c>
      <c r="K763" s="157" t="s">
        <v>149</v>
      </c>
      <c r="L763" s="34"/>
      <c r="M763" s="159" t="s">
        <v>1</v>
      </c>
      <c r="N763" s="160" t="s">
        <v>42</v>
      </c>
      <c r="O763" s="59"/>
      <c r="P763" s="161">
        <f aca="true" t="shared" si="21" ref="P763:P772">O763*H763</f>
        <v>0</v>
      </c>
      <c r="Q763" s="161">
        <v>0</v>
      </c>
      <c r="R763" s="161">
        <f aca="true" t="shared" si="22" ref="R763:R772">Q763*H763</f>
        <v>0</v>
      </c>
      <c r="S763" s="161">
        <v>0</v>
      </c>
      <c r="T763" s="162">
        <f aca="true" t="shared" si="23" ref="T763:T772"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3" t="s">
        <v>938</v>
      </c>
      <c r="AT763" s="163" t="s">
        <v>145</v>
      </c>
      <c r="AU763" s="163" t="s">
        <v>84</v>
      </c>
      <c r="AY763" s="18" t="s">
        <v>143</v>
      </c>
      <c r="BE763" s="164">
        <f aca="true" t="shared" si="24" ref="BE763:BE772">IF(N763="základní",J763,0)</f>
        <v>0</v>
      </c>
      <c r="BF763" s="164">
        <f aca="true" t="shared" si="25" ref="BF763:BF772">IF(N763="snížená",J763,0)</f>
        <v>0</v>
      </c>
      <c r="BG763" s="164">
        <f aca="true" t="shared" si="26" ref="BG763:BG772">IF(N763="zákl. přenesená",J763,0)</f>
        <v>0</v>
      </c>
      <c r="BH763" s="164">
        <f aca="true" t="shared" si="27" ref="BH763:BH772">IF(N763="sníž. přenesená",J763,0)</f>
        <v>0</v>
      </c>
      <c r="BI763" s="164">
        <f aca="true" t="shared" si="28" ref="BI763:BI772">IF(N763="nulová",J763,0)</f>
        <v>0</v>
      </c>
      <c r="BJ763" s="18" t="s">
        <v>84</v>
      </c>
      <c r="BK763" s="164">
        <f aca="true" t="shared" si="29" ref="BK763:BK772">ROUND(I763*H763,2)</f>
        <v>0</v>
      </c>
      <c r="BL763" s="18" t="s">
        <v>938</v>
      </c>
      <c r="BM763" s="163" t="s">
        <v>945</v>
      </c>
    </row>
    <row r="764" spans="1:65" s="2" customFormat="1" ht="16.5" customHeight="1">
      <c r="A764" s="33"/>
      <c r="B764" s="156"/>
      <c r="C764" s="204" t="s">
        <v>946</v>
      </c>
      <c r="D764" s="204" t="s">
        <v>145</v>
      </c>
      <c r="E764" s="205" t="s">
        <v>947</v>
      </c>
      <c r="F764" s="206" t="s">
        <v>948</v>
      </c>
      <c r="G764" s="207" t="s">
        <v>642</v>
      </c>
      <c r="H764" s="208">
        <v>1</v>
      </c>
      <c r="I764" s="158"/>
      <c r="J764" s="234">
        <f t="shared" si="20"/>
        <v>0</v>
      </c>
      <c r="K764" s="157" t="s">
        <v>1</v>
      </c>
      <c r="L764" s="34"/>
      <c r="M764" s="159" t="s">
        <v>1</v>
      </c>
      <c r="N764" s="160" t="s">
        <v>42</v>
      </c>
      <c r="O764" s="59"/>
      <c r="P764" s="161">
        <f t="shared" si="21"/>
        <v>0</v>
      </c>
      <c r="Q764" s="161">
        <v>0</v>
      </c>
      <c r="R764" s="161">
        <f t="shared" si="22"/>
        <v>0</v>
      </c>
      <c r="S764" s="161">
        <v>0</v>
      </c>
      <c r="T764" s="162">
        <f t="shared" si="23"/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3" t="s">
        <v>938</v>
      </c>
      <c r="AT764" s="163" t="s">
        <v>145</v>
      </c>
      <c r="AU764" s="163" t="s">
        <v>84</v>
      </c>
      <c r="AY764" s="18" t="s">
        <v>143</v>
      </c>
      <c r="BE764" s="164">
        <f t="shared" si="24"/>
        <v>0</v>
      </c>
      <c r="BF764" s="164">
        <f t="shared" si="25"/>
        <v>0</v>
      </c>
      <c r="BG764" s="164">
        <f t="shared" si="26"/>
        <v>0</v>
      </c>
      <c r="BH764" s="164">
        <f t="shared" si="27"/>
        <v>0</v>
      </c>
      <c r="BI764" s="164">
        <f t="shared" si="28"/>
        <v>0</v>
      </c>
      <c r="BJ764" s="18" t="s">
        <v>84</v>
      </c>
      <c r="BK764" s="164">
        <f t="shared" si="29"/>
        <v>0</v>
      </c>
      <c r="BL764" s="18" t="s">
        <v>938</v>
      </c>
      <c r="BM764" s="163" t="s">
        <v>949</v>
      </c>
    </row>
    <row r="765" spans="1:65" s="2" customFormat="1" ht="24" customHeight="1">
      <c r="A765" s="33"/>
      <c r="B765" s="156"/>
      <c r="C765" s="204" t="s">
        <v>950</v>
      </c>
      <c r="D765" s="204" t="s">
        <v>145</v>
      </c>
      <c r="E765" s="205" t="s">
        <v>951</v>
      </c>
      <c r="F765" s="206" t="s">
        <v>952</v>
      </c>
      <c r="G765" s="207" t="s">
        <v>642</v>
      </c>
      <c r="H765" s="208">
        <v>1</v>
      </c>
      <c r="I765" s="158"/>
      <c r="J765" s="234">
        <f t="shared" si="20"/>
        <v>0</v>
      </c>
      <c r="K765" s="157" t="s">
        <v>1</v>
      </c>
      <c r="L765" s="34"/>
      <c r="M765" s="159" t="s">
        <v>1</v>
      </c>
      <c r="N765" s="160" t="s">
        <v>42</v>
      </c>
      <c r="O765" s="59"/>
      <c r="P765" s="161">
        <f t="shared" si="21"/>
        <v>0</v>
      </c>
      <c r="Q765" s="161">
        <v>0</v>
      </c>
      <c r="R765" s="161">
        <f t="shared" si="22"/>
        <v>0</v>
      </c>
      <c r="S765" s="161">
        <v>0</v>
      </c>
      <c r="T765" s="162">
        <f t="shared" si="23"/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63" t="s">
        <v>938</v>
      </c>
      <c r="AT765" s="163" t="s">
        <v>145</v>
      </c>
      <c r="AU765" s="163" t="s">
        <v>84</v>
      </c>
      <c r="AY765" s="18" t="s">
        <v>143</v>
      </c>
      <c r="BE765" s="164">
        <f t="shared" si="24"/>
        <v>0</v>
      </c>
      <c r="BF765" s="164">
        <f t="shared" si="25"/>
        <v>0</v>
      </c>
      <c r="BG765" s="164">
        <f t="shared" si="26"/>
        <v>0</v>
      </c>
      <c r="BH765" s="164">
        <f t="shared" si="27"/>
        <v>0</v>
      </c>
      <c r="BI765" s="164">
        <f t="shared" si="28"/>
        <v>0</v>
      </c>
      <c r="BJ765" s="18" t="s">
        <v>84</v>
      </c>
      <c r="BK765" s="164">
        <f t="shared" si="29"/>
        <v>0</v>
      </c>
      <c r="BL765" s="18" t="s">
        <v>938</v>
      </c>
      <c r="BM765" s="163" t="s">
        <v>953</v>
      </c>
    </row>
    <row r="766" spans="1:65" s="2" customFormat="1" ht="16.5" customHeight="1">
      <c r="A766" s="33"/>
      <c r="B766" s="156"/>
      <c r="C766" s="204" t="s">
        <v>954</v>
      </c>
      <c r="D766" s="204" t="s">
        <v>145</v>
      </c>
      <c r="E766" s="205" t="s">
        <v>955</v>
      </c>
      <c r="F766" s="206" t="s">
        <v>956</v>
      </c>
      <c r="G766" s="207" t="s">
        <v>642</v>
      </c>
      <c r="H766" s="208">
        <v>1</v>
      </c>
      <c r="I766" s="158"/>
      <c r="J766" s="234">
        <f t="shared" si="20"/>
        <v>0</v>
      </c>
      <c r="K766" s="157" t="s">
        <v>149</v>
      </c>
      <c r="L766" s="34"/>
      <c r="M766" s="159" t="s">
        <v>1</v>
      </c>
      <c r="N766" s="160" t="s">
        <v>42</v>
      </c>
      <c r="O766" s="59"/>
      <c r="P766" s="161">
        <f t="shared" si="21"/>
        <v>0</v>
      </c>
      <c r="Q766" s="161">
        <v>0</v>
      </c>
      <c r="R766" s="161">
        <f t="shared" si="22"/>
        <v>0</v>
      </c>
      <c r="S766" s="161">
        <v>0</v>
      </c>
      <c r="T766" s="162">
        <f t="shared" si="23"/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3" t="s">
        <v>938</v>
      </c>
      <c r="AT766" s="163" t="s">
        <v>145</v>
      </c>
      <c r="AU766" s="163" t="s">
        <v>84</v>
      </c>
      <c r="AY766" s="18" t="s">
        <v>143</v>
      </c>
      <c r="BE766" s="164">
        <f t="shared" si="24"/>
        <v>0</v>
      </c>
      <c r="BF766" s="164">
        <f t="shared" si="25"/>
        <v>0</v>
      </c>
      <c r="BG766" s="164">
        <f t="shared" si="26"/>
        <v>0</v>
      </c>
      <c r="BH766" s="164">
        <f t="shared" si="27"/>
        <v>0</v>
      </c>
      <c r="BI766" s="164">
        <f t="shared" si="28"/>
        <v>0</v>
      </c>
      <c r="BJ766" s="18" t="s">
        <v>84</v>
      </c>
      <c r="BK766" s="164">
        <f t="shared" si="29"/>
        <v>0</v>
      </c>
      <c r="BL766" s="18" t="s">
        <v>938</v>
      </c>
      <c r="BM766" s="163" t="s">
        <v>957</v>
      </c>
    </row>
    <row r="767" spans="1:65" s="2" customFormat="1" ht="16.5" customHeight="1">
      <c r="A767" s="33"/>
      <c r="B767" s="156"/>
      <c r="C767" s="204" t="s">
        <v>958</v>
      </c>
      <c r="D767" s="204" t="s">
        <v>145</v>
      </c>
      <c r="E767" s="205" t="s">
        <v>959</v>
      </c>
      <c r="F767" s="206" t="s">
        <v>960</v>
      </c>
      <c r="G767" s="207" t="s">
        <v>642</v>
      </c>
      <c r="H767" s="208">
        <v>3</v>
      </c>
      <c r="I767" s="158"/>
      <c r="J767" s="234">
        <f t="shared" si="20"/>
        <v>0</v>
      </c>
      <c r="K767" s="157" t="s">
        <v>149</v>
      </c>
      <c r="L767" s="34"/>
      <c r="M767" s="159" t="s">
        <v>1</v>
      </c>
      <c r="N767" s="160" t="s">
        <v>42</v>
      </c>
      <c r="O767" s="59"/>
      <c r="P767" s="161">
        <f t="shared" si="21"/>
        <v>0</v>
      </c>
      <c r="Q767" s="161">
        <v>0</v>
      </c>
      <c r="R767" s="161">
        <f t="shared" si="22"/>
        <v>0</v>
      </c>
      <c r="S767" s="161">
        <v>0</v>
      </c>
      <c r="T767" s="162">
        <f t="shared" si="23"/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63" t="s">
        <v>938</v>
      </c>
      <c r="AT767" s="163" t="s">
        <v>145</v>
      </c>
      <c r="AU767" s="163" t="s">
        <v>84</v>
      </c>
      <c r="AY767" s="18" t="s">
        <v>143</v>
      </c>
      <c r="BE767" s="164">
        <f t="shared" si="24"/>
        <v>0</v>
      </c>
      <c r="BF767" s="164">
        <f t="shared" si="25"/>
        <v>0</v>
      </c>
      <c r="BG767" s="164">
        <f t="shared" si="26"/>
        <v>0</v>
      </c>
      <c r="BH767" s="164">
        <f t="shared" si="27"/>
        <v>0</v>
      </c>
      <c r="BI767" s="164">
        <f t="shared" si="28"/>
        <v>0</v>
      </c>
      <c r="BJ767" s="18" t="s">
        <v>84</v>
      </c>
      <c r="BK767" s="164">
        <f t="shared" si="29"/>
        <v>0</v>
      </c>
      <c r="BL767" s="18" t="s">
        <v>938</v>
      </c>
      <c r="BM767" s="163" t="s">
        <v>961</v>
      </c>
    </row>
    <row r="768" spans="1:65" s="2" customFormat="1" ht="24" customHeight="1">
      <c r="A768" s="33"/>
      <c r="B768" s="156"/>
      <c r="C768" s="204" t="s">
        <v>962</v>
      </c>
      <c r="D768" s="204" t="s">
        <v>145</v>
      </c>
      <c r="E768" s="205" t="s">
        <v>963</v>
      </c>
      <c r="F768" s="206" t="s">
        <v>964</v>
      </c>
      <c r="G768" s="207" t="s">
        <v>642</v>
      </c>
      <c r="H768" s="208">
        <v>1</v>
      </c>
      <c r="I768" s="158"/>
      <c r="J768" s="234">
        <f t="shared" si="20"/>
        <v>0</v>
      </c>
      <c r="K768" s="157" t="s">
        <v>1</v>
      </c>
      <c r="L768" s="34"/>
      <c r="M768" s="159" t="s">
        <v>1</v>
      </c>
      <c r="N768" s="160" t="s">
        <v>42</v>
      </c>
      <c r="O768" s="59"/>
      <c r="P768" s="161">
        <f t="shared" si="21"/>
        <v>0</v>
      </c>
      <c r="Q768" s="161">
        <v>0</v>
      </c>
      <c r="R768" s="161">
        <f t="shared" si="22"/>
        <v>0</v>
      </c>
      <c r="S768" s="161">
        <v>0</v>
      </c>
      <c r="T768" s="162">
        <f t="shared" si="23"/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63" t="s">
        <v>965</v>
      </c>
      <c r="AT768" s="163" t="s">
        <v>145</v>
      </c>
      <c r="AU768" s="163" t="s">
        <v>84</v>
      </c>
      <c r="AY768" s="18" t="s">
        <v>143</v>
      </c>
      <c r="BE768" s="164">
        <f t="shared" si="24"/>
        <v>0</v>
      </c>
      <c r="BF768" s="164">
        <f t="shared" si="25"/>
        <v>0</v>
      </c>
      <c r="BG768" s="164">
        <f t="shared" si="26"/>
        <v>0</v>
      </c>
      <c r="BH768" s="164">
        <f t="shared" si="27"/>
        <v>0</v>
      </c>
      <c r="BI768" s="164">
        <f t="shared" si="28"/>
        <v>0</v>
      </c>
      <c r="BJ768" s="18" t="s">
        <v>84</v>
      </c>
      <c r="BK768" s="164">
        <f t="shared" si="29"/>
        <v>0</v>
      </c>
      <c r="BL768" s="18" t="s">
        <v>965</v>
      </c>
      <c r="BM768" s="163" t="s">
        <v>966</v>
      </c>
    </row>
    <row r="769" spans="1:65" s="2" customFormat="1" ht="24" customHeight="1">
      <c r="A769" s="33"/>
      <c r="B769" s="156"/>
      <c r="C769" s="204" t="s">
        <v>967</v>
      </c>
      <c r="D769" s="204" t="s">
        <v>145</v>
      </c>
      <c r="E769" s="205" t="s">
        <v>968</v>
      </c>
      <c r="F769" s="206" t="s">
        <v>969</v>
      </c>
      <c r="G769" s="207" t="s">
        <v>642</v>
      </c>
      <c r="H769" s="208">
        <v>1</v>
      </c>
      <c r="I769" s="158"/>
      <c r="J769" s="234">
        <f t="shared" si="20"/>
        <v>0</v>
      </c>
      <c r="K769" s="157" t="s">
        <v>1</v>
      </c>
      <c r="L769" s="34"/>
      <c r="M769" s="159" t="s">
        <v>1</v>
      </c>
      <c r="N769" s="160" t="s">
        <v>42</v>
      </c>
      <c r="O769" s="59"/>
      <c r="P769" s="161">
        <f t="shared" si="21"/>
        <v>0</v>
      </c>
      <c r="Q769" s="161">
        <v>0</v>
      </c>
      <c r="R769" s="161">
        <f t="shared" si="22"/>
        <v>0</v>
      </c>
      <c r="S769" s="161">
        <v>0</v>
      </c>
      <c r="T769" s="162">
        <f t="shared" si="23"/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63" t="s">
        <v>965</v>
      </c>
      <c r="AT769" s="163" t="s">
        <v>145</v>
      </c>
      <c r="AU769" s="163" t="s">
        <v>84</v>
      </c>
      <c r="AY769" s="18" t="s">
        <v>143</v>
      </c>
      <c r="BE769" s="164">
        <f t="shared" si="24"/>
        <v>0</v>
      </c>
      <c r="BF769" s="164">
        <f t="shared" si="25"/>
        <v>0</v>
      </c>
      <c r="BG769" s="164">
        <f t="shared" si="26"/>
        <v>0</v>
      </c>
      <c r="BH769" s="164">
        <f t="shared" si="27"/>
        <v>0</v>
      </c>
      <c r="BI769" s="164">
        <f t="shared" si="28"/>
        <v>0</v>
      </c>
      <c r="BJ769" s="18" t="s">
        <v>84</v>
      </c>
      <c r="BK769" s="164">
        <f t="shared" si="29"/>
        <v>0</v>
      </c>
      <c r="BL769" s="18" t="s">
        <v>965</v>
      </c>
      <c r="BM769" s="163" t="s">
        <v>970</v>
      </c>
    </row>
    <row r="770" spans="1:65" s="2" customFormat="1" ht="16.5" customHeight="1">
      <c r="A770" s="33"/>
      <c r="B770" s="156"/>
      <c r="C770" s="204" t="s">
        <v>971</v>
      </c>
      <c r="D770" s="204" t="s">
        <v>145</v>
      </c>
      <c r="E770" s="205" t="s">
        <v>972</v>
      </c>
      <c r="F770" s="206" t="s">
        <v>973</v>
      </c>
      <c r="G770" s="207" t="s">
        <v>385</v>
      </c>
      <c r="H770" s="208">
        <v>1</v>
      </c>
      <c r="I770" s="158"/>
      <c r="J770" s="234">
        <f t="shared" si="20"/>
        <v>0</v>
      </c>
      <c r="K770" s="157" t="s">
        <v>1</v>
      </c>
      <c r="L770" s="34"/>
      <c r="M770" s="159" t="s">
        <v>1</v>
      </c>
      <c r="N770" s="160" t="s">
        <v>42</v>
      </c>
      <c r="O770" s="59"/>
      <c r="P770" s="161">
        <f t="shared" si="21"/>
        <v>0</v>
      </c>
      <c r="Q770" s="161">
        <v>0</v>
      </c>
      <c r="R770" s="161">
        <f t="shared" si="22"/>
        <v>0</v>
      </c>
      <c r="S770" s="161">
        <v>0</v>
      </c>
      <c r="T770" s="162">
        <f t="shared" si="23"/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63" t="s">
        <v>965</v>
      </c>
      <c r="AT770" s="163" t="s">
        <v>145</v>
      </c>
      <c r="AU770" s="163" t="s">
        <v>84</v>
      </c>
      <c r="AY770" s="18" t="s">
        <v>143</v>
      </c>
      <c r="BE770" s="164">
        <f t="shared" si="24"/>
        <v>0</v>
      </c>
      <c r="BF770" s="164">
        <f t="shared" si="25"/>
        <v>0</v>
      </c>
      <c r="BG770" s="164">
        <f t="shared" si="26"/>
        <v>0</v>
      </c>
      <c r="BH770" s="164">
        <f t="shared" si="27"/>
        <v>0</v>
      </c>
      <c r="BI770" s="164">
        <f t="shared" si="28"/>
        <v>0</v>
      </c>
      <c r="BJ770" s="18" t="s">
        <v>84</v>
      </c>
      <c r="BK770" s="164">
        <f t="shared" si="29"/>
        <v>0</v>
      </c>
      <c r="BL770" s="18" t="s">
        <v>965</v>
      </c>
      <c r="BM770" s="163" t="s">
        <v>974</v>
      </c>
    </row>
    <row r="771" spans="1:65" s="2" customFormat="1" ht="16.5" customHeight="1">
      <c r="A771" s="33"/>
      <c r="B771" s="156"/>
      <c r="C771" s="204" t="s">
        <v>975</v>
      </c>
      <c r="D771" s="204" t="s">
        <v>145</v>
      </c>
      <c r="E771" s="205" t="s">
        <v>976</v>
      </c>
      <c r="F771" s="206" t="s">
        <v>977</v>
      </c>
      <c r="G771" s="207" t="s">
        <v>642</v>
      </c>
      <c r="H771" s="208">
        <v>1</v>
      </c>
      <c r="I771" s="158"/>
      <c r="J771" s="234">
        <f t="shared" si="20"/>
        <v>0</v>
      </c>
      <c r="K771" s="157" t="s">
        <v>1</v>
      </c>
      <c r="L771" s="34"/>
      <c r="M771" s="159" t="s">
        <v>1</v>
      </c>
      <c r="N771" s="160" t="s">
        <v>42</v>
      </c>
      <c r="O771" s="59"/>
      <c r="P771" s="161">
        <f t="shared" si="21"/>
        <v>0</v>
      </c>
      <c r="Q771" s="161">
        <v>0</v>
      </c>
      <c r="R771" s="161">
        <f t="shared" si="22"/>
        <v>0</v>
      </c>
      <c r="S771" s="161">
        <v>0</v>
      </c>
      <c r="T771" s="162">
        <f t="shared" si="23"/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3" t="s">
        <v>965</v>
      </c>
      <c r="AT771" s="163" t="s">
        <v>145</v>
      </c>
      <c r="AU771" s="163" t="s">
        <v>84</v>
      </c>
      <c r="AY771" s="18" t="s">
        <v>143</v>
      </c>
      <c r="BE771" s="164">
        <f t="shared" si="24"/>
        <v>0</v>
      </c>
      <c r="BF771" s="164">
        <f t="shared" si="25"/>
        <v>0</v>
      </c>
      <c r="BG771" s="164">
        <f t="shared" si="26"/>
        <v>0</v>
      </c>
      <c r="BH771" s="164">
        <f t="shared" si="27"/>
        <v>0</v>
      </c>
      <c r="BI771" s="164">
        <f t="shared" si="28"/>
        <v>0</v>
      </c>
      <c r="BJ771" s="18" t="s">
        <v>84</v>
      </c>
      <c r="BK771" s="164">
        <f t="shared" si="29"/>
        <v>0</v>
      </c>
      <c r="BL771" s="18" t="s">
        <v>965</v>
      </c>
      <c r="BM771" s="163" t="s">
        <v>978</v>
      </c>
    </row>
    <row r="772" spans="1:65" s="2" customFormat="1" ht="16.5" customHeight="1">
      <c r="A772" s="33"/>
      <c r="B772" s="156"/>
      <c r="C772" s="204" t="s">
        <v>979</v>
      </c>
      <c r="D772" s="204" t="s">
        <v>145</v>
      </c>
      <c r="E772" s="205" t="s">
        <v>980</v>
      </c>
      <c r="F772" s="206" t="s">
        <v>981</v>
      </c>
      <c r="G772" s="207" t="s">
        <v>642</v>
      </c>
      <c r="H772" s="208">
        <v>1</v>
      </c>
      <c r="I772" s="158"/>
      <c r="J772" s="234">
        <f t="shared" si="20"/>
        <v>0</v>
      </c>
      <c r="K772" s="157" t="s">
        <v>149</v>
      </c>
      <c r="L772" s="34"/>
      <c r="M772" s="159" t="s">
        <v>1</v>
      </c>
      <c r="N772" s="160" t="s">
        <v>42</v>
      </c>
      <c r="O772" s="59"/>
      <c r="P772" s="161">
        <f t="shared" si="21"/>
        <v>0</v>
      </c>
      <c r="Q772" s="161">
        <v>0</v>
      </c>
      <c r="R772" s="161">
        <f t="shared" si="22"/>
        <v>0</v>
      </c>
      <c r="S772" s="161">
        <v>0</v>
      </c>
      <c r="T772" s="162">
        <f t="shared" si="23"/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3" t="s">
        <v>938</v>
      </c>
      <c r="AT772" s="163" t="s">
        <v>145</v>
      </c>
      <c r="AU772" s="163" t="s">
        <v>84</v>
      </c>
      <c r="AY772" s="18" t="s">
        <v>143</v>
      </c>
      <c r="BE772" s="164">
        <f t="shared" si="24"/>
        <v>0</v>
      </c>
      <c r="BF772" s="164">
        <f t="shared" si="25"/>
        <v>0</v>
      </c>
      <c r="BG772" s="164">
        <f t="shared" si="26"/>
        <v>0</v>
      </c>
      <c r="BH772" s="164">
        <f t="shared" si="27"/>
        <v>0</v>
      </c>
      <c r="BI772" s="164">
        <f t="shared" si="28"/>
        <v>0</v>
      </c>
      <c r="BJ772" s="18" t="s">
        <v>84</v>
      </c>
      <c r="BK772" s="164">
        <f t="shared" si="29"/>
        <v>0</v>
      </c>
      <c r="BL772" s="18" t="s">
        <v>938</v>
      </c>
      <c r="BM772" s="163" t="s">
        <v>982</v>
      </c>
    </row>
    <row r="773" spans="1:65" s="2" customFormat="1" ht="16.5" customHeight="1">
      <c r="A773" s="247"/>
      <c r="B773" s="156"/>
      <c r="C773" s="204" t="s">
        <v>983</v>
      </c>
      <c r="D773" s="204" t="s">
        <v>145</v>
      </c>
      <c r="E773" s="205" t="s">
        <v>984</v>
      </c>
      <c r="F773" s="206" t="s">
        <v>985</v>
      </c>
      <c r="G773" s="207" t="s">
        <v>986</v>
      </c>
      <c r="H773" s="208">
        <v>1</v>
      </c>
      <c r="I773" s="158"/>
      <c r="J773" s="234">
        <f aca="true" t="shared" si="30" ref="J773">ROUND(I773*H773,2)</f>
        <v>0</v>
      </c>
      <c r="K773" s="157" t="s">
        <v>1</v>
      </c>
      <c r="L773" s="34"/>
      <c r="M773" s="159"/>
      <c r="N773" s="160"/>
      <c r="O773" s="59"/>
      <c r="P773" s="161"/>
      <c r="Q773" s="161"/>
      <c r="R773" s="161"/>
      <c r="S773" s="161"/>
      <c r="T773" s="162"/>
      <c r="U773" s="247"/>
      <c r="V773" s="247"/>
      <c r="W773" s="247"/>
      <c r="X773" s="247"/>
      <c r="Y773" s="247"/>
      <c r="Z773" s="247"/>
      <c r="AA773" s="247"/>
      <c r="AB773" s="247"/>
      <c r="AC773" s="247"/>
      <c r="AD773" s="247"/>
      <c r="AE773" s="247"/>
      <c r="AR773" s="163"/>
      <c r="AT773" s="163"/>
      <c r="AU773" s="163"/>
      <c r="AY773" s="18"/>
      <c r="BE773" s="164"/>
      <c r="BF773" s="164"/>
      <c r="BG773" s="164"/>
      <c r="BH773" s="164"/>
      <c r="BI773" s="164"/>
      <c r="BJ773" s="18"/>
      <c r="BK773" s="164"/>
      <c r="BL773" s="18"/>
      <c r="BM773" s="163"/>
    </row>
    <row r="774" spans="1:31" s="2" customFormat="1" ht="6.95" customHeight="1">
      <c r="A774" s="33"/>
      <c r="B774" s="48"/>
      <c r="C774" s="230"/>
      <c r="D774" s="230"/>
      <c r="E774" s="230"/>
      <c r="F774" s="230"/>
      <c r="G774" s="230"/>
      <c r="H774" s="230"/>
      <c r="I774" s="121"/>
      <c r="J774" s="230"/>
      <c r="K774" s="49"/>
      <c r="L774" s="34"/>
      <c r="M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</row>
  </sheetData>
  <sheetProtection algorithmName="SHA-512" hashValue="vqVi9WvMOIXSDtf8oy4vYasT+fS8tbzXEXOouP4/CfH+Scn/7qgvbow2CgXq0XKMRNy50rzl0VMl0yZnaeUMLA==" saltValue="cW9pfApyXKGXWSkfyX87ag==" spinCount="100000" sheet="1" objects="1" scenarios="1"/>
  <autoFilter ref="C134:K773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>
      <selection activeCell="I175" sqref="I17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89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987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ROUND((SUM(BE125:BE175)),2)</f>
        <v>0</v>
      </c>
      <c r="G33" s="33"/>
      <c r="H33" s="33"/>
      <c r="I33" s="108">
        <v>0.21</v>
      </c>
      <c r="J33" s="107">
        <f>ROUND(((SUM(BE125:BE175))*I33),2)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ROUND((SUM(BF125:BF175)),2)</f>
        <v>0</v>
      </c>
      <c r="G34" s="33"/>
      <c r="H34" s="33"/>
      <c r="I34" s="108">
        <v>0.15</v>
      </c>
      <c r="J34" s="107">
        <f>ROUND(((SUM(BF125:BF175))*I34),2)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ROUND((SUM(BG125:BG175)),2)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ROUND((SUM(BH125:BH175)),2)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ROUND((SUM(BI125:BI175)),2)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A2 - PS 01 - ČOV  Technologie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988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2:12" s="10" customFormat="1" ht="19.9" customHeight="1">
      <c r="B98" s="132"/>
      <c r="D98" s="133" t="s">
        <v>989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2:12" s="10" customFormat="1" ht="19.9" customHeight="1">
      <c r="B99" s="132"/>
      <c r="D99" s="133" t="s">
        <v>990</v>
      </c>
      <c r="E99" s="134"/>
      <c r="F99" s="134"/>
      <c r="G99" s="134"/>
      <c r="H99" s="134"/>
      <c r="I99" s="135"/>
      <c r="J99" s="136">
        <f>J138</f>
        <v>0</v>
      </c>
      <c r="L99" s="132"/>
    </row>
    <row r="100" spans="2:12" s="10" customFormat="1" ht="19.9" customHeight="1">
      <c r="B100" s="132"/>
      <c r="D100" s="133" t="s">
        <v>991</v>
      </c>
      <c r="E100" s="134"/>
      <c r="F100" s="134"/>
      <c r="G100" s="134"/>
      <c r="H100" s="134"/>
      <c r="I100" s="135"/>
      <c r="J100" s="136">
        <f>J145</f>
        <v>0</v>
      </c>
      <c r="L100" s="132"/>
    </row>
    <row r="101" spans="2:12" s="10" customFormat="1" ht="19.9" customHeight="1">
      <c r="B101" s="132"/>
      <c r="D101" s="133" t="s">
        <v>992</v>
      </c>
      <c r="E101" s="134"/>
      <c r="F101" s="134"/>
      <c r="G101" s="134"/>
      <c r="H101" s="134"/>
      <c r="I101" s="135"/>
      <c r="J101" s="136">
        <f>J149</f>
        <v>0</v>
      </c>
      <c r="L101" s="132"/>
    </row>
    <row r="102" spans="2:12" s="9" customFormat="1" ht="24.95" customHeight="1">
      <c r="B102" s="127"/>
      <c r="D102" s="128" t="s">
        <v>993</v>
      </c>
      <c r="E102" s="129"/>
      <c r="F102" s="129"/>
      <c r="G102" s="129"/>
      <c r="H102" s="129"/>
      <c r="I102" s="130"/>
      <c r="J102" s="131">
        <f>J160</f>
        <v>0</v>
      </c>
      <c r="L102" s="127"/>
    </row>
    <row r="103" spans="2:12" s="9" customFormat="1" ht="24.95" customHeight="1">
      <c r="B103" s="127"/>
      <c r="D103" s="128" t="s">
        <v>994</v>
      </c>
      <c r="E103" s="129"/>
      <c r="F103" s="129"/>
      <c r="G103" s="129"/>
      <c r="H103" s="129"/>
      <c r="I103" s="130"/>
      <c r="J103" s="131">
        <f>J165</f>
        <v>0</v>
      </c>
      <c r="L103" s="127"/>
    </row>
    <row r="104" spans="2:12" s="9" customFormat="1" ht="24.95" customHeight="1">
      <c r="B104" s="127"/>
      <c r="D104" s="128" t="s">
        <v>995</v>
      </c>
      <c r="E104" s="129"/>
      <c r="F104" s="129"/>
      <c r="G104" s="129"/>
      <c r="H104" s="129"/>
      <c r="I104" s="130"/>
      <c r="J104" s="131">
        <f>J169</f>
        <v>0</v>
      </c>
      <c r="L104" s="127"/>
    </row>
    <row r="105" spans="2:12" s="9" customFormat="1" ht="24.95" customHeight="1">
      <c r="B105" s="127"/>
      <c r="D105" s="128" t="s">
        <v>126</v>
      </c>
      <c r="E105" s="129"/>
      <c r="F105" s="129"/>
      <c r="G105" s="129"/>
      <c r="H105" s="129"/>
      <c r="I105" s="130"/>
      <c r="J105" s="131">
        <f>J173</f>
        <v>0</v>
      </c>
      <c r="L105" s="127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122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128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88" t="str">
        <f>E7</f>
        <v>Čištění splaškových vod v areálu střediska KOHINOOR</v>
      </c>
      <c r="F115" s="289"/>
      <c r="G115" s="289"/>
      <c r="H115" s="289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102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3" t="str">
        <f>E9</f>
        <v>A2 - PS 01 - ČOV  Technologie</v>
      </c>
      <c r="F117" s="287"/>
      <c r="G117" s="287"/>
      <c r="H117" s="287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21</v>
      </c>
      <c r="D119" s="33"/>
      <c r="E119" s="33"/>
      <c r="F119" s="26" t="str">
        <f>F12</f>
        <v xml:space="preserve"> </v>
      </c>
      <c r="G119" s="33"/>
      <c r="H119" s="33"/>
      <c r="I119" s="98" t="s">
        <v>23</v>
      </c>
      <c r="J119" s="56" t="str">
        <f>IF(J12="","",J12)</f>
        <v>vyplň údaj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43.15" customHeight="1">
      <c r="A121" s="33"/>
      <c r="B121" s="34"/>
      <c r="C121" s="28" t="s">
        <v>24</v>
      </c>
      <c r="D121" s="33"/>
      <c r="E121" s="33"/>
      <c r="F121" s="26" t="str">
        <f>E15</f>
        <v>Palivový kombinát Ústí,s.p., Hrbovická 2, Chlumec</v>
      </c>
      <c r="G121" s="33"/>
      <c r="H121" s="33"/>
      <c r="I121" s="98" t="s">
        <v>30</v>
      </c>
      <c r="J121" s="31" t="str">
        <f>E21</f>
        <v>BPO spol. s r.o.,Lidická 1239, 36317 Ostrov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28</v>
      </c>
      <c r="D122" s="33"/>
      <c r="E122" s="33"/>
      <c r="F122" s="26" t="str">
        <f>IF(E18="","",E18)</f>
        <v>Vyplň údaj</v>
      </c>
      <c r="G122" s="33"/>
      <c r="H122" s="33"/>
      <c r="I122" s="98" t="s">
        <v>33</v>
      </c>
      <c r="J122" s="31" t="s">
        <v>1942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37"/>
      <c r="B124" s="138"/>
      <c r="C124" s="139" t="s">
        <v>129</v>
      </c>
      <c r="D124" s="140" t="s">
        <v>61</v>
      </c>
      <c r="E124" s="140" t="s">
        <v>58</v>
      </c>
      <c r="F124" s="140" t="s">
        <v>59</v>
      </c>
      <c r="G124" s="140" t="s">
        <v>130</v>
      </c>
      <c r="H124" s="140" t="s">
        <v>131</v>
      </c>
      <c r="I124" s="141" t="s">
        <v>132</v>
      </c>
      <c r="J124" s="140" t="s">
        <v>106</v>
      </c>
      <c r="K124" s="142" t="s">
        <v>133</v>
      </c>
      <c r="L124" s="143"/>
      <c r="M124" s="63" t="s">
        <v>1</v>
      </c>
      <c r="N124" s="64" t="s">
        <v>41</v>
      </c>
      <c r="O124" s="64" t="s">
        <v>134</v>
      </c>
      <c r="P124" s="64" t="s">
        <v>135</v>
      </c>
      <c r="Q124" s="64" t="s">
        <v>136</v>
      </c>
      <c r="R124" s="64" t="s">
        <v>137</v>
      </c>
      <c r="S124" s="64" t="s">
        <v>138</v>
      </c>
      <c r="T124" s="65" t="s">
        <v>139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1:63" s="2" customFormat="1" ht="22.9" customHeight="1">
      <c r="A125" s="33"/>
      <c r="B125" s="34"/>
      <c r="C125" s="236" t="s">
        <v>140</v>
      </c>
      <c r="D125" s="237"/>
      <c r="E125" s="237"/>
      <c r="F125" s="237"/>
      <c r="G125" s="237"/>
      <c r="H125" s="237"/>
      <c r="I125" s="97"/>
      <c r="J125" s="231">
        <f>BK125</f>
        <v>0</v>
      </c>
      <c r="K125" s="33"/>
      <c r="L125" s="34"/>
      <c r="M125" s="66"/>
      <c r="N125" s="57"/>
      <c r="O125" s="67"/>
      <c r="P125" s="144">
        <f>P126+P160+P165+P169+P173</f>
        <v>0</v>
      </c>
      <c r="Q125" s="67"/>
      <c r="R125" s="144">
        <f>R126+R160+R165+R169+R173</f>
        <v>0</v>
      </c>
      <c r="S125" s="67"/>
      <c r="T125" s="145">
        <f>T126+T160+T165+T169+T173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75</v>
      </c>
      <c r="AU125" s="18" t="s">
        <v>108</v>
      </c>
      <c r="BK125" s="146">
        <f>BK126+BK160+BK165+BK169+BK173</f>
        <v>0</v>
      </c>
    </row>
    <row r="126" spans="2:63" s="12" customFormat="1" ht="25.9" customHeight="1">
      <c r="B126" s="147"/>
      <c r="C126" s="200"/>
      <c r="D126" s="201" t="s">
        <v>75</v>
      </c>
      <c r="E126" s="202" t="s">
        <v>996</v>
      </c>
      <c r="F126" s="202" t="s">
        <v>997</v>
      </c>
      <c r="G126" s="200"/>
      <c r="H126" s="200"/>
      <c r="I126" s="149"/>
      <c r="J126" s="232">
        <f>BK126</f>
        <v>0</v>
      </c>
      <c r="L126" s="147"/>
      <c r="M126" s="150"/>
      <c r="N126" s="151"/>
      <c r="O126" s="151"/>
      <c r="P126" s="152">
        <f>P127+P138+P145+P149</f>
        <v>0</v>
      </c>
      <c r="Q126" s="151"/>
      <c r="R126" s="152">
        <f>R127+R138+R145+R149</f>
        <v>0</v>
      </c>
      <c r="S126" s="151"/>
      <c r="T126" s="153">
        <f>T127+T138+T145+T149</f>
        <v>0</v>
      </c>
      <c r="AR126" s="148" t="s">
        <v>162</v>
      </c>
      <c r="AT126" s="154" t="s">
        <v>75</v>
      </c>
      <c r="AU126" s="154" t="s">
        <v>76</v>
      </c>
      <c r="AY126" s="148" t="s">
        <v>143</v>
      </c>
      <c r="BK126" s="155">
        <f>BK127+BK138+BK145+BK149</f>
        <v>0</v>
      </c>
    </row>
    <row r="127" spans="2:63" s="12" customFormat="1" ht="22.9" customHeight="1">
      <c r="B127" s="147"/>
      <c r="C127" s="200"/>
      <c r="D127" s="201" t="s">
        <v>75</v>
      </c>
      <c r="E127" s="203" t="s">
        <v>998</v>
      </c>
      <c r="F127" s="203" t="s">
        <v>999</v>
      </c>
      <c r="G127" s="200"/>
      <c r="H127" s="200"/>
      <c r="I127" s="149"/>
      <c r="J127" s="233">
        <f>BK127</f>
        <v>0</v>
      </c>
      <c r="L127" s="147"/>
      <c r="M127" s="150"/>
      <c r="N127" s="151"/>
      <c r="O127" s="151"/>
      <c r="P127" s="152">
        <f>SUM(P128:P137)</f>
        <v>0</v>
      </c>
      <c r="Q127" s="151"/>
      <c r="R127" s="152">
        <f>SUM(R128:R137)</f>
        <v>0</v>
      </c>
      <c r="S127" s="151"/>
      <c r="T127" s="153">
        <f>SUM(T128:T137)</f>
        <v>0</v>
      </c>
      <c r="AR127" s="148" t="s">
        <v>162</v>
      </c>
      <c r="AT127" s="154" t="s">
        <v>75</v>
      </c>
      <c r="AU127" s="154" t="s">
        <v>84</v>
      </c>
      <c r="AY127" s="148" t="s">
        <v>143</v>
      </c>
      <c r="BK127" s="155">
        <f>SUM(BK128:BK137)</f>
        <v>0</v>
      </c>
    </row>
    <row r="128" spans="1:65" s="2" customFormat="1" ht="16.5" customHeight="1">
      <c r="A128" s="33"/>
      <c r="B128" s="156"/>
      <c r="C128" s="204" t="s">
        <v>84</v>
      </c>
      <c r="D128" s="204" t="s">
        <v>145</v>
      </c>
      <c r="E128" s="205" t="s">
        <v>1000</v>
      </c>
      <c r="F128" s="206" t="s">
        <v>1001</v>
      </c>
      <c r="G128" s="207" t="s">
        <v>385</v>
      </c>
      <c r="H128" s="208">
        <v>2</v>
      </c>
      <c r="I128" s="158"/>
      <c r="J128" s="234">
        <f aca="true" t="shared" si="0" ref="J128:J137">ROUND(I128*H128,2)</f>
        <v>0</v>
      </c>
      <c r="K128" s="157" t="s">
        <v>1</v>
      </c>
      <c r="L128" s="34"/>
      <c r="M128" s="159" t="s">
        <v>1</v>
      </c>
      <c r="N128" s="160" t="s">
        <v>42</v>
      </c>
      <c r="O128" s="59"/>
      <c r="P128" s="161">
        <f aca="true" t="shared" si="1" ref="P128:P137">O128*H128</f>
        <v>0</v>
      </c>
      <c r="Q128" s="161">
        <v>0</v>
      </c>
      <c r="R128" s="161">
        <f aca="true" t="shared" si="2" ref="R128:R137">Q128*H128</f>
        <v>0</v>
      </c>
      <c r="S128" s="161">
        <v>0</v>
      </c>
      <c r="T128" s="162">
        <f aca="true" t="shared" si="3" ref="T128:T137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627</v>
      </c>
      <c r="AT128" s="163" t="s">
        <v>145</v>
      </c>
      <c r="AU128" s="163" t="s">
        <v>86</v>
      </c>
      <c r="AY128" s="18" t="s">
        <v>143</v>
      </c>
      <c r="BE128" s="164">
        <f aca="true" t="shared" si="4" ref="BE128:BE137">IF(N128="základní",J128,0)</f>
        <v>0</v>
      </c>
      <c r="BF128" s="164">
        <f aca="true" t="shared" si="5" ref="BF128:BF137">IF(N128="snížená",J128,0)</f>
        <v>0</v>
      </c>
      <c r="BG128" s="164">
        <f aca="true" t="shared" si="6" ref="BG128:BG137">IF(N128="zákl. přenesená",J128,0)</f>
        <v>0</v>
      </c>
      <c r="BH128" s="164">
        <f aca="true" t="shared" si="7" ref="BH128:BH137">IF(N128="sníž. přenesená",J128,0)</f>
        <v>0</v>
      </c>
      <c r="BI128" s="164">
        <f aca="true" t="shared" si="8" ref="BI128:BI137">IF(N128="nulová",J128,0)</f>
        <v>0</v>
      </c>
      <c r="BJ128" s="18" t="s">
        <v>84</v>
      </c>
      <c r="BK128" s="164">
        <f aca="true" t="shared" si="9" ref="BK128:BK137">ROUND(I128*H128,2)</f>
        <v>0</v>
      </c>
      <c r="BL128" s="18" t="s">
        <v>627</v>
      </c>
      <c r="BM128" s="163" t="s">
        <v>1002</v>
      </c>
    </row>
    <row r="129" spans="1:65" s="2" customFormat="1" ht="16.5" customHeight="1">
      <c r="A129" s="33"/>
      <c r="B129" s="156"/>
      <c r="C129" s="204" t="s">
        <v>86</v>
      </c>
      <c r="D129" s="204" t="s">
        <v>145</v>
      </c>
      <c r="E129" s="205" t="s">
        <v>1003</v>
      </c>
      <c r="F129" s="206" t="s">
        <v>1004</v>
      </c>
      <c r="G129" s="207" t="s">
        <v>385</v>
      </c>
      <c r="H129" s="208">
        <v>1</v>
      </c>
      <c r="I129" s="158"/>
      <c r="J129" s="234">
        <f t="shared" si="0"/>
        <v>0</v>
      </c>
      <c r="K129" s="157" t="s">
        <v>1</v>
      </c>
      <c r="L129" s="34"/>
      <c r="M129" s="159" t="s">
        <v>1</v>
      </c>
      <c r="N129" s="160" t="s">
        <v>42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627</v>
      </c>
      <c r="AT129" s="163" t="s">
        <v>145</v>
      </c>
      <c r="AU129" s="163" t="s">
        <v>86</v>
      </c>
      <c r="AY129" s="18" t="s">
        <v>143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84</v>
      </c>
      <c r="BK129" s="164">
        <f t="shared" si="9"/>
        <v>0</v>
      </c>
      <c r="BL129" s="18" t="s">
        <v>627</v>
      </c>
      <c r="BM129" s="163" t="s">
        <v>1005</v>
      </c>
    </row>
    <row r="130" spans="1:65" s="2" customFormat="1" ht="16.5" customHeight="1">
      <c r="A130" s="33"/>
      <c r="B130" s="156"/>
      <c r="C130" s="204" t="s">
        <v>162</v>
      </c>
      <c r="D130" s="204" t="s">
        <v>145</v>
      </c>
      <c r="E130" s="205" t="s">
        <v>1006</v>
      </c>
      <c r="F130" s="206" t="s">
        <v>1007</v>
      </c>
      <c r="G130" s="207" t="s">
        <v>385</v>
      </c>
      <c r="H130" s="208">
        <v>1</v>
      </c>
      <c r="I130" s="158"/>
      <c r="J130" s="234">
        <f t="shared" si="0"/>
        <v>0</v>
      </c>
      <c r="K130" s="157" t="s">
        <v>1</v>
      </c>
      <c r="L130" s="34"/>
      <c r="M130" s="159" t="s">
        <v>1</v>
      </c>
      <c r="N130" s="160" t="s">
        <v>42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627</v>
      </c>
      <c r="AT130" s="163" t="s">
        <v>145</v>
      </c>
      <c r="AU130" s="163" t="s">
        <v>86</v>
      </c>
      <c r="AY130" s="18" t="s">
        <v>143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84</v>
      </c>
      <c r="BK130" s="164">
        <f t="shared" si="9"/>
        <v>0</v>
      </c>
      <c r="BL130" s="18" t="s">
        <v>627</v>
      </c>
      <c r="BM130" s="163" t="s">
        <v>1008</v>
      </c>
    </row>
    <row r="131" spans="1:65" s="2" customFormat="1" ht="16.5" customHeight="1">
      <c r="A131" s="33"/>
      <c r="B131" s="156"/>
      <c r="C131" s="204" t="s">
        <v>150</v>
      </c>
      <c r="D131" s="204" t="s">
        <v>145</v>
      </c>
      <c r="E131" s="205" t="s">
        <v>1009</v>
      </c>
      <c r="F131" s="206" t="s">
        <v>1010</v>
      </c>
      <c r="G131" s="207" t="s">
        <v>385</v>
      </c>
      <c r="H131" s="208">
        <v>1</v>
      </c>
      <c r="I131" s="158"/>
      <c r="J131" s="234">
        <f t="shared" si="0"/>
        <v>0</v>
      </c>
      <c r="K131" s="157" t="s">
        <v>1</v>
      </c>
      <c r="L131" s="34"/>
      <c r="M131" s="159" t="s">
        <v>1</v>
      </c>
      <c r="N131" s="160" t="s">
        <v>42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627</v>
      </c>
      <c r="AT131" s="163" t="s">
        <v>145</v>
      </c>
      <c r="AU131" s="163" t="s">
        <v>86</v>
      </c>
      <c r="AY131" s="18" t="s">
        <v>143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84</v>
      </c>
      <c r="BK131" s="164">
        <f t="shared" si="9"/>
        <v>0</v>
      </c>
      <c r="BL131" s="18" t="s">
        <v>627</v>
      </c>
      <c r="BM131" s="163" t="s">
        <v>1011</v>
      </c>
    </row>
    <row r="132" spans="1:65" s="2" customFormat="1" ht="16.5" customHeight="1">
      <c r="A132" s="33"/>
      <c r="B132" s="156"/>
      <c r="C132" s="204" t="s">
        <v>171</v>
      </c>
      <c r="D132" s="204" t="s">
        <v>145</v>
      </c>
      <c r="E132" s="205" t="s">
        <v>1012</v>
      </c>
      <c r="F132" s="206" t="s">
        <v>1013</v>
      </c>
      <c r="G132" s="207" t="s">
        <v>385</v>
      </c>
      <c r="H132" s="208">
        <v>1</v>
      </c>
      <c r="I132" s="158"/>
      <c r="J132" s="234">
        <f t="shared" si="0"/>
        <v>0</v>
      </c>
      <c r="K132" s="157" t="s">
        <v>1</v>
      </c>
      <c r="L132" s="34"/>
      <c r="M132" s="159" t="s">
        <v>1</v>
      </c>
      <c r="N132" s="160" t="s">
        <v>42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627</v>
      </c>
      <c r="AT132" s="163" t="s">
        <v>145</v>
      </c>
      <c r="AU132" s="163" t="s">
        <v>86</v>
      </c>
      <c r="AY132" s="18" t="s">
        <v>143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84</v>
      </c>
      <c r="BK132" s="164">
        <f t="shared" si="9"/>
        <v>0</v>
      </c>
      <c r="BL132" s="18" t="s">
        <v>627</v>
      </c>
      <c r="BM132" s="163" t="s">
        <v>1014</v>
      </c>
    </row>
    <row r="133" spans="1:65" s="2" customFormat="1" ht="16.5" customHeight="1">
      <c r="A133" s="33"/>
      <c r="B133" s="156"/>
      <c r="C133" s="204" t="s">
        <v>181</v>
      </c>
      <c r="D133" s="204" t="s">
        <v>145</v>
      </c>
      <c r="E133" s="205" t="s">
        <v>1015</v>
      </c>
      <c r="F133" s="206" t="s">
        <v>1016</v>
      </c>
      <c r="G133" s="207" t="s">
        <v>385</v>
      </c>
      <c r="H133" s="208">
        <v>1</v>
      </c>
      <c r="I133" s="158"/>
      <c r="J133" s="234">
        <f t="shared" si="0"/>
        <v>0</v>
      </c>
      <c r="K133" s="157" t="s">
        <v>1</v>
      </c>
      <c r="L133" s="34"/>
      <c r="M133" s="159" t="s">
        <v>1</v>
      </c>
      <c r="N133" s="160" t="s">
        <v>42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627</v>
      </c>
      <c r="AT133" s="163" t="s">
        <v>145</v>
      </c>
      <c r="AU133" s="163" t="s">
        <v>86</v>
      </c>
      <c r="AY133" s="18" t="s">
        <v>143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84</v>
      </c>
      <c r="BK133" s="164">
        <f t="shared" si="9"/>
        <v>0</v>
      </c>
      <c r="BL133" s="18" t="s">
        <v>627</v>
      </c>
      <c r="BM133" s="163" t="s">
        <v>1017</v>
      </c>
    </row>
    <row r="134" spans="1:65" s="2" customFormat="1" ht="16.5" customHeight="1">
      <c r="A134" s="33"/>
      <c r="B134" s="156"/>
      <c r="C134" s="204" t="s">
        <v>215</v>
      </c>
      <c r="D134" s="204" t="s">
        <v>145</v>
      </c>
      <c r="E134" s="205" t="s">
        <v>1018</v>
      </c>
      <c r="F134" s="206" t="s">
        <v>1019</v>
      </c>
      <c r="G134" s="207" t="s">
        <v>385</v>
      </c>
      <c r="H134" s="208">
        <v>1</v>
      </c>
      <c r="I134" s="158"/>
      <c r="J134" s="234">
        <f t="shared" si="0"/>
        <v>0</v>
      </c>
      <c r="K134" s="157" t="s">
        <v>1</v>
      </c>
      <c r="L134" s="34"/>
      <c r="M134" s="159" t="s">
        <v>1</v>
      </c>
      <c r="N134" s="160" t="s">
        <v>42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627</v>
      </c>
      <c r="AT134" s="163" t="s">
        <v>145</v>
      </c>
      <c r="AU134" s="163" t="s">
        <v>86</v>
      </c>
      <c r="AY134" s="18" t="s">
        <v>143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84</v>
      </c>
      <c r="BK134" s="164">
        <f t="shared" si="9"/>
        <v>0</v>
      </c>
      <c r="BL134" s="18" t="s">
        <v>627</v>
      </c>
      <c r="BM134" s="163" t="s">
        <v>1020</v>
      </c>
    </row>
    <row r="135" spans="1:65" s="2" customFormat="1" ht="16.5" customHeight="1">
      <c r="A135" s="33"/>
      <c r="B135" s="156"/>
      <c r="C135" s="204" t="s">
        <v>219</v>
      </c>
      <c r="D135" s="204" t="s">
        <v>145</v>
      </c>
      <c r="E135" s="205" t="s">
        <v>1021</v>
      </c>
      <c r="F135" s="206" t="s">
        <v>1022</v>
      </c>
      <c r="G135" s="207" t="s">
        <v>385</v>
      </c>
      <c r="H135" s="208">
        <v>3</v>
      </c>
      <c r="I135" s="158"/>
      <c r="J135" s="234">
        <f t="shared" si="0"/>
        <v>0</v>
      </c>
      <c r="K135" s="157" t="s">
        <v>1</v>
      </c>
      <c r="L135" s="34"/>
      <c r="M135" s="159" t="s">
        <v>1</v>
      </c>
      <c r="N135" s="160" t="s">
        <v>42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627</v>
      </c>
      <c r="AT135" s="163" t="s">
        <v>145</v>
      </c>
      <c r="AU135" s="163" t="s">
        <v>86</v>
      </c>
      <c r="AY135" s="18" t="s">
        <v>143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84</v>
      </c>
      <c r="BK135" s="164">
        <f t="shared" si="9"/>
        <v>0</v>
      </c>
      <c r="BL135" s="18" t="s">
        <v>627</v>
      </c>
      <c r="BM135" s="163" t="s">
        <v>1023</v>
      </c>
    </row>
    <row r="136" spans="1:65" s="2" customFormat="1" ht="16.5" customHeight="1">
      <c r="A136" s="33"/>
      <c r="B136" s="156"/>
      <c r="C136" s="204" t="s">
        <v>223</v>
      </c>
      <c r="D136" s="204" t="s">
        <v>145</v>
      </c>
      <c r="E136" s="205" t="s">
        <v>1024</v>
      </c>
      <c r="F136" s="206" t="s">
        <v>1025</v>
      </c>
      <c r="G136" s="207" t="s">
        <v>385</v>
      </c>
      <c r="H136" s="208">
        <v>2</v>
      </c>
      <c r="I136" s="158"/>
      <c r="J136" s="234">
        <f t="shared" si="0"/>
        <v>0</v>
      </c>
      <c r="K136" s="157" t="s">
        <v>1</v>
      </c>
      <c r="L136" s="34"/>
      <c r="M136" s="159" t="s">
        <v>1</v>
      </c>
      <c r="N136" s="160" t="s">
        <v>42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627</v>
      </c>
      <c r="AT136" s="163" t="s">
        <v>145</v>
      </c>
      <c r="AU136" s="163" t="s">
        <v>86</v>
      </c>
      <c r="AY136" s="18" t="s">
        <v>143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84</v>
      </c>
      <c r="BK136" s="164">
        <f t="shared" si="9"/>
        <v>0</v>
      </c>
      <c r="BL136" s="18" t="s">
        <v>627</v>
      </c>
      <c r="BM136" s="163" t="s">
        <v>1026</v>
      </c>
    </row>
    <row r="137" spans="1:65" s="2" customFormat="1" ht="16.5" customHeight="1">
      <c r="A137" s="33"/>
      <c r="B137" s="156"/>
      <c r="C137" s="204" t="s">
        <v>228</v>
      </c>
      <c r="D137" s="204" t="s">
        <v>145</v>
      </c>
      <c r="E137" s="205" t="s">
        <v>1027</v>
      </c>
      <c r="F137" s="206" t="s">
        <v>1028</v>
      </c>
      <c r="G137" s="207" t="s">
        <v>642</v>
      </c>
      <c r="H137" s="208">
        <v>1</v>
      </c>
      <c r="I137" s="158"/>
      <c r="J137" s="234">
        <f t="shared" si="0"/>
        <v>0</v>
      </c>
      <c r="K137" s="157" t="s">
        <v>1</v>
      </c>
      <c r="L137" s="34"/>
      <c r="M137" s="159" t="s">
        <v>1</v>
      </c>
      <c r="N137" s="160" t="s">
        <v>42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627</v>
      </c>
      <c r="AT137" s="163" t="s">
        <v>145</v>
      </c>
      <c r="AU137" s="163" t="s">
        <v>86</v>
      </c>
      <c r="AY137" s="18" t="s">
        <v>143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84</v>
      </c>
      <c r="BK137" s="164">
        <f t="shared" si="9"/>
        <v>0</v>
      </c>
      <c r="BL137" s="18" t="s">
        <v>627</v>
      </c>
      <c r="BM137" s="163" t="s">
        <v>1029</v>
      </c>
    </row>
    <row r="138" spans="2:63" s="12" customFormat="1" ht="22.9" customHeight="1">
      <c r="B138" s="147"/>
      <c r="C138" s="200"/>
      <c r="D138" s="201" t="s">
        <v>75</v>
      </c>
      <c r="E138" s="203" t="s">
        <v>1030</v>
      </c>
      <c r="F138" s="203" t="s">
        <v>1031</v>
      </c>
      <c r="G138" s="200"/>
      <c r="H138" s="200"/>
      <c r="I138" s="149"/>
      <c r="J138" s="233">
        <f>BK138</f>
        <v>0</v>
      </c>
      <c r="L138" s="147"/>
      <c r="M138" s="150"/>
      <c r="N138" s="151"/>
      <c r="O138" s="151"/>
      <c r="P138" s="152">
        <f>SUM(P139:P144)</f>
        <v>0</v>
      </c>
      <c r="Q138" s="151"/>
      <c r="R138" s="152">
        <f>SUM(R139:R144)</f>
        <v>0</v>
      </c>
      <c r="S138" s="151"/>
      <c r="T138" s="153">
        <f>SUM(T139:T144)</f>
        <v>0</v>
      </c>
      <c r="AR138" s="148" t="s">
        <v>162</v>
      </c>
      <c r="AT138" s="154" t="s">
        <v>75</v>
      </c>
      <c r="AU138" s="154" t="s">
        <v>84</v>
      </c>
      <c r="AY138" s="148" t="s">
        <v>143</v>
      </c>
      <c r="BK138" s="155">
        <f>SUM(BK139:BK144)</f>
        <v>0</v>
      </c>
    </row>
    <row r="139" spans="1:65" s="2" customFormat="1" ht="16.5" customHeight="1">
      <c r="A139" s="33"/>
      <c r="B139" s="156"/>
      <c r="C139" s="204" t="s">
        <v>242</v>
      </c>
      <c r="D139" s="204" t="s">
        <v>145</v>
      </c>
      <c r="E139" s="205" t="s">
        <v>1032</v>
      </c>
      <c r="F139" s="206" t="s">
        <v>1033</v>
      </c>
      <c r="G139" s="207" t="s">
        <v>385</v>
      </c>
      <c r="H139" s="208">
        <v>1</v>
      </c>
      <c r="I139" s="158"/>
      <c r="J139" s="234">
        <f aca="true" t="shared" si="10" ref="J139:J144">ROUND(I139*H139,2)</f>
        <v>0</v>
      </c>
      <c r="K139" s="157" t="s">
        <v>1</v>
      </c>
      <c r="L139" s="34"/>
      <c r="M139" s="159" t="s">
        <v>1</v>
      </c>
      <c r="N139" s="160" t="s">
        <v>42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627</v>
      </c>
      <c r="AT139" s="163" t="s">
        <v>145</v>
      </c>
      <c r="AU139" s="163" t="s">
        <v>86</v>
      </c>
      <c r="AY139" s="18" t="s">
        <v>143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84</v>
      </c>
      <c r="BK139" s="164">
        <f>ROUND(I139*H139,2)</f>
        <v>0</v>
      </c>
      <c r="BL139" s="18" t="s">
        <v>627</v>
      </c>
      <c r="BM139" s="163" t="s">
        <v>1034</v>
      </c>
    </row>
    <row r="140" spans="1:65" s="2" customFormat="1" ht="16.5" customHeight="1">
      <c r="A140" s="33"/>
      <c r="B140" s="156"/>
      <c r="C140" s="204" t="s">
        <v>251</v>
      </c>
      <c r="D140" s="204" t="s">
        <v>145</v>
      </c>
      <c r="E140" s="205" t="s">
        <v>1035</v>
      </c>
      <c r="F140" s="206" t="s">
        <v>1036</v>
      </c>
      <c r="G140" s="207" t="s">
        <v>385</v>
      </c>
      <c r="H140" s="208">
        <v>1</v>
      </c>
      <c r="I140" s="158"/>
      <c r="J140" s="234">
        <f t="shared" si="10"/>
        <v>0</v>
      </c>
      <c r="K140" s="157" t="s">
        <v>1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627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627</v>
      </c>
      <c r="BM140" s="163" t="s">
        <v>1037</v>
      </c>
    </row>
    <row r="141" spans="1:65" s="2" customFormat="1" ht="16.5" customHeight="1">
      <c r="A141" s="33"/>
      <c r="B141" s="156"/>
      <c r="C141" s="204" t="s">
        <v>255</v>
      </c>
      <c r="D141" s="204" t="s">
        <v>145</v>
      </c>
      <c r="E141" s="205" t="s">
        <v>1038</v>
      </c>
      <c r="F141" s="206" t="s">
        <v>1039</v>
      </c>
      <c r="G141" s="207" t="s">
        <v>385</v>
      </c>
      <c r="H141" s="208">
        <v>1</v>
      </c>
      <c r="I141" s="158"/>
      <c r="J141" s="234">
        <f t="shared" si="10"/>
        <v>0</v>
      </c>
      <c r="K141" s="157" t="s">
        <v>1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627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627</v>
      </c>
      <c r="BM141" s="163" t="s">
        <v>1040</v>
      </c>
    </row>
    <row r="142" spans="1:65" s="2" customFormat="1" ht="16.5" customHeight="1">
      <c r="A142" s="33"/>
      <c r="B142" s="156"/>
      <c r="C142" s="204" t="s">
        <v>262</v>
      </c>
      <c r="D142" s="204" t="s">
        <v>145</v>
      </c>
      <c r="E142" s="205" t="s">
        <v>1041</v>
      </c>
      <c r="F142" s="206" t="s">
        <v>1042</v>
      </c>
      <c r="G142" s="207" t="s">
        <v>642</v>
      </c>
      <c r="H142" s="208">
        <v>1</v>
      </c>
      <c r="I142" s="158"/>
      <c r="J142" s="234">
        <f t="shared" si="10"/>
        <v>0</v>
      </c>
      <c r="K142" s="157" t="s">
        <v>1</v>
      </c>
      <c r="L142" s="34"/>
      <c r="M142" s="159" t="s">
        <v>1</v>
      </c>
      <c r="N142" s="160" t="s">
        <v>42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627</v>
      </c>
      <c r="AT142" s="163" t="s">
        <v>145</v>
      </c>
      <c r="AU142" s="163" t="s">
        <v>86</v>
      </c>
      <c r="AY142" s="18" t="s">
        <v>143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84</v>
      </c>
      <c r="BK142" s="164">
        <f>ROUND(I142*H142,2)</f>
        <v>0</v>
      </c>
      <c r="BL142" s="18" t="s">
        <v>627</v>
      </c>
      <c r="BM142" s="163" t="s">
        <v>1043</v>
      </c>
    </row>
    <row r="143" spans="1:65" s="2" customFormat="1" ht="16.5" customHeight="1">
      <c r="A143" s="238"/>
      <c r="B143" s="156"/>
      <c r="C143" s="204" t="s">
        <v>8</v>
      </c>
      <c r="D143" s="204" t="s">
        <v>145</v>
      </c>
      <c r="E143" s="205" t="s">
        <v>1044</v>
      </c>
      <c r="F143" s="206" t="s">
        <v>1045</v>
      </c>
      <c r="G143" s="207" t="s">
        <v>385</v>
      </c>
      <c r="H143" s="208">
        <v>1</v>
      </c>
      <c r="I143" s="158"/>
      <c r="J143" s="234">
        <f t="shared" si="10"/>
        <v>0</v>
      </c>
      <c r="K143" s="157"/>
      <c r="L143" s="34"/>
      <c r="M143" s="159"/>
      <c r="N143" s="160"/>
      <c r="O143" s="59"/>
      <c r="P143" s="161"/>
      <c r="Q143" s="161"/>
      <c r="R143" s="161"/>
      <c r="S143" s="161"/>
      <c r="T143" s="162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R143" s="163"/>
      <c r="AT143" s="163"/>
      <c r="AU143" s="163"/>
      <c r="AY143" s="18"/>
      <c r="BE143" s="164"/>
      <c r="BF143" s="164"/>
      <c r="BG143" s="164"/>
      <c r="BH143" s="164"/>
      <c r="BI143" s="164"/>
      <c r="BJ143" s="18"/>
      <c r="BK143" s="164"/>
      <c r="BL143" s="18"/>
      <c r="BM143" s="163"/>
    </row>
    <row r="144" spans="1:65" s="2" customFormat="1" ht="16.5" customHeight="1">
      <c r="A144" s="33"/>
      <c r="B144" s="156"/>
      <c r="C144" s="204">
        <v>34</v>
      </c>
      <c r="D144" s="204" t="s">
        <v>145</v>
      </c>
      <c r="E144" s="205" t="s">
        <v>1944</v>
      </c>
      <c r="F144" s="206" t="s">
        <v>1945</v>
      </c>
      <c r="G144" s="207" t="s">
        <v>642</v>
      </c>
      <c r="H144" s="208">
        <v>1</v>
      </c>
      <c r="I144" s="158"/>
      <c r="J144" s="234">
        <f t="shared" si="10"/>
        <v>0</v>
      </c>
      <c r="K144" s="157" t="s">
        <v>1</v>
      </c>
      <c r="L144" s="34"/>
      <c r="M144" s="159" t="s">
        <v>1</v>
      </c>
      <c r="N144" s="160" t="s">
        <v>42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627</v>
      </c>
      <c r="AT144" s="163" t="s">
        <v>145</v>
      </c>
      <c r="AU144" s="163" t="s">
        <v>86</v>
      </c>
      <c r="AY144" s="18" t="s">
        <v>143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8" t="s">
        <v>84</v>
      </c>
      <c r="BK144" s="164">
        <f>ROUND(I144*H144,2)</f>
        <v>0</v>
      </c>
      <c r="BL144" s="18" t="s">
        <v>627</v>
      </c>
      <c r="BM144" s="163" t="s">
        <v>1046</v>
      </c>
    </row>
    <row r="145" spans="2:63" s="12" customFormat="1" ht="22.9" customHeight="1">
      <c r="B145" s="147"/>
      <c r="C145" s="200"/>
      <c r="D145" s="201" t="s">
        <v>75</v>
      </c>
      <c r="E145" s="203" t="s">
        <v>1047</v>
      </c>
      <c r="F145" s="203" t="s">
        <v>1048</v>
      </c>
      <c r="G145" s="200"/>
      <c r="H145" s="200"/>
      <c r="I145" s="149"/>
      <c r="J145" s="233">
        <f>BK145</f>
        <v>0</v>
      </c>
      <c r="L145" s="147"/>
      <c r="M145" s="150"/>
      <c r="N145" s="151"/>
      <c r="O145" s="151"/>
      <c r="P145" s="152">
        <f>SUM(P146:P148)</f>
        <v>0</v>
      </c>
      <c r="Q145" s="151"/>
      <c r="R145" s="152">
        <f>SUM(R146:R148)</f>
        <v>0</v>
      </c>
      <c r="S145" s="151"/>
      <c r="T145" s="153">
        <f>SUM(T146:T148)</f>
        <v>0</v>
      </c>
      <c r="AR145" s="148" t="s">
        <v>162</v>
      </c>
      <c r="AT145" s="154" t="s">
        <v>75</v>
      </c>
      <c r="AU145" s="154" t="s">
        <v>84</v>
      </c>
      <c r="AY145" s="148" t="s">
        <v>143</v>
      </c>
      <c r="BK145" s="155">
        <f>SUM(BK146:BK148)</f>
        <v>0</v>
      </c>
    </row>
    <row r="146" spans="1:65" s="2" customFormat="1" ht="16.5" customHeight="1">
      <c r="A146" s="33"/>
      <c r="B146" s="156"/>
      <c r="C146" s="204" t="s">
        <v>333</v>
      </c>
      <c r="D146" s="204" t="s">
        <v>145</v>
      </c>
      <c r="E146" s="205" t="s">
        <v>1049</v>
      </c>
      <c r="F146" s="206" t="s">
        <v>1050</v>
      </c>
      <c r="G146" s="207" t="s">
        <v>385</v>
      </c>
      <c r="H146" s="208">
        <v>1</v>
      </c>
      <c r="I146" s="158"/>
      <c r="J146" s="234">
        <f>ROUND(I146*H146,2)</f>
        <v>0</v>
      </c>
      <c r="K146" s="157" t="s">
        <v>1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627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627</v>
      </c>
      <c r="BM146" s="163" t="s">
        <v>1051</v>
      </c>
    </row>
    <row r="147" spans="1:65" s="2" customFormat="1" ht="16.5" customHeight="1">
      <c r="A147" s="33"/>
      <c r="B147" s="156"/>
      <c r="C147" s="204" t="s">
        <v>341</v>
      </c>
      <c r="D147" s="204" t="s">
        <v>145</v>
      </c>
      <c r="E147" s="205" t="s">
        <v>1052</v>
      </c>
      <c r="F147" s="206" t="s">
        <v>1053</v>
      </c>
      <c r="G147" s="207" t="s">
        <v>385</v>
      </c>
      <c r="H147" s="208">
        <v>5</v>
      </c>
      <c r="I147" s="158"/>
      <c r="J147" s="234">
        <f>ROUND(I147*H147,2)</f>
        <v>0</v>
      </c>
      <c r="K147" s="157" t="s">
        <v>1</v>
      </c>
      <c r="L147" s="34"/>
      <c r="M147" s="159" t="s">
        <v>1</v>
      </c>
      <c r="N147" s="160" t="s">
        <v>42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627</v>
      </c>
      <c r="AT147" s="163" t="s">
        <v>145</v>
      </c>
      <c r="AU147" s="163" t="s">
        <v>86</v>
      </c>
      <c r="AY147" s="18" t="s">
        <v>143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84</v>
      </c>
      <c r="BK147" s="164">
        <f>ROUND(I147*H147,2)</f>
        <v>0</v>
      </c>
      <c r="BL147" s="18" t="s">
        <v>627</v>
      </c>
      <c r="BM147" s="163" t="s">
        <v>1054</v>
      </c>
    </row>
    <row r="148" spans="1:65" s="2" customFormat="1" ht="16.5" customHeight="1">
      <c r="A148" s="33"/>
      <c r="B148" s="156"/>
      <c r="C148" s="204" t="s">
        <v>350</v>
      </c>
      <c r="D148" s="204" t="s">
        <v>145</v>
      </c>
      <c r="E148" s="205" t="s">
        <v>1055</v>
      </c>
      <c r="F148" s="206" t="s">
        <v>1056</v>
      </c>
      <c r="G148" s="207" t="s">
        <v>642</v>
      </c>
      <c r="H148" s="208">
        <v>1</v>
      </c>
      <c r="I148" s="158"/>
      <c r="J148" s="234">
        <f>ROUND(I148*H148,2)</f>
        <v>0</v>
      </c>
      <c r="K148" s="157" t="s">
        <v>1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627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627</v>
      </c>
      <c r="BM148" s="163" t="s">
        <v>1057</v>
      </c>
    </row>
    <row r="149" spans="2:63" s="12" customFormat="1" ht="22.9" customHeight="1">
      <c r="B149" s="147"/>
      <c r="C149" s="200"/>
      <c r="D149" s="201" t="s">
        <v>75</v>
      </c>
      <c r="E149" s="203" t="s">
        <v>1058</v>
      </c>
      <c r="F149" s="203" t="s">
        <v>1059</v>
      </c>
      <c r="G149" s="200"/>
      <c r="H149" s="200"/>
      <c r="I149" s="149"/>
      <c r="J149" s="233">
        <f>BK149</f>
        <v>0</v>
      </c>
      <c r="L149" s="147"/>
      <c r="M149" s="150"/>
      <c r="N149" s="151"/>
      <c r="O149" s="151"/>
      <c r="P149" s="152">
        <f>SUM(P150:P159)</f>
        <v>0</v>
      </c>
      <c r="Q149" s="151"/>
      <c r="R149" s="152">
        <f>SUM(R150:R159)</f>
        <v>0</v>
      </c>
      <c r="S149" s="151"/>
      <c r="T149" s="153">
        <f>SUM(T150:T159)</f>
        <v>0</v>
      </c>
      <c r="AR149" s="148" t="s">
        <v>162</v>
      </c>
      <c r="AT149" s="154" t="s">
        <v>75</v>
      </c>
      <c r="AU149" s="154" t="s">
        <v>84</v>
      </c>
      <c r="AY149" s="148" t="s">
        <v>143</v>
      </c>
      <c r="BK149" s="155">
        <f>SUM(BK150:BK159)</f>
        <v>0</v>
      </c>
    </row>
    <row r="150" spans="1:65" s="2" customFormat="1" ht="16.5" customHeight="1">
      <c r="A150" s="33"/>
      <c r="B150" s="156"/>
      <c r="C150" s="204" t="s">
        <v>356</v>
      </c>
      <c r="D150" s="204" t="s">
        <v>145</v>
      </c>
      <c r="E150" s="205" t="s">
        <v>1060</v>
      </c>
      <c r="F150" s="206" t="s">
        <v>1061</v>
      </c>
      <c r="G150" s="207" t="s">
        <v>385</v>
      </c>
      <c r="H150" s="208">
        <v>1</v>
      </c>
      <c r="I150" s="158"/>
      <c r="J150" s="234">
        <f aca="true" t="shared" si="11" ref="J150:J159">ROUND(I150*H150,2)</f>
        <v>0</v>
      </c>
      <c r="K150" s="157" t="s">
        <v>1</v>
      </c>
      <c r="L150" s="34"/>
      <c r="M150" s="159" t="s">
        <v>1</v>
      </c>
      <c r="N150" s="160" t="s">
        <v>42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627</v>
      </c>
      <c r="AT150" s="163" t="s">
        <v>145</v>
      </c>
      <c r="AU150" s="163" t="s">
        <v>86</v>
      </c>
      <c r="AY150" s="18" t="s">
        <v>143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8" t="s">
        <v>84</v>
      </c>
      <c r="BK150" s="164">
        <f>ROUND(I150*H150,2)</f>
        <v>0</v>
      </c>
      <c r="BL150" s="18" t="s">
        <v>627</v>
      </c>
      <c r="BM150" s="163" t="s">
        <v>1062</v>
      </c>
    </row>
    <row r="151" spans="1:65" s="2" customFormat="1" ht="16.5" customHeight="1">
      <c r="A151" s="33"/>
      <c r="B151" s="156"/>
      <c r="C151" s="204" t="s">
        <v>361</v>
      </c>
      <c r="D151" s="204" t="s">
        <v>145</v>
      </c>
      <c r="E151" s="205" t="s">
        <v>1063</v>
      </c>
      <c r="F151" s="206" t="s">
        <v>1064</v>
      </c>
      <c r="G151" s="207" t="s">
        <v>642</v>
      </c>
      <c r="H151" s="208">
        <v>1</v>
      </c>
      <c r="I151" s="158"/>
      <c r="J151" s="234">
        <f t="shared" si="11"/>
        <v>0</v>
      </c>
      <c r="K151" s="157" t="s">
        <v>1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627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627</v>
      </c>
      <c r="BM151" s="163" t="s">
        <v>1065</v>
      </c>
    </row>
    <row r="152" spans="1:65" s="2" customFormat="1" ht="16.5" customHeight="1">
      <c r="A152" s="33"/>
      <c r="B152" s="156"/>
      <c r="C152" s="204" t="s">
        <v>7</v>
      </c>
      <c r="D152" s="204" t="s">
        <v>145</v>
      </c>
      <c r="E152" s="205" t="s">
        <v>1066</v>
      </c>
      <c r="F152" s="206" t="s">
        <v>1067</v>
      </c>
      <c r="G152" s="207" t="s">
        <v>1068</v>
      </c>
      <c r="H152" s="208">
        <v>30</v>
      </c>
      <c r="I152" s="158"/>
      <c r="J152" s="234">
        <f t="shared" si="11"/>
        <v>0</v>
      </c>
      <c r="K152" s="157" t="s">
        <v>1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627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627</v>
      </c>
      <c r="BM152" s="163" t="s">
        <v>1069</v>
      </c>
    </row>
    <row r="153" spans="1:65" s="2" customFormat="1" ht="16.5" customHeight="1">
      <c r="A153" s="238"/>
      <c r="B153" s="156"/>
      <c r="C153" s="204" t="s">
        <v>376</v>
      </c>
      <c r="D153" s="204" t="s">
        <v>145</v>
      </c>
      <c r="E153" s="205" t="s">
        <v>1070</v>
      </c>
      <c r="F153" s="206" t="s">
        <v>1071</v>
      </c>
      <c r="G153" s="207" t="s">
        <v>1068</v>
      </c>
      <c r="H153" s="208">
        <v>15</v>
      </c>
      <c r="I153" s="158"/>
      <c r="J153" s="234">
        <f t="shared" si="11"/>
        <v>0</v>
      </c>
      <c r="K153" s="157"/>
      <c r="L153" s="34"/>
      <c r="M153" s="159"/>
      <c r="N153" s="160"/>
      <c r="O153" s="59"/>
      <c r="P153" s="161"/>
      <c r="Q153" s="161"/>
      <c r="R153" s="161"/>
      <c r="S153" s="161"/>
      <c r="T153" s="162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R153" s="163"/>
      <c r="AT153" s="163"/>
      <c r="AU153" s="163"/>
      <c r="AY153" s="18"/>
      <c r="BE153" s="164"/>
      <c r="BF153" s="164"/>
      <c r="BG153" s="164"/>
      <c r="BH153" s="164"/>
      <c r="BI153" s="164"/>
      <c r="BJ153" s="18"/>
      <c r="BK153" s="164"/>
      <c r="BL153" s="18"/>
      <c r="BM153" s="163"/>
    </row>
    <row r="154" spans="1:65" s="2" customFormat="1" ht="16.5" customHeight="1">
      <c r="A154" s="238"/>
      <c r="B154" s="156"/>
      <c r="C154" s="204">
        <v>35</v>
      </c>
      <c r="D154" s="204" t="s">
        <v>145</v>
      </c>
      <c r="E154" s="205" t="s">
        <v>1948</v>
      </c>
      <c r="F154" s="206" t="s">
        <v>1949</v>
      </c>
      <c r="G154" s="207" t="s">
        <v>385</v>
      </c>
      <c r="H154" s="208">
        <v>2</v>
      </c>
      <c r="I154" s="158"/>
      <c r="J154" s="234">
        <f t="shared" si="11"/>
        <v>0</v>
      </c>
      <c r="K154" s="157"/>
      <c r="L154" s="34"/>
      <c r="M154" s="159"/>
      <c r="N154" s="160"/>
      <c r="O154" s="59"/>
      <c r="P154" s="161"/>
      <c r="Q154" s="161"/>
      <c r="R154" s="161"/>
      <c r="S154" s="161"/>
      <c r="T154" s="162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R154" s="163"/>
      <c r="AT154" s="163"/>
      <c r="AU154" s="163"/>
      <c r="AY154" s="18"/>
      <c r="BE154" s="164"/>
      <c r="BF154" s="164"/>
      <c r="BG154" s="164"/>
      <c r="BH154" s="164"/>
      <c r="BI154" s="164"/>
      <c r="BJ154" s="18"/>
      <c r="BK154" s="164"/>
      <c r="BL154" s="18"/>
      <c r="BM154" s="163"/>
    </row>
    <row r="155" spans="1:65" s="2" customFormat="1" ht="16.5" customHeight="1">
      <c r="A155" s="238"/>
      <c r="B155" s="156"/>
      <c r="C155" s="204">
        <v>36</v>
      </c>
      <c r="D155" s="204" t="s">
        <v>145</v>
      </c>
      <c r="E155" s="205" t="s">
        <v>1950</v>
      </c>
      <c r="F155" s="206" t="s">
        <v>1951</v>
      </c>
      <c r="G155" s="207" t="s">
        <v>385</v>
      </c>
      <c r="H155" s="208">
        <v>2</v>
      </c>
      <c r="I155" s="158"/>
      <c r="J155" s="234">
        <f t="shared" si="11"/>
        <v>0</v>
      </c>
      <c r="K155" s="157"/>
      <c r="L155" s="34"/>
      <c r="M155" s="159"/>
      <c r="N155" s="160"/>
      <c r="O155" s="59"/>
      <c r="P155" s="161"/>
      <c r="Q155" s="161"/>
      <c r="R155" s="161"/>
      <c r="S155" s="161"/>
      <c r="T155" s="162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R155" s="163"/>
      <c r="AT155" s="163"/>
      <c r="AU155" s="163"/>
      <c r="AY155" s="18"/>
      <c r="BE155" s="164"/>
      <c r="BF155" s="164"/>
      <c r="BG155" s="164"/>
      <c r="BH155" s="164"/>
      <c r="BI155" s="164"/>
      <c r="BJ155" s="18"/>
      <c r="BK155" s="164"/>
      <c r="BL155" s="18"/>
      <c r="BM155" s="163"/>
    </row>
    <row r="156" spans="1:65" s="2" customFormat="1" ht="16.5" customHeight="1">
      <c r="A156" s="238"/>
      <c r="B156" s="156"/>
      <c r="C156" s="204">
        <v>37</v>
      </c>
      <c r="D156" s="204" t="s">
        <v>145</v>
      </c>
      <c r="E156" s="205" t="s">
        <v>1950</v>
      </c>
      <c r="F156" s="206" t="s">
        <v>1952</v>
      </c>
      <c r="G156" s="207" t="s">
        <v>385</v>
      </c>
      <c r="H156" s="208">
        <v>2</v>
      </c>
      <c r="I156" s="158"/>
      <c r="J156" s="234">
        <f t="shared" si="11"/>
        <v>0</v>
      </c>
      <c r="K156" s="157"/>
      <c r="L156" s="34"/>
      <c r="M156" s="159"/>
      <c r="N156" s="160"/>
      <c r="O156" s="59"/>
      <c r="P156" s="161"/>
      <c r="Q156" s="161"/>
      <c r="R156" s="161"/>
      <c r="S156" s="161"/>
      <c r="T156" s="162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R156" s="163"/>
      <c r="AT156" s="163"/>
      <c r="AU156" s="163"/>
      <c r="AY156" s="18"/>
      <c r="BE156" s="164"/>
      <c r="BF156" s="164"/>
      <c r="BG156" s="164"/>
      <c r="BH156" s="164"/>
      <c r="BI156" s="164"/>
      <c r="BJ156" s="18"/>
      <c r="BK156" s="164"/>
      <c r="BL156" s="18"/>
      <c r="BM156" s="163"/>
    </row>
    <row r="157" spans="1:65" s="2" customFormat="1" ht="16.5" customHeight="1">
      <c r="A157" s="238"/>
      <c r="B157" s="156"/>
      <c r="C157" s="204">
        <v>38</v>
      </c>
      <c r="D157" s="204" t="s">
        <v>145</v>
      </c>
      <c r="E157" s="205" t="s">
        <v>1953</v>
      </c>
      <c r="F157" s="206" t="s">
        <v>1954</v>
      </c>
      <c r="G157" s="207" t="s">
        <v>385</v>
      </c>
      <c r="H157" s="208">
        <v>1</v>
      </c>
      <c r="I157" s="158"/>
      <c r="J157" s="234">
        <f t="shared" si="11"/>
        <v>0</v>
      </c>
      <c r="K157" s="157"/>
      <c r="L157" s="34"/>
      <c r="M157" s="159"/>
      <c r="N157" s="160"/>
      <c r="O157" s="59"/>
      <c r="P157" s="161"/>
      <c r="Q157" s="161"/>
      <c r="R157" s="161"/>
      <c r="S157" s="161"/>
      <c r="T157" s="162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R157" s="163"/>
      <c r="AT157" s="163"/>
      <c r="AU157" s="163"/>
      <c r="AY157" s="18"/>
      <c r="BE157" s="164"/>
      <c r="BF157" s="164"/>
      <c r="BG157" s="164"/>
      <c r="BH157" s="164"/>
      <c r="BI157" s="164"/>
      <c r="BJ157" s="18"/>
      <c r="BK157" s="164"/>
      <c r="BL157" s="18"/>
      <c r="BM157" s="163"/>
    </row>
    <row r="158" spans="1:65" s="2" customFormat="1" ht="16.5" customHeight="1">
      <c r="A158" s="238"/>
      <c r="B158" s="156"/>
      <c r="C158" s="204">
        <v>39</v>
      </c>
      <c r="D158" s="204" t="s">
        <v>145</v>
      </c>
      <c r="E158" s="205" t="s">
        <v>1955</v>
      </c>
      <c r="F158" s="206" t="s">
        <v>1956</v>
      </c>
      <c r="G158" s="207" t="s">
        <v>226</v>
      </c>
      <c r="H158" s="208">
        <v>55</v>
      </c>
      <c r="I158" s="158"/>
      <c r="J158" s="234">
        <f t="shared" si="11"/>
        <v>0</v>
      </c>
      <c r="K158" s="157"/>
      <c r="L158" s="34"/>
      <c r="M158" s="159"/>
      <c r="N158" s="160"/>
      <c r="O158" s="59"/>
      <c r="P158" s="161"/>
      <c r="Q158" s="161"/>
      <c r="R158" s="161"/>
      <c r="S158" s="161"/>
      <c r="T158" s="162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R158" s="163"/>
      <c r="AT158" s="163"/>
      <c r="AU158" s="163"/>
      <c r="AY158" s="18"/>
      <c r="BE158" s="164"/>
      <c r="BF158" s="164"/>
      <c r="BG158" s="164"/>
      <c r="BH158" s="164"/>
      <c r="BI158" s="164"/>
      <c r="BJ158" s="18"/>
      <c r="BK158" s="164"/>
      <c r="BL158" s="18"/>
      <c r="BM158" s="163"/>
    </row>
    <row r="159" spans="1:65" s="2" customFormat="1" ht="16.5" customHeight="1">
      <c r="A159" s="33"/>
      <c r="B159" s="156"/>
      <c r="C159" s="204">
        <v>40</v>
      </c>
      <c r="D159" s="204" t="s">
        <v>145</v>
      </c>
      <c r="E159" s="205" t="s">
        <v>1957</v>
      </c>
      <c r="F159" s="206" t="s">
        <v>1958</v>
      </c>
      <c r="G159" s="207" t="s">
        <v>642</v>
      </c>
      <c r="H159" s="208">
        <v>2</v>
      </c>
      <c r="I159" s="158"/>
      <c r="J159" s="234">
        <f t="shared" si="11"/>
        <v>0</v>
      </c>
      <c r="K159" s="157" t="s">
        <v>1</v>
      </c>
      <c r="L159" s="34"/>
      <c r="M159" s="159" t="s">
        <v>1</v>
      </c>
      <c r="N159" s="160" t="s">
        <v>42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627</v>
      </c>
      <c r="AT159" s="163" t="s">
        <v>145</v>
      </c>
      <c r="AU159" s="163" t="s">
        <v>86</v>
      </c>
      <c r="AY159" s="18" t="s">
        <v>143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84</v>
      </c>
      <c r="BK159" s="164">
        <f>ROUND(I159*H159,2)</f>
        <v>0</v>
      </c>
      <c r="BL159" s="18" t="s">
        <v>627</v>
      </c>
      <c r="BM159" s="163" t="s">
        <v>1072</v>
      </c>
    </row>
    <row r="160" spans="2:63" s="12" customFormat="1" ht="25.9" customHeight="1">
      <c r="B160" s="147"/>
      <c r="C160" s="200"/>
      <c r="D160" s="201" t="s">
        <v>75</v>
      </c>
      <c r="E160" s="202" t="s">
        <v>1073</v>
      </c>
      <c r="F160" s="202" t="s">
        <v>1074</v>
      </c>
      <c r="G160" s="200"/>
      <c r="H160" s="200"/>
      <c r="I160" s="149"/>
      <c r="J160" s="232">
        <f>BK160</f>
        <v>0</v>
      </c>
      <c r="L160" s="147"/>
      <c r="M160" s="150"/>
      <c r="N160" s="151"/>
      <c r="O160" s="151"/>
      <c r="P160" s="152">
        <f>SUM(P161:P164)</f>
        <v>0</v>
      </c>
      <c r="Q160" s="151"/>
      <c r="R160" s="152">
        <f>SUM(R161:R164)</f>
        <v>0</v>
      </c>
      <c r="S160" s="151"/>
      <c r="T160" s="153">
        <f>SUM(T161:T164)</f>
        <v>0</v>
      </c>
      <c r="AR160" s="148" t="s">
        <v>162</v>
      </c>
      <c r="AT160" s="154" t="s">
        <v>75</v>
      </c>
      <c r="AU160" s="154" t="s">
        <v>76</v>
      </c>
      <c r="AY160" s="148" t="s">
        <v>143</v>
      </c>
      <c r="BK160" s="155">
        <f>SUM(BK161:BK164)</f>
        <v>0</v>
      </c>
    </row>
    <row r="161" spans="1:65" s="2" customFormat="1" ht="16.5" customHeight="1">
      <c r="A161" s="33"/>
      <c r="B161" s="156"/>
      <c r="C161" s="204" t="s">
        <v>382</v>
      </c>
      <c r="D161" s="204" t="s">
        <v>145</v>
      </c>
      <c r="E161" s="205" t="s">
        <v>1075</v>
      </c>
      <c r="F161" s="206" t="s">
        <v>1076</v>
      </c>
      <c r="G161" s="207" t="s">
        <v>642</v>
      </c>
      <c r="H161" s="208">
        <v>1</v>
      </c>
      <c r="I161" s="158"/>
      <c r="J161" s="234">
        <f>ROUND(I161*H161,2)</f>
        <v>0</v>
      </c>
      <c r="K161" s="157" t="s">
        <v>1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627</v>
      </c>
      <c r="AT161" s="163" t="s">
        <v>145</v>
      </c>
      <c r="AU161" s="163" t="s">
        <v>84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627</v>
      </c>
      <c r="BM161" s="163" t="s">
        <v>1077</v>
      </c>
    </row>
    <row r="162" spans="1:65" s="2" customFormat="1" ht="16.5" customHeight="1">
      <c r="A162" s="33"/>
      <c r="B162" s="156"/>
      <c r="C162" s="204" t="s">
        <v>387</v>
      </c>
      <c r="D162" s="204" t="s">
        <v>145</v>
      </c>
      <c r="E162" s="205" t="s">
        <v>1078</v>
      </c>
      <c r="F162" s="206" t="s">
        <v>1079</v>
      </c>
      <c r="G162" s="207" t="s">
        <v>642</v>
      </c>
      <c r="H162" s="208">
        <v>1</v>
      </c>
      <c r="I162" s="158"/>
      <c r="J162" s="234">
        <f>ROUND(I162*H162,2)</f>
        <v>0</v>
      </c>
      <c r="K162" s="157" t="s">
        <v>1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627</v>
      </c>
      <c r="AT162" s="163" t="s">
        <v>145</v>
      </c>
      <c r="AU162" s="163" t="s">
        <v>84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627</v>
      </c>
      <c r="BM162" s="163" t="s">
        <v>1080</v>
      </c>
    </row>
    <row r="163" spans="1:65" s="2" customFormat="1" ht="16.5" customHeight="1">
      <c r="A163" s="33"/>
      <c r="B163" s="156"/>
      <c r="C163" s="204" t="s">
        <v>399</v>
      </c>
      <c r="D163" s="204" t="s">
        <v>145</v>
      </c>
      <c r="E163" s="205" t="s">
        <v>1081</v>
      </c>
      <c r="F163" s="206" t="s">
        <v>1082</v>
      </c>
      <c r="G163" s="207" t="s">
        <v>642</v>
      </c>
      <c r="H163" s="208">
        <v>1</v>
      </c>
      <c r="I163" s="158"/>
      <c r="J163" s="234">
        <f>ROUND(I163*H163,2)</f>
        <v>0</v>
      </c>
      <c r="K163" s="157" t="s">
        <v>1</v>
      </c>
      <c r="L163" s="34"/>
      <c r="M163" s="159" t="s">
        <v>1</v>
      </c>
      <c r="N163" s="160" t="s">
        <v>42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627</v>
      </c>
      <c r="AT163" s="163" t="s">
        <v>145</v>
      </c>
      <c r="AU163" s="163" t="s">
        <v>84</v>
      </c>
      <c r="AY163" s="18" t="s">
        <v>143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84</v>
      </c>
      <c r="BK163" s="164">
        <f>ROUND(I163*H163,2)</f>
        <v>0</v>
      </c>
      <c r="BL163" s="18" t="s">
        <v>627</v>
      </c>
      <c r="BM163" s="163" t="s">
        <v>1083</v>
      </c>
    </row>
    <row r="164" spans="1:65" s="2" customFormat="1" ht="16.5" customHeight="1">
      <c r="A164" s="33"/>
      <c r="B164" s="156"/>
      <c r="C164" s="204" t="s">
        <v>408</v>
      </c>
      <c r="D164" s="204" t="s">
        <v>145</v>
      </c>
      <c r="E164" s="205" t="s">
        <v>1084</v>
      </c>
      <c r="F164" s="206" t="s">
        <v>1085</v>
      </c>
      <c r="G164" s="207" t="s">
        <v>642</v>
      </c>
      <c r="H164" s="208">
        <v>1</v>
      </c>
      <c r="I164" s="158"/>
      <c r="J164" s="234">
        <f>ROUND(I164*H164,2)</f>
        <v>0</v>
      </c>
      <c r="K164" s="157" t="s">
        <v>1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627</v>
      </c>
      <c r="AT164" s="163" t="s">
        <v>145</v>
      </c>
      <c r="AU164" s="163" t="s">
        <v>84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627</v>
      </c>
      <c r="BM164" s="163" t="s">
        <v>1086</v>
      </c>
    </row>
    <row r="165" spans="2:63" s="12" customFormat="1" ht="25.9" customHeight="1">
      <c r="B165" s="147"/>
      <c r="C165" s="200"/>
      <c r="D165" s="201" t="s">
        <v>75</v>
      </c>
      <c r="E165" s="202" t="s">
        <v>1087</v>
      </c>
      <c r="F165" s="202" t="s">
        <v>1088</v>
      </c>
      <c r="G165" s="200"/>
      <c r="H165" s="200"/>
      <c r="I165" s="149"/>
      <c r="J165" s="232">
        <f>BK165</f>
        <v>0</v>
      </c>
      <c r="L165" s="147"/>
      <c r="M165" s="150"/>
      <c r="N165" s="151"/>
      <c r="O165" s="151"/>
      <c r="P165" s="152">
        <f>SUM(P166:P168)</f>
        <v>0</v>
      </c>
      <c r="Q165" s="151"/>
      <c r="R165" s="152">
        <f>SUM(R166:R168)</f>
        <v>0</v>
      </c>
      <c r="S165" s="151"/>
      <c r="T165" s="153">
        <f>SUM(T166:T168)</f>
        <v>0</v>
      </c>
      <c r="AR165" s="148" t="s">
        <v>150</v>
      </c>
      <c r="AT165" s="154" t="s">
        <v>75</v>
      </c>
      <c r="AU165" s="154" t="s">
        <v>76</v>
      </c>
      <c r="AY165" s="148" t="s">
        <v>143</v>
      </c>
      <c r="BK165" s="155">
        <f>SUM(BK166:BK168)</f>
        <v>0</v>
      </c>
    </row>
    <row r="166" spans="1:65" s="2" customFormat="1" ht="16.5" customHeight="1">
      <c r="A166" s="33"/>
      <c r="B166" s="156"/>
      <c r="C166" s="204" t="s">
        <v>424</v>
      </c>
      <c r="D166" s="204" t="s">
        <v>145</v>
      </c>
      <c r="E166" s="205" t="s">
        <v>1089</v>
      </c>
      <c r="F166" s="206" t="s">
        <v>1090</v>
      </c>
      <c r="G166" s="207" t="s">
        <v>642</v>
      </c>
      <c r="H166" s="208">
        <v>1</v>
      </c>
      <c r="I166" s="158"/>
      <c r="J166" s="234">
        <f>ROUND(I166*H166,2)</f>
        <v>0</v>
      </c>
      <c r="K166" s="157" t="s">
        <v>1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965</v>
      </c>
      <c r="AT166" s="163" t="s">
        <v>145</v>
      </c>
      <c r="AU166" s="163" t="s">
        <v>84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965</v>
      </c>
      <c r="BM166" s="163" t="s">
        <v>1091</v>
      </c>
    </row>
    <row r="167" spans="1:65" s="2" customFormat="1" ht="16.5" customHeight="1">
      <c r="A167" s="33"/>
      <c r="B167" s="156"/>
      <c r="C167" s="204" t="s">
        <v>432</v>
      </c>
      <c r="D167" s="204" t="s">
        <v>145</v>
      </c>
      <c r="E167" s="205" t="s">
        <v>1092</v>
      </c>
      <c r="F167" s="206" t="s">
        <v>1093</v>
      </c>
      <c r="G167" s="207" t="s">
        <v>642</v>
      </c>
      <c r="H167" s="208">
        <v>1</v>
      </c>
      <c r="I167" s="158"/>
      <c r="J167" s="234">
        <f>ROUND(I167*H167,2)</f>
        <v>0</v>
      </c>
      <c r="K167" s="157" t="s">
        <v>1</v>
      </c>
      <c r="L167" s="34"/>
      <c r="M167" s="159" t="s">
        <v>1</v>
      </c>
      <c r="N167" s="160" t="s">
        <v>42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965</v>
      </c>
      <c r="AT167" s="163" t="s">
        <v>145</v>
      </c>
      <c r="AU167" s="163" t="s">
        <v>84</v>
      </c>
      <c r="AY167" s="18" t="s">
        <v>143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84</v>
      </c>
      <c r="BK167" s="164">
        <f>ROUND(I167*H167,2)</f>
        <v>0</v>
      </c>
      <c r="BL167" s="18" t="s">
        <v>965</v>
      </c>
      <c r="BM167" s="163" t="s">
        <v>1094</v>
      </c>
    </row>
    <row r="168" spans="1:65" s="2" customFormat="1" ht="16.5" customHeight="1">
      <c r="A168" s="33"/>
      <c r="B168" s="156"/>
      <c r="C168" s="204" t="s">
        <v>439</v>
      </c>
      <c r="D168" s="204" t="s">
        <v>145</v>
      </c>
      <c r="E168" s="205" t="s">
        <v>1095</v>
      </c>
      <c r="F168" s="206" t="s">
        <v>1096</v>
      </c>
      <c r="G168" s="207" t="s">
        <v>642</v>
      </c>
      <c r="H168" s="208">
        <v>1</v>
      </c>
      <c r="I168" s="158"/>
      <c r="J168" s="234">
        <f>ROUND(I168*H168,2)</f>
        <v>0</v>
      </c>
      <c r="K168" s="157" t="s">
        <v>1</v>
      </c>
      <c r="L168" s="34"/>
      <c r="M168" s="159" t="s">
        <v>1</v>
      </c>
      <c r="N168" s="160" t="s">
        <v>42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965</v>
      </c>
      <c r="AT168" s="163" t="s">
        <v>145</v>
      </c>
      <c r="AU168" s="163" t="s">
        <v>84</v>
      </c>
      <c r="AY168" s="18" t="s">
        <v>143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8" t="s">
        <v>84</v>
      </c>
      <c r="BK168" s="164">
        <f>ROUND(I168*H168,2)</f>
        <v>0</v>
      </c>
      <c r="BL168" s="18" t="s">
        <v>965</v>
      </c>
      <c r="BM168" s="163" t="s">
        <v>1097</v>
      </c>
    </row>
    <row r="169" spans="2:63" s="12" customFormat="1" ht="25.9" customHeight="1">
      <c r="B169" s="147"/>
      <c r="C169" s="200"/>
      <c r="D169" s="201" t="s">
        <v>75</v>
      </c>
      <c r="E169" s="202" t="s">
        <v>1098</v>
      </c>
      <c r="F169" s="202" t="s">
        <v>1099</v>
      </c>
      <c r="G169" s="200"/>
      <c r="H169" s="200"/>
      <c r="I169" s="149"/>
      <c r="J169" s="232">
        <f>BK169</f>
        <v>0</v>
      </c>
      <c r="L169" s="147"/>
      <c r="M169" s="150"/>
      <c r="N169" s="151"/>
      <c r="O169" s="151"/>
      <c r="P169" s="152">
        <f>SUM(P170:P172)</f>
        <v>0</v>
      </c>
      <c r="Q169" s="151"/>
      <c r="R169" s="152">
        <f>SUM(R170:R172)</f>
        <v>0</v>
      </c>
      <c r="S169" s="151"/>
      <c r="T169" s="153">
        <f>SUM(T170:T172)</f>
        <v>0</v>
      </c>
      <c r="AR169" s="148" t="s">
        <v>150</v>
      </c>
      <c r="AT169" s="154" t="s">
        <v>75</v>
      </c>
      <c r="AU169" s="154" t="s">
        <v>76</v>
      </c>
      <c r="AY169" s="148" t="s">
        <v>143</v>
      </c>
      <c r="BK169" s="155">
        <f>SUM(BK170:BK172)</f>
        <v>0</v>
      </c>
    </row>
    <row r="170" spans="1:65" s="2" customFormat="1" ht="16.5" customHeight="1">
      <c r="A170" s="33"/>
      <c r="B170" s="156"/>
      <c r="C170" s="204" t="s">
        <v>447</v>
      </c>
      <c r="D170" s="204" t="s">
        <v>145</v>
      </c>
      <c r="E170" s="205" t="s">
        <v>1100</v>
      </c>
      <c r="F170" s="206" t="s">
        <v>1101</v>
      </c>
      <c r="G170" s="207" t="s">
        <v>642</v>
      </c>
      <c r="H170" s="208">
        <v>1</v>
      </c>
      <c r="I170" s="158"/>
      <c r="J170" s="234">
        <f>ROUND(I170*H170,2)</f>
        <v>0</v>
      </c>
      <c r="K170" s="157" t="s">
        <v>1</v>
      </c>
      <c r="L170" s="34"/>
      <c r="M170" s="159" t="s">
        <v>1</v>
      </c>
      <c r="N170" s="160" t="s">
        <v>42</v>
      </c>
      <c r="O170" s="59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965</v>
      </c>
      <c r="AT170" s="163" t="s">
        <v>145</v>
      </c>
      <c r="AU170" s="163" t="s">
        <v>84</v>
      </c>
      <c r="AY170" s="18" t="s">
        <v>143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8" t="s">
        <v>84</v>
      </c>
      <c r="BK170" s="164">
        <f>ROUND(I170*H170,2)</f>
        <v>0</v>
      </c>
      <c r="BL170" s="18" t="s">
        <v>965</v>
      </c>
      <c r="BM170" s="163" t="s">
        <v>1102</v>
      </c>
    </row>
    <row r="171" spans="1:65" s="2" customFormat="1" ht="16.5" customHeight="1">
      <c r="A171" s="33"/>
      <c r="B171" s="156"/>
      <c r="C171" s="204" t="s">
        <v>457</v>
      </c>
      <c r="D171" s="204" t="s">
        <v>145</v>
      </c>
      <c r="E171" s="205" t="s">
        <v>1103</v>
      </c>
      <c r="F171" s="206" t="s">
        <v>1104</v>
      </c>
      <c r="G171" s="207" t="s">
        <v>642</v>
      </c>
      <c r="H171" s="208">
        <v>1</v>
      </c>
      <c r="I171" s="158"/>
      <c r="J171" s="234">
        <f>ROUND(I171*H171,2)</f>
        <v>0</v>
      </c>
      <c r="K171" s="157" t="s">
        <v>1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965</v>
      </c>
      <c r="AT171" s="163" t="s">
        <v>145</v>
      </c>
      <c r="AU171" s="163" t="s">
        <v>84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965</v>
      </c>
      <c r="BM171" s="163" t="s">
        <v>1105</v>
      </c>
    </row>
    <row r="172" spans="1:65" s="2" customFormat="1" ht="16.5" customHeight="1">
      <c r="A172" s="33"/>
      <c r="B172" s="156"/>
      <c r="C172" s="204" t="s">
        <v>469</v>
      </c>
      <c r="D172" s="204" t="s">
        <v>145</v>
      </c>
      <c r="E172" s="205" t="s">
        <v>1106</v>
      </c>
      <c r="F172" s="206" t="s">
        <v>1107</v>
      </c>
      <c r="G172" s="207" t="s">
        <v>642</v>
      </c>
      <c r="H172" s="208">
        <v>1</v>
      </c>
      <c r="I172" s="158"/>
      <c r="J172" s="234">
        <f>ROUND(I172*H172,2)</f>
        <v>0</v>
      </c>
      <c r="K172" s="157" t="s">
        <v>1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965</v>
      </c>
      <c r="AT172" s="163" t="s">
        <v>145</v>
      </c>
      <c r="AU172" s="163" t="s">
        <v>84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965</v>
      </c>
      <c r="BM172" s="163" t="s">
        <v>1108</v>
      </c>
    </row>
    <row r="173" spans="2:63" s="12" customFormat="1" ht="25.9" customHeight="1">
      <c r="B173" s="147"/>
      <c r="C173" s="200"/>
      <c r="D173" s="201" t="s">
        <v>75</v>
      </c>
      <c r="E173" s="202" t="s">
        <v>933</v>
      </c>
      <c r="F173" s="202" t="s">
        <v>934</v>
      </c>
      <c r="G173" s="200"/>
      <c r="H173" s="200"/>
      <c r="I173" s="149"/>
      <c r="J173" s="232">
        <f>BK173</f>
        <v>0</v>
      </c>
      <c r="L173" s="147"/>
      <c r="M173" s="150"/>
      <c r="N173" s="151"/>
      <c r="O173" s="151"/>
      <c r="P173" s="152">
        <f>P175</f>
        <v>0</v>
      </c>
      <c r="Q173" s="151"/>
      <c r="R173" s="152">
        <f>R175</f>
        <v>0</v>
      </c>
      <c r="S173" s="151"/>
      <c r="T173" s="153">
        <f>T175</f>
        <v>0</v>
      </c>
      <c r="AR173" s="148" t="s">
        <v>171</v>
      </c>
      <c r="AT173" s="154" t="s">
        <v>75</v>
      </c>
      <c r="AU173" s="154" t="s">
        <v>76</v>
      </c>
      <c r="AY173" s="148" t="s">
        <v>143</v>
      </c>
      <c r="BK173" s="155">
        <f>BK175</f>
        <v>0</v>
      </c>
    </row>
    <row r="174" spans="2:63" s="12" customFormat="1" ht="16.5" customHeight="1">
      <c r="B174" s="147"/>
      <c r="C174" s="204" t="s">
        <v>476</v>
      </c>
      <c r="D174" s="204" t="s">
        <v>145</v>
      </c>
      <c r="E174" s="205" t="s">
        <v>1109</v>
      </c>
      <c r="F174" s="206" t="s">
        <v>937</v>
      </c>
      <c r="G174" s="207" t="s">
        <v>642</v>
      </c>
      <c r="H174" s="208">
        <v>1</v>
      </c>
      <c r="I174" s="158"/>
      <c r="J174" s="234">
        <f>ROUND(I174*H174,2)</f>
        <v>0</v>
      </c>
      <c r="K174" s="157" t="s">
        <v>1</v>
      </c>
      <c r="L174" s="147"/>
      <c r="M174" s="150"/>
      <c r="N174" s="151"/>
      <c r="O174" s="151"/>
      <c r="P174" s="152"/>
      <c r="Q174" s="151"/>
      <c r="R174" s="152"/>
      <c r="S174" s="151"/>
      <c r="T174" s="153"/>
      <c r="AR174" s="148"/>
      <c r="AT174" s="154"/>
      <c r="AU174" s="154"/>
      <c r="AY174" s="148"/>
      <c r="BK174" s="155"/>
    </row>
    <row r="175" spans="1:65" s="2" customFormat="1" ht="16.5" customHeight="1">
      <c r="A175" s="33"/>
      <c r="B175" s="156"/>
      <c r="C175" s="204">
        <v>41</v>
      </c>
      <c r="D175" s="204" t="s">
        <v>145</v>
      </c>
      <c r="E175" s="205" t="s">
        <v>1959</v>
      </c>
      <c r="F175" s="206" t="s">
        <v>1960</v>
      </c>
      <c r="G175" s="207" t="s">
        <v>1961</v>
      </c>
      <c r="H175" s="208">
        <v>3</v>
      </c>
      <c r="I175" s="158"/>
      <c r="J175" s="234">
        <f>ROUND(I175*H175,2)</f>
        <v>0</v>
      </c>
      <c r="K175" s="157" t="s">
        <v>1</v>
      </c>
      <c r="L175" s="34"/>
      <c r="M175" s="194" t="s">
        <v>1</v>
      </c>
      <c r="N175" s="195" t="s">
        <v>42</v>
      </c>
      <c r="O175" s="196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84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1110</v>
      </c>
    </row>
    <row r="176" spans="1:31" s="2" customFormat="1" ht="6.95" customHeight="1">
      <c r="A176" s="33"/>
      <c r="B176" s="48"/>
      <c r="C176" s="230"/>
      <c r="D176" s="230"/>
      <c r="E176" s="230"/>
      <c r="F176" s="230"/>
      <c r="G176" s="230"/>
      <c r="H176" s="230"/>
      <c r="I176" s="121"/>
      <c r="J176" s="230"/>
      <c r="K176" s="49"/>
      <c r="L176" s="34"/>
      <c r="M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</sheetData>
  <sheetProtection algorithmName="SHA-512" hashValue="FNGIXyzMD7enJIhPcvhDzqRsCWbqDyfWTW/ug/yvexjwt9PjKZou54Q+FiXYSsTmr1d1zV2/R0rWgcz5ZBCMHg==" saltValue="WPhmziwJ1xvKxYsYw0+XxA==" spinCount="100000" sheet="1" objects="1" scenarios="1"/>
  <autoFilter ref="C124:K17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workbookViewId="0" topLeftCell="A1">
      <selection activeCell="H431" sqref="H4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92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1111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ROUND((SUM(BE128:BE436)),2)</f>
        <v>0</v>
      </c>
      <c r="G33" s="33"/>
      <c r="H33" s="33"/>
      <c r="I33" s="108">
        <v>0.21</v>
      </c>
      <c r="J33" s="107">
        <f>ROUND(((SUM(BE128:BE436))*I33),2)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ROUND((SUM(BF128:BF436)),2)</f>
        <v>0</v>
      </c>
      <c r="G34" s="33"/>
      <c r="H34" s="33"/>
      <c r="I34" s="108">
        <v>0.15</v>
      </c>
      <c r="J34" s="107">
        <f>ROUND(((SUM(BF128:BF436))*I34),2)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ROUND((SUM(BG128:BG436)),2)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ROUND((SUM(BH128:BH436)),2)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ROUND((SUM(BI128:BI436)),2)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B - SO 02 - ČOV pro firmu MONTEP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J272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J295</f>
        <v>0</v>
      </c>
      <c r="L100" s="132"/>
    </row>
    <row r="101" spans="2:12" s="10" customFormat="1" ht="19.9" customHeight="1">
      <c r="B101" s="132"/>
      <c r="D101" s="133" t="s">
        <v>114</v>
      </c>
      <c r="E101" s="134"/>
      <c r="F101" s="134"/>
      <c r="G101" s="134"/>
      <c r="H101" s="134"/>
      <c r="I101" s="135"/>
      <c r="J101" s="136">
        <f>J304</f>
        <v>0</v>
      </c>
      <c r="L101" s="132"/>
    </row>
    <row r="102" spans="2:12" s="10" customFormat="1" ht="19.9" customHeight="1">
      <c r="B102" s="132"/>
      <c r="D102" s="133" t="s">
        <v>1113</v>
      </c>
      <c r="E102" s="134"/>
      <c r="F102" s="134"/>
      <c r="G102" s="134"/>
      <c r="H102" s="134"/>
      <c r="I102" s="135"/>
      <c r="J102" s="136">
        <f>J306</f>
        <v>0</v>
      </c>
      <c r="L102" s="132"/>
    </row>
    <row r="103" spans="2:12" s="10" customFormat="1" ht="19.9" customHeight="1">
      <c r="B103" s="132"/>
      <c r="D103" s="133" t="s">
        <v>1114</v>
      </c>
      <c r="E103" s="134"/>
      <c r="F103" s="134"/>
      <c r="G103" s="134"/>
      <c r="H103" s="134"/>
      <c r="I103" s="135"/>
      <c r="J103" s="136">
        <f>J328</f>
        <v>0</v>
      </c>
      <c r="L103" s="132"/>
    </row>
    <row r="104" spans="2:12" s="10" customFormat="1" ht="19.9" customHeight="1">
      <c r="B104" s="132"/>
      <c r="D104" s="133" t="s">
        <v>1115</v>
      </c>
      <c r="E104" s="134"/>
      <c r="F104" s="134"/>
      <c r="G104" s="134"/>
      <c r="H104" s="134"/>
      <c r="I104" s="135"/>
      <c r="J104" s="136">
        <f>J367</f>
        <v>0</v>
      </c>
      <c r="L104" s="132"/>
    </row>
    <row r="105" spans="2:12" s="10" customFormat="1" ht="19.9" customHeight="1">
      <c r="B105" s="132"/>
      <c r="D105" s="133" t="s">
        <v>1116</v>
      </c>
      <c r="E105" s="134"/>
      <c r="F105" s="134"/>
      <c r="G105" s="134"/>
      <c r="H105" s="134"/>
      <c r="I105" s="135"/>
      <c r="J105" s="136">
        <f>J417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J421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J423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J425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3" t="str">
        <f>E9</f>
        <v>B - SO 02 - ČOV pro firmu MONTEP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P129+P423+P425</f>
        <v>0</v>
      </c>
      <c r="Q128" s="67"/>
      <c r="R128" s="144">
        <f>R129+R423+R425</f>
        <v>30.077436660000004</v>
      </c>
      <c r="S128" s="67"/>
      <c r="T128" s="145">
        <f>T129+T423+T425</f>
        <v>6.119999999999999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BK129+BK423+BK425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P130+P272+P295+P304+P306+P328+P367+P417+P421</f>
        <v>0</v>
      </c>
      <c r="Q129" s="151"/>
      <c r="R129" s="152">
        <f>R130+R272+R295+R304+R306+R328+R367+R417+R421</f>
        <v>30.077436660000004</v>
      </c>
      <c r="S129" s="151"/>
      <c r="T129" s="153">
        <f>T130+T272+T295+T304+T306+T328+T367+T417+T421</f>
        <v>6.119999999999999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BK130+BK272+BK295+BK304+BK306+BK328+BK367+BK417+BK421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SUM(P131:P271)</f>
        <v>0</v>
      </c>
      <c r="Q130" s="151"/>
      <c r="R130" s="152">
        <f>SUM(R131:R271)</f>
        <v>18.869040000000002</v>
      </c>
      <c r="S130" s="151"/>
      <c r="T130" s="153">
        <f>SUM(T131:T271)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SUM(BK131:BK271)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1117</v>
      </c>
      <c r="F131" s="241" t="s">
        <v>1118</v>
      </c>
      <c r="G131" s="242" t="s">
        <v>148</v>
      </c>
      <c r="H131" s="243">
        <v>137.5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1119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1120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4" customFormat="1" ht="12">
      <c r="B133" s="171"/>
      <c r="C133" s="213"/>
      <c r="D133" s="210" t="s">
        <v>152</v>
      </c>
      <c r="E133" s="214" t="s">
        <v>1</v>
      </c>
      <c r="F133" s="215" t="s">
        <v>1121</v>
      </c>
      <c r="G133" s="213"/>
      <c r="H133" s="216">
        <v>72.14</v>
      </c>
      <c r="I133" s="173"/>
      <c r="J133" s="213"/>
      <c r="L133" s="171"/>
      <c r="M133" s="174"/>
      <c r="N133" s="175"/>
      <c r="O133" s="175"/>
      <c r="P133" s="175"/>
      <c r="Q133" s="175"/>
      <c r="R133" s="175"/>
      <c r="S133" s="175"/>
      <c r="T133" s="176"/>
      <c r="AT133" s="172" t="s">
        <v>152</v>
      </c>
      <c r="AU133" s="172" t="s">
        <v>86</v>
      </c>
      <c r="AV133" s="14" t="s">
        <v>86</v>
      </c>
      <c r="AW133" s="14" t="s">
        <v>32</v>
      </c>
      <c r="AX133" s="14" t="s">
        <v>76</v>
      </c>
      <c r="AY133" s="172" t="s">
        <v>143</v>
      </c>
    </row>
    <row r="134" spans="2:51" s="14" customFormat="1" ht="12">
      <c r="B134" s="171"/>
      <c r="C134" s="213"/>
      <c r="D134" s="210" t="s">
        <v>152</v>
      </c>
      <c r="E134" s="214" t="s">
        <v>1</v>
      </c>
      <c r="F134" s="215" t="s">
        <v>1122</v>
      </c>
      <c r="G134" s="213"/>
      <c r="H134" s="216">
        <v>3.364</v>
      </c>
      <c r="I134" s="173"/>
      <c r="J134" s="213"/>
      <c r="L134" s="171"/>
      <c r="M134" s="174"/>
      <c r="N134" s="175"/>
      <c r="O134" s="175"/>
      <c r="P134" s="175"/>
      <c r="Q134" s="175"/>
      <c r="R134" s="175"/>
      <c r="S134" s="175"/>
      <c r="T134" s="176"/>
      <c r="AT134" s="172" t="s">
        <v>152</v>
      </c>
      <c r="AU134" s="172" t="s">
        <v>86</v>
      </c>
      <c r="AV134" s="14" t="s">
        <v>86</v>
      </c>
      <c r="AW134" s="14" t="s">
        <v>32</v>
      </c>
      <c r="AX134" s="14" t="s">
        <v>76</v>
      </c>
      <c r="AY134" s="172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1123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1124</v>
      </c>
      <c r="G136" s="213"/>
      <c r="H136" s="216">
        <v>3.048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1125</v>
      </c>
      <c r="G137" s="213"/>
      <c r="H137" s="216">
        <v>54.86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1126</v>
      </c>
      <c r="G138" s="213"/>
      <c r="H138" s="216">
        <v>4.088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6" customFormat="1" ht="12">
      <c r="B139" s="183"/>
      <c r="C139" s="221"/>
      <c r="D139" s="210" t="s">
        <v>152</v>
      </c>
      <c r="E139" s="222" t="s">
        <v>1</v>
      </c>
      <c r="F139" s="223" t="s">
        <v>241</v>
      </c>
      <c r="G139" s="221"/>
      <c r="H139" s="224">
        <v>137.5</v>
      </c>
      <c r="I139" s="185"/>
      <c r="J139" s="221"/>
      <c r="L139" s="183"/>
      <c r="M139" s="186"/>
      <c r="N139" s="187"/>
      <c r="O139" s="187"/>
      <c r="P139" s="187"/>
      <c r="Q139" s="187"/>
      <c r="R139" s="187"/>
      <c r="S139" s="187"/>
      <c r="T139" s="188"/>
      <c r="AT139" s="184" t="s">
        <v>152</v>
      </c>
      <c r="AU139" s="184" t="s">
        <v>86</v>
      </c>
      <c r="AV139" s="16" t="s">
        <v>150</v>
      </c>
      <c r="AW139" s="16" t="s">
        <v>32</v>
      </c>
      <c r="AX139" s="16" t="s">
        <v>84</v>
      </c>
      <c r="AY139" s="184" t="s">
        <v>143</v>
      </c>
    </row>
    <row r="140" spans="1:65" s="2" customFormat="1" ht="16.5" customHeight="1">
      <c r="A140" s="33"/>
      <c r="B140" s="156"/>
      <c r="C140" s="204" t="s">
        <v>86</v>
      </c>
      <c r="D140" s="204" t="s">
        <v>145</v>
      </c>
      <c r="E140" s="205" t="s">
        <v>1127</v>
      </c>
      <c r="F140" s="206" t="s">
        <v>1128</v>
      </c>
      <c r="G140" s="207" t="s">
        <v>148</v>
      </c>
      <c r="H140" s="208">
        <v>41.25</v>
      </c>
      <c r="I140" s="158"/>
      <c r="J140" s="234">
        <f>ROUND(I140*H140,2)</f>
        <v>0</v>
      </c>
      <c r="K140" s="157" t="s">
        <v>149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150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150</v>
      </c>
      <c r="BM140" s="163" t="s">
        <v>1129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1130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1131</v>
      </c>
      <c r="G142" s="213"/>
      <c r="H142" s="216">
        <v>41.25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84</v>
      </c>
      <c r="AY142" s="172" t="s">
        <v>143</v>
      </c>
    </row>
    <row r="143" spans="1:65" s="2" customFormat="1" ht="16.5" customHeight="1">
      <c r="A143" s="33"/>
      <c r="B143" s="156"/>
      <c r="C143" s="204" t="s">
        <v>162</v>
      </c>
      <c r="D143" s="204" t="s">
        <v>145</v>
      </c>
      <c r="E143" s="205" t="s">
        <v>182</v>
      </c>
      <c r="F143" s="206" t="s">
        <v>183</v>
      </c>
      <c r="G143" s="207" t="s">
        <v>148</v>
      </c>
      <c r="H143" s="208">
        <v>51</v>
      </c>
      <c r="I143" s="158"/>
      <c r="J143" s="234">
        <f>ROUND(I143*H143,2)</f>
        <v>0</v>
      </c>
      <c r="K143" s="157" t="s">
        <v>149</v>
      </c>
      <c r="L143" s="34"/>
      <c r="M143" s="159" t="s">
        <v>1</v>
      </c>
      <c r="N143" s="160" t="s">
        <v>42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150</v>
      </c>
      <c r="AT143" s="163" t="s">
        <v>145</v>
      </c>
      <c r="AU143" s="163" t="s">
        <v>86</v>
      </c>
      <c r="AY143" s="18" t="s">
        <v>143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84</v>
      </c>
      <c r="BK143" s="164">
        <f>ROUND(I143*H143,2)</f>
        <v>0</v>
      </c>
      <c r="BL143" s="18" t="s">
        <v>150</v>
      </c>
      <c r="BM143" s="163" t="s">
        <v>1132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1133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1134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1135</v>
      </c>
      <c r="G146" s="213"/>
      <c r="H146" s="216">
        <v>11.165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1136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1137</v>
      </c>
      <c r="G148" s="213"/>
      <c r="H148" s="216">
        <v>17.325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1138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1139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1140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1141</v>
      </c>
      <c r="G152" s="213"/>
      <c r="H152" s="216">
        <v>10.625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1142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4" customFormat="1" ht="12">
      <c r="B154" s="171"/>
      <c r="C154" s="213"/>
      <c r="D154" s="210" t="s">
        <v>152</v>
      </c>
      <c r="E154" s="214" t="s">
        <v>1</v>
      </c>
      <c r="F154" s="215" t="s">
        <v>1143</v>
      </c>
      <c r="G154" s="213"/>
      <c r="H154" s="216">
        <v>-2.228</v>
      </c>
      <c r="I154" s="173"/>
      <c r="J154" s="213"/>
      <c r="L154" s="171"/>
      <c r="M154" s="174"/>
      <c r="N154" s="175"/>
      <c r="O154" s="175"/>
      <c r="P154" s="175"/>
      <c r="Q154" s="175"/>
      <c r="R154" s="175"/>
      <c r="S154" s="175"/>
      <c r="T154" s="176"/>
      <c r="AT154" s="172" t="s">
        <v>152</v>
      </c>
      <c r="AU154" s="172" t="s">
        <v>86</v>
      </c>
      <c r="AV154" s="14" t="s">
        <v>86</v>
      </c>
      <c r="AW154" s="14" t="s">
        <v>32</v>
      </c>
      <c r="AX154" s="14" t="s">
        <v>76</v>
      </c>
      <c r="AY154" s="172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1136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3" customFormat="1" ht="12">
      <c r="B156" s="165"/>
      <c r="C156" s="209"/>
      <c r="D156" s="210" t="s">
        <v>152</v>
      </c>
      <c r="E156" s="211" t="s">
        <v>1</v>
      </c>
      <c r="F156" s="212" t="s">
        <v>1144</v>
      </c>
      <c r="G156" s="209"/>
      <c r="H156" s="211" t="s">
        <v>1</v>
      </c>
      <c r="I156" s="167"/>
      <c r="J156" s="209"/>
      <c r="L156" s="165"/>
      <c r="M156" s="168"/>
      <c r="N156" s="169"/>
      <c r="O156" s="169"/>
      <c r="P156" s="169"/>
      <c r="Q156" s="169"/>
      <c r="R156" s="169"/>
      <c r="S156" s="169"/>
      <c r="T156" s="170"/>
      <c r="AT156" s="166" t="s">
        <v>152</v>
      </c>
      <c r="AU156" s="166" t="s">
        <v>86</v>
      </c>
      <c r="AV156" s="13" t="s">
        <v>84</v>
      </c>
      <c r="AW156" s="13" t="s">
        <v>32</v>
      </c>
      <c r="AX156" s="13" t="s">
        <v>76</v>
      </c>
      <c r="AY156" s="166" t="s">
        <v>143</v>
      </c>
    </row>
    <row r="157" spans="2:51" s="14" customFormat="1" ht="12">
      <c r="B157" s="171"/>
      <c r="C157" s="213"/>
      <c r="D157" s="210" t="s">
        <v>152</v>
      </c>
      <c r="E157" s="214" t="s">
        <v>1</v>
      </c>
      <c r="F157" s="215" t="s">
        <v>1145</v>
      </c>
      <c r="G157" s="213"/>
      <c r="H157" s="216">
        <v>14.688</v>
      </c>
      <c r="I157" s="173"/>
      <c r="J157" s="213"/>
      <c r="L157" s="171"/>
      <c r="M157" s="174"/>
      <c r="N157" s="175"/>
      <c r="O157" s="175"/>
      <c r="P157" s="175"/>
      <c r="Q157" s="175"/>
      <c r="R157" s="175"/>
      <c r="S157" s="175"/>
      <c r="T157" s="176"/>
      <c r="AT157" s="172" t="s">
        <v>152</v>
      </c>
      <c r="AU157" s="172" t="s">
        <v>86</v>
      </c>
      <c r="AV157" s="14" t="s">
        <v>86</v>
      </c>
      <c r="AW157" s="14" t="s">
        <v>32</v>
      </c>
      <c r="AX157" s="14" t="s">
        <v>76</v>
      </c>
      <c r="AY157" s="172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1142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1146</v>
      </c>
      <c r="G159" s="213"/>
      <c r="H159" s="216">
        <v>-3.465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1147</v>
      </c>
      <c r="G160" s="213"/>
      <c r="H160" s="216">
        <v>2.89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76</v>
      </c>
      <c r="AY160" s="172" t="s">
        <v>143</v>
      </c>
    </row>
    <row r="161" spans="2:51" s="16" customFormat="1" ht="12">
      <c r="B161" s="183"/>
      <c r="C161" s="221"/>
      <c r="D161" s="210" t="s">
        <v>152</v>
      </c>
      <c r="E161" s="222" t="s">
        <v>1</v>
      </c>
      <c r="F161" s="223" t="s">
        <v>241</v>
      </c>
      <c r="G161" s="221"/>
      <c r="H161" s="224">
        <v>51</v>
      </c>
      <c r="I161" s="185"/>
      <c r="J161" s="221"/>
      <c r="L161" s="183"/>
      <c r="M161" s="186"/>
      <c r="N161" s="187"/>
      <c r="O161" s="187"/>
      <c r="P161" s="187"/>
      <c r="Q161" s="187"/>
      <c r="R161" s="187"/>
      <c r="S161" s="187"/>
      <c r="T161" s="188"/>
      <c r="AT161" s="184" t="s">
        <v>152</v>
      </c>
      <c r="AU161" s="184" t="s">
        <v>86</v>
      </c>
      <c r="AV161" s="16" t="s">
        <v>150</v>
      </c>
      <c r="AW161" s="16" t="s">
        <v>32</v>
      </c>
      <c r="AX161" s="16" t="s">
        <v>84</v>
      </c>
      <c r="AY161" s="184" t="s">
        <v>143</v>
      </c>
    </row>
    <row r="162" spans="1:65" s="2" customFormat="1" ht="16.5" customHeight="1">
      <c r="A162" s="33"/>
      <c r="B162" s="156"/>
      <c r="C162" s="204" t="s">
        <v>150</v>
      </c>
      <c r="D162" s="204" t="s">
        <v>145</v>
      </c>
      <c r="E162" s="205" t="s">
        <v>1148</v>
      </c>
      <c r="F162" s="206" t="s">
        <v>1149</v>
      </c>
      <c r="G162" s="207" t="s">
        <v>148</v>
      </c>
      <c r="H162" s="208">
        <v>15.3</v>
      </c>
      <c r="I162" s="158"/>
      <c r="J162" s="234">
        <f>ROUND(I162*H162,2)</f>
        <v>0</v>
      </c>
      <c r="K162" s="157" t="s">
        <v>149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150</v>
      </c>
      <c r="AT162" s="163" t="s">
        <v>145</v>
      </c>
      <c r="AU162" s="163" t="s">
        <v>86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150</v>
      </c>
      <c r="BM162" s="163" t="s">
        <v>1150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1151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1152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1153</v>
      </c>
      <c r="G165" s="213"/>
      <c r="H165" s="216">
        <v>15.3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84</v>
      </c>
      <c r="AY165" s="172" t="s">
        <v>143</v>
      </c>
    </row>
    <row r="166" spans="1:65" s="2" customFormat="1" ht="16.5" customHeight="1">
      <c r="A166" s="33"/>
      <c r="B166" s="156"/>
      <c r="C166" s="204" t="s">
        <v>171</v>
      </c>
      <c r="D166" s="204" t="s">
        <v>145</v>
      </c>
      <c r="E166" s="205" t="s">
        <v>1154</v>
      </c>
      <c r="F166" s="206" t="s">
        <v>1155</v>
      </c>
      <c r="G166" s="207" t="s">
        <v>258</v>
      </c>
      <c r="H166" s="208">
        <v>23</v>
      </c>
      <c r="I166" s="158"/>
      <c r="J166" s="234">
        <f>ROUND(I166*H166,2)</f>
        <v>0</v>
      </c>
      <c r="K166" s="157" t="s">
        <v>149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0.00084</v>
      </c>
      <c r="R166" s="161">
        <f>Q166*H166</f>
        <v>0.01932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150</v>
      </c>
      <c r="AT166" s="163" t="s">
        <v>145</v>
      </c>
      <c r="AU166" s="163" t="s">
        <v>86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150</v>
      </c>
      <c r="BM166" s="163" t="s">
        <v>1156</v>
      </c>
    </row>
    <row r="167" spans="2:51" s="13" customFormat="1" ht="12">
      <c r="B167" s="165"/>
      <c r="C167" s="209"/>
      <c r="D167" s="210" t="s">
        <v>152</v>
      </c>
      <c r="E167" s="211" t="s">
        <v>1</v>
      </c>
      <c r="F167" s="212" t="s">
        <v>1133</v>
      </c>
      <c r="G167" s="209"/>
      <c r="H167" s="211" t="s">
        <v>1</v>
      </c>
      <c r="I167" s="167"/>
      <c r="J167" s="209"/>
      <c r="L167" s="165"/>
      <c r="M167" s="168"/>
      <c r="N167" s="169"/>
      <c r="O167" s="169"/>
      <c r="P167" s="169"/>
      <c r="Q167" s="169"/>
      <c r="R167" s="169"/>
      <c r="S167" s="169"/>
      <c r="T167" s="170"/>
      <c r="AT167" s="166" t="s">
        <v>152</v>
      </c>
      <c r="AU167" s="166" t="s">
        <v>86</v>
      </c>
      <c r="AV167" s="13" t="s">
        <v>84</v>
      </c>
      <c r="AW167" s="13" t="s">
        <v>32</v>
      </c>
      <c r="AX167" s="13" t="s">
        <v>76</v>
      </c>
      <c r="AY167" s="166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1134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1157</v>
      </c>
      <c r="G169" s="213"/>
      <c r="H169" s="216">
        <v>20.3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1158</v>
      </c>
      <c r="G170" s="213"/>
      <c r="H170" s="216">
        <v>2.7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6" customFormat="1" ht="12">
      <c r="B171" s="183"/>
      <c r="C171" s="221"/>
      <c r="D171" s="210" t="s">
        <v>152</v>
      </c>
      <c r="E171" s="222" t="s">
        <v>1</v>
      </c>
      <c r="F171" s="223" t="s">
        <v>241</v>
      </c>
      <c r="G171" s="221"/>
      <c r="H171" s="224">
        <v>23</v>
      </c>
      <c r="I171" s="185"/>
      <c r="J171" s="221"/>
      <c r="L171" s="183"/>
      <c r="M171" s="186"/>
      <c r="N171" s="187"/>
      <c r="O171" s="187"/>
      <c r="P171" s="187"/>
      <c r="Q171" s="187"/>
      <c r="R171" s="187"/>
      <c r="S171" s="187"/>
      <c r="T171" s="188"/>
      <c r="AT171" s="184" t="s">
        <v>152</v>
      </c>
      <c r="AU171" s="184" t="s">
        <v>86</v>
      </c>
      <c r="AV171" s="16" t="s">
        <v>150</v>
      </c>
      <c r="AW171" s="16" t="s">
        <v>32</v>
      </c>
      <c r="AX171" s="16" t="s">
        <v>84</v>
      </c>
      <c r="AY171" s="184" t="s">
        <v>143</v>
      </c>
    </row>
    <row r="172" spans="1:65" s="2" customFormat="1" ht="16.5" customHeight="1">
      <c r="A172" s="33"/>
      <c r="B172" s="156"/>
      <c r="C172" s="204" t="s">
        <v>181</v>
      </c>
      <c r="D172" s="204" t="s">
        <v>145</v>
      </c>
      <c r="E172" s="205" t="s">
        <v>1159</v>
      </c>
      <c r="F172" s="206" t="s">
        <v>1160</v>
      </c>
      <c r="G172" s="207" t="s">
        <v>258</v>
      </c>
      <c r="H172" s="208">
        <v>77</v>
      </c>
      <c r="I172" s="158"/>
      <c r="J172" s="234">
        <f>ROUND(I172*H172,2)</f>
        <v>0</v>
      </c>
      <c r="K172" s="157" t="s">
        <v>149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0.00085</v>
      </c>
      <c r="R172" s="161">
        <f>Q172*H172</f>
        <v>0.06545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150</v>
      </c>
      <c r="AT172" s="163" t="s">
        <v>145</v>
      </c>
      <c r="AU172" s="163" t="s">
        <v>86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150</v>
      </c>
      <c r="BM172" s="163" t="s">
        <v>1161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1133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1136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1162</v>
      </c>
      <c r="G175" s="213"/>
      <c r="H175" s="216">
        <v>31.5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1138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1144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4" customFormat="1" ht="12">
      <c r="B178" s="171"/>
      <c r="C178" s="213"/>
      <c r="D178" s="210" t="s">
        <v>152</v>
      </c>
      <c r="E178" s="214" t="s">
        <v>1</v>
      </c>
      <c r="F178" s="215" t="s">
        <v>1163</v>
      </c>
      <c r="G178" s="213"/>
      <c r="H178" s="216">
        <v>24.48</v>
      </c>
      <c r="I178" s="173"/>
      <c r="J178" s="213"/>
      <c r="L178" s="171"/>
      <c r="M178" s="174"/>
      <c r="N178" s="175"/>
      <c r="O178" s="175"/>
      <c r="P178" s="175"/>
      <c r="Q178" s="175"/>
      <c r="R178" s="175"/>
      <c r="S178" s="175"/>
      <c r="T178" s="176"/>
      <c r="AT178" s="172" t="s">
        <v>152</v>
      </c>
      <c r="AU178" s="172" t="s">
        <v>86</v>
      </c>
      <c r="AV178" s="14" t="s">
        <v>86</v>
      </c>
      <c r="AW178" s="14" t="s">
        <v>32</v>
      </c>
      <c r="AX178" s="14" t="s">
        <v>76</v>
      </c>
      <c r="AY178" s="172" t="s">
        <v>143</v>
      </c>
    </row>
    <row r="179" spans="2:51" s="13" customFormat="1" ht="12">
      <c r="B179" s="165"/>
      <c r="C179" s="209"/>
      <c r="D179" s="210" t="s">
        <v>152</v>
      </c>
      <c r="E179" s="211" t="s">
        <v>1</v>
      </c>
      <c r="F179" s="212" t="s">
        <v>1140</v>
      </c>
      <c r="G179" s="209"/>
      <c r="H179" s="211" t="s">
        <v>1</v>
      </c>
      <c r="I179" s="167"/>
      <c r="J179" s="209"/>
      <c r="L179" s="165"/>
      <c r="M179" s="168"/>
      <c r="N179" s="169"/>
      <c r="O179" s="169"/>
      <c r="P179" s="169"/>
      <c r="Q179" s="169"/>
      <c r="R179" s="169"/>
      <c r="S179" s="169"/>
      <c r="T179" s="170"/>
      <c r="AT179" s="166" t="s">
        <v>152</v>
      </c>
      <c r="AU179" s="166" t="s">
        <v>86</v>
      </c>
      <c r="AV179" s="13" t="s">
        <v>84</v>
      </c>
      <c r="AW179" s="13" t="s">
        <v>32</v>
      </c>
      <c r="AX179" s="13" t="s">
        <v>76</v>
      </c>
      <c r="AY179" s="166" t="s">
        <v>143</v>
      </c>
    </row>
    <row r="180" spans="2:51" s="14" customFormat="1" ht="12">
      <c r="B180" s="171"/>
      <c r="C180" s="213"/>
      <c r="D180" s="210" t="s">
        <v>152</v>
      </c>
      <c r="E180" s="214" t="s">
        <v>1</v>
      </c>
      <c r="F180" s="215" t="s">
        <v>1164</v>
      </c>
      <c r="G180" s="213"/>
      <c r="H180" s="216">
        <v>17</v>
      </c>
      <c r="I180" s="173"/>
      <c r="J180" s="213"/>
      <c r="L180" s="171"/>
      <c r="M180" s="174"/>
      <c r="N180" s="175"/>
      <c r="O180" s="175"/>
      <c r="P180" s="175"/>
      <c r="Q180" s="175"/>
      <c r="R180" s="175"/>
      <c r="S180" s="175"/>
      <c r="T180" s="176"/>
      <c r="AT180" s="172" t="s">
        <v>152</v>
      </c>
      <c r="AU180" s="172" t="s">
        <v>86</v>
      </c>
      <c r="AV180" s="14" t="s">
        <v>86</v>
      </c>
      <c r="AW180" s="14" t="s">
        <v>32</v>
      </c>
      <c r="AX180" s="14" t="s">
        <v>76</v>
      </c>
      <c r="AY180" s="172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1165</v>
      </c>
      <c r="G181" s="213"/>
      <c r="H181" s="216">
        <v>4.02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6" customFormat="1" ht="12">
      <c r="B182" s="183"/>
      <c r="C182" s="221"/>
      <c r="D182" s="210" t="s">
        <v>152</v>
      </c>
      <c r="E182" s="222" t="s">
        <v>1</v>
      </c>
      <c r="F182" s="223" t="s">
        <v>241</v>
      </c>
      <c r="G182" s="221"/>
      <c r="H182" s="224">
        <v>77</v>
      </c>
      <c r="I182" s="185"/>
      <c r="J182" s="221"/>
      <c r="L182" s="183"/>
      <c r="M182" s="186"/>
      <c r="N182" s="187"/>
      <c r="O182" s="187"/>
      <c r="P182" s="187"/>
      <c r="Q182" s="187"/>
      <c r="R182" s="187"/>
      <c r="S182" s="187"/>
      <c r="T182" s="188"/>
      <c r="AT182" s="184" t="s">
        <v>152</v>
      </c>
      <c r="AU182" s="184" t="s">
        <v>86</v>
      </c>
      <c r="AV182" s="16" t="s">
        <v>150</v>
      </c>
      <c r="AW182" s="16" t="s">
        <v>32</v>
      </c>
      <c r="AX182" s="16" t="s">
        <v>84</v>
      </c>
      <c r="AY182" s="184" t="s">
        <v>143</v>
      </c>
    </row>
    <row r="183" spans="1:65" s="2" customFormat="1" ht="16.5" customHeight="1">
      <c r="A183" s="33"/>
      <c r="B183" s="156"/>
      <c r="C183" s="204" t="s">
        <v>215</v>
      </c>
      <c r="D183" s="204" t="s">
        <v>145</v>
      </c>
      <c r="E183" s="205" t="s">
        <v>1166</v>
      </c>
      <c r="F183" s="206" t="s">
        <v>1167</v>
      </c>
      <c r="G183" s="207" t="s">
        <v>258</v>
      </c>
      <c r="H183" s="208">
        <v>23</v>
      </c>
      <c r="I183" s="158"/>
      <c r="J183" s="234">
        <f>ROUND(I183*H183,2)</f>
        <v>0</v>
      </c>
      <c r="K183" s="157" t="s">
        <v>149</v>
      </c>
      <c r="L183" s="34"/>
      <c r="M183" s="159" t="s">
        <v>1</v>
      </c>
      <c r="N183" s="160" t="s">
        <v>42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150</v>
      </c>
      <c r="AT183" s="163" t="s">
        <v>145</v>
      </c>
      <c r="AU183" s="163" t="s">
        <v>86</v>
      </c>
      <c r="AY183" s="18" t="s">
        <v>143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8" t="s">
        <v>84</v>
      </c>
      <c r="BK183" s="164">
        <f>ROUND(I183*H183,2)</f>
        <v>0</v>
      </c>
      <c r="BL183" s="18" t="s">
        <v>150</v>
      </c>
      <c r="BM183" s="163" t="s">
        <v>1168</v>
      </c>
    </row>
    <row r="184" spans="1:65" s="2" customFormat="1" ht="16.5" customHeight="1">
      <c r="A184" s="33"/>
      <c r="B184" s="156"/>
      <c r="C184" s="204" t="s">
        <v>219</v>
      </c>
      <c r="D184" s="204" t="s">
        <v>145</v>
      </c>
      <c r="E184" s="205" t="s">
        <v>1169</v>
      </c>
      <c r="F184" s="206" t="s">
        <v>1170</v>
      </c>
      <c r="G184" s="207" t="s">
        <v>258</v>
      </c>
      <c r="H184" s="208">
        <v>77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1171</v>
      </c>
    </row>
    <row r="185" spans="1:65" s="2" customFormat="1" ht="16.5" customHeight="1">
      <c r="A185" s="33"/>
      <c r="B185" s="156"/>
      <c r="C185" s="204" t="s">
        <v>223</v>
      </c>
      <c r="D185" s="204" t="s">
        <v>145</v>
      </c>
      <c r="E185" s="205" t="s">
        <v>1172</v>
      </c>
      <c r="F185" s="206" t="s">
        <v>1173</v>
      </c>
      <c r="G185" s="207" t="s">
        <v>258</v>
      </c>
      <c r="H185" s="208">
        <v>95</v>
      </c>
      <c r="I185" s="158"/>
      <c r="J185" s="234">
        <f>ROUND(I185*H185,2)</f>
        <v>0</v>
      </c>
      <c r="K185" s="157" t="s">
        <v>149</v>
      </c>
      <c r="L185" s="34"/>
      <c r="M185" s="159" t="s">
        <v>1</v>
      </c>
      <c r="N185" s="160" t="s">
        <v>42</v>
      </c>
      <c r="O185" s="59"/>
      <c r="P185" s="161">
        <f>O185*H185</f>
        <v>0</v>
      </c>
      <c r="Q185" s="161">
        <v>0.0007</v>
      </c>
      <c r="R185" s="161">
        <f>Q185*H185</f>
        <v>0.0665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150</v>
      </c>
      <c r="AT185" s="163" t="s">
        <v>145</v>
      </c>
      <c r="AU185" s="163" t="s">
        <v>86</v>
      </c>
      <c r="AY185" s="18" t="s">
        <v>143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8" t="s">
        <v>84</v>
      </c>
      <c r="BK185" s="164">
        <f>ROUND(I185*H185,2)</f>
        <v>0</v>
      </c>
      <c r="BL185" s="18" t="s">
        <v>150</v>
      </c>
      <c r="BM185" s="163" t="s">
        <v>1174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1175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1120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1176</v>
      </c>
      <c r="G188" s="213"/>
      <c r="H188" s="216">
        <v>54.165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1177</v>
      </c>
      <c r="G189" s="213"/>
      <c r="H189" s="216">
        <v>2.835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1123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4" customFormat="1" ht="12">
      <c r="B191" s="171"/>
      <c r="C191" s="213"/>
      <c r="D191" s="210" t="s">
        <v>152</v>
      </c>
      <c r="E191" s="214" t="s">
        <v>1</v>
      </c>
      <c r="F191" s="215" t="s">
        <v>1178</v>
      </c>
      <c r="G191" s="213"/>
      <c r="H191" s="216">
        <v>35.87</v>
      </c>
      <c r="I191" s="173"/>
      <c r="J191" s="213"/>
      <c r="L191" s="171"/>
      <c r="M191" s="174"/>
      <c r="N191" s="175"/>
      <c r="O191" s="175"/>
      <c r="P191" s="175"/>
      <c r="Q191" s="175"/>
      <c r="R191" s="175"/>
      <c r="S191" s="175"/>
      <c r="T191" s="176"/>
      <c r="AT191" s="172" t="s">
        <v>152</v>
      </c>
      <c r="AU191" s="172" t="s">
        <v>86</v>
      </c>
      <c r="AV191" s="14" t="s">
        <v>86</v>
      </c>
      <c r="AW191" s="14" t="s">
        <v>32</v>
      </c>
      <c r="AX191" s="14" t="s">
        <v>76</v>
      </c>
      <c r="AY191" s="172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1179</v>
      </c>
      <c r="G192" s="213"/>
      <c r="H192" s="216">
        <v>2.13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6" customFormat="1" ht="12">
      <c r="B193" s="183"/>
      <c r="C193" s="221"/>
      <c r="D193" s="210" t="s">
        <v>152</v>
      </c>
      <c r="E193" s="222" t="s">
        <v>1</v>
      </c>
      <c r="F193" s="223" t="s">
        <v>241</v>
      </c>
      <c r="G193" s="221"/>
      <c r="H193" s="224">
        <v>95</v>
      </c>
      <c r="I193" s="185"/>
      <c r="J193" s="221"/>
      <c r="L193" s="183"/>
      <c r="M193" s="186"/>
      <c r="N193" s="187"/>
      <c r="O193" s="187"/>
      <c r="P193" s="187"/>
      <c r="Q193" s="187"/>
      <c r="R193" s="187"/>
      <c r="S193" s="187"/>
      <c r="T193" s="188"/>
      <c r="AT193" s="184" t="s">
        <v>152</v>
      </c>
      <c r="AU193" s="184" t="s">
        <v>86</v>
      </c>
      <c r="AV193" s="16" t="s">
        <v>150</v>
      </c>
      <c r="AW193" s="16" t="s">
        <v>32</v>
      </c>
      <c r="AX193" s="16" t="s">
        <v>84</v>
      </c>
      <c r="AY193" s="184" t="s">
        <v>143</v>
      </c>
    </row>
    <row r="194" spans="1:65" s="2" customFormat="1" ht="16.5" customHeight="1">
      <c r="A194" s="33"/>
      <c r="B194" s="156"/>
      <c r="C194" s="204" t="s">
        <v>228</v>
      </c>
      <c r="D194" s="204" t="s">
        <v>145</v>
      </c>
      <c r="E194" s="205" t="s">
        <v>1180</v>
      </c>
      <c r="F194" s="206" t="s">
        <v>1181</v>
      </c>
      <c r="G194" s="207" t="s">
        <v>258</v>
      </c>
      <c r="H194" s="208">
        <v>95</v>
      </c>
      <c r="I194" s="158"/>
      <c r="J194" s="234">
        <f>ROUND(I194*H194,2)</f>
        <v>0</v>
      </c>
      <c r="K194" s="157" t="s">
        <v>149</v>
      </c>
      <c r="L194" s="34"/>
      <c r="M194" s="159" t="s">
        <v>1</v>
      </c>
      <c r="N194" s="160" t="s">
        <v>42</v>
      </c>
      <c r="O194" s="59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150</v>
      </c>
      <c r="AT194" s="163" t="s">
        <v>145</v>
      </c>
      <c r="AU194" s="163" t="s">
        <v>86</v>
      </c>
      <c r="AY194" s="18" t="s">
        <v>143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8" t="s">
        <v>84</v>
      </c>
      <c r="BK194" s="164">
        <f>ROUND(I194*H194,2)</f>
        <v>0</v>
      </c>
      <c r="BL194" s="18" t="s">
        <v>150</v>
      </c>
      <c r="BM194" s="163" t="s">
        <v>1182</v>
      </c>
    </row>
    <row r="195" spans="1:65" s="2" customFormat="1" ht="16.5" customHeight="1">
      <c r="A195" s="33"/>
      <c r="B195" s="156"/>
      <c r="C195" s="204" t="s">
        <v>242</v>
      </c>
      <c r="D195" s="204" t="s">
        <v>145</v>
      </c>
      <c r="E195" s="205" t="s">
        <v>1183</v>
      </c>
      <c r="F195" s="206" t="s">
        <v>1184</v>
      </c>
      <c r="G195" s="207" t="s">
        <v>258</v>
      </c>
      <c r="H195" s="208">
        <v>95</v>
      </c>
      <c r="I195" s="158"/>
      <c r="J195" s="234">
        <f>ROUND(I195*H195,2)</f>
        <v>0</v>
      </c>
      <c r="K195" s="157" t="s">
        <v>149</v>
      </c>
      <c r="L195" s="34"/>
      <c r="M195" s="159" t="s">
        <v>1</v>
      </c>
      <c r="N195" s="160" t="s">
        <v>42</v>
      </c>
      <c r="O195" s="59"/>
      <c r="P195" s="161">
        <f>O195*H195</f>
        <v>0</v>
      </c>
      <c r="Q195" s="161">
        <v>0.00079</v>
      </c>
      <c r="R195" s="161">
        <f>Q195*H195</f>
        <v>0.07505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150</v>
      </c>
      <c r="AT195" s="163" t="s">
        <v>145</v>
      </c>
      <c r="AU195" s="163" t="s">
        <v>86</v>
      </c>
      <c r="AY195" s="18" t="s">
        <v>143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8" t="s">
        <v>84</v>
      </c>
      <c r="BK195" s="164">
        <f>ROUND(I195*H195,2)</f>
        <v>0</v>
      </c>
      <c r="BL195" s="18" t="s">
        <v>150</v>
      </c>
      <c r="BM195" s="163" t="s">
        <v>1185</v>
      </c>
    </row>
    <row r="196" spans="1:65" s="2" customFormat="1" ht="16.5" customHeight="1">
      <c r="A196" s="33"/>
      <c r="B196" s="156"/>
      <c r="C196" s="204" t="s">
        <v>251</v>
      </c>
      <c r="D196" s="204" t="s">
        <v>145</v>
      </c>
      <c r="E196" s="205" t="s">
        <v>1186</v>
      </c>
      <c r="F196" s="206" t="s">
        <v>1187</v>
      </c>
      <c r="G196" s="207" t="s">
        <v>258</v>
      </c>
      <c r="H196" s="208">
        <v>95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1188</v>
      </c>
    </row>
    <row r="197" spans="1:65" s="2" customFormat="1" ht="16.5" customHeight="1">
      <c r="A197" s="33"/>
      <c r="B197" s="156"/>
      <c r="C197" s="204" t="s">
        <v>255</v>
      </c>
      <c r="D197" s="204" t="s">
        <v>145</v>
      </c>
      <c r="E197" s="205" t="s">
        <v>220</v>
      </c>
      <c r="F197" s="206" t="s">
        <v>221</v>
      </c>
      <c r="G197" s="207" t="s">
        <v>148</v>
      </c>
      <c r="H197" s="208">
        <v>20</v>
      </c>
      <c r="I197" s="158"/>
      <c r="J197" s="234">
        <f>ROUND(I197*H197,2)</f>
        <v>0</v>
      </c>
      <c r="K197" s="157" t="s">
        <v>149</v>
      </c>
      <c r="L197" s="34"/>
      <c r="M197" s="159" t="s">
        <v>1</v>
      </c>
      <c r="N197" s="160" t="s">
        <v>42</v>
      </c>
      <c r="O197" s="59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150</v>
      </c>
      <c r="AT197" s="163" t="s">
        <v>145</v>
      </c>
      <c r="AU197" s="163" t="s">
        <v>86</v>
      </c>
      <c r="AY197" s="18" t="s">
        <v>143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8" t="s">
        <v>84</v>
      </c>
      <c r="BK197" s="164">
        <f>ROUND(I197*H197,2)</f>
        <v>0</v>
      </c>
      <c r="BL197" s="18" t="s">
        <v>150</v>
      </c>
      <c r="BM197" s="163" t="s">
        <v>1189</v>
      </c>
    </row>
    <row r="198" spans="1:65" s="2" customFormat="1" ht="16.5" customHeight="1">
      <c r="A198" s="33"/>
      <c r="B198" s="156"/>
      <c r="C198" s="204" t="s">
        <v>262</v>
      </c>
      <c r="D198" s="204" t="s">
        <v>145</v>
      </c>
      <c r="E198" s="205" t="s">
        <v>1190</v>
      </c>
      <c r="F198" s="206" t="s">
        <v>1191</v>
      </c>
      <c r="G198" s="207" t="s">
        <v>226</v>
      </c>
      <c r="H198" s="208">
        <v>4</v>
      </c>
      <c r="I198" s="158"/>
      <c r="J198" s="234">
        <f>ROUND(I198*H198,2)</f>
        <v>0</v>
      </c>
      <c r="K198" s="157" t="s">
        <v>149</v>
      </c>
      <c r="L198" s="34"/>
      <c r="M198" s="159" t="s">
        <v>1</v>
      </c>
      <c r="N198" s="160" t="s">
        <v>42</v>
      </c>
      <c r="O198" s="59"/>
      <c r="P198" s="161">
        <f>O198*H198</f>
        <v>0</v>
      </c>
      <c r="Q198" s="161">
        <v>0.01068</v>
      </c>
      <c r="R198" s="161">
        <f>Q198*H198</f>
        <v>0.04272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150</v>
      </c>
      <c r="AT198" s="163" t="s">
        <v>145</v>
      </c>
      <c r="AU198" s="163" t="s">
        <v>86</v>
      </c>
      <c r="AY198" s="18" t="s">
        <v>143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18" t="s">
        <v>84</v>
      </c>
      <c r="BK198" s="164">
        <f>ROUND(I198*H198,2)</f>
        <v>0</v>
      </c>
      <c r="BL198" s="18" t="s">
        <v>150</v>
      </c>
      <c r="BM198" s="163" t="s">
        <v>1192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1193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1194</v>
      </c>
      <c r="G200" s="213"/>
      <c r="H200" s="216">
        <v>4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84</v>
      </c>
      <c r="AY200" s="172" t="s">
        <v>143</v>
      </c>
    </row>
    <row r="201" spans="1:65" s="2" customFormat="1" ht="16.5" customHeight="1">
      <c r="A201" s="33"/>
      <c r="B201" s="156"/>
      <c r="C201" s="239" t="s">
        <v>8</v>
      </c>
      <c r="D201" s="239" t="s">
        <v>145</v>
      </c>
      <c r="E201" s="240" t="s">
        <v>1195</v>
      </c>
      <c r="F201" s="241" t="s">
        <v>1196</v>
      </c>
      <c r="G201" s="242" t="s">
        <v>148</v>
      </c>
      <c r="H201" s="243">
        <v>188.5</v>
      </c>
      <c r="I201" s="158"/>
      <c r="J201" s="244">
        <f>ROUND(I201*H201,2)</f>
        <v>0</v>
      </c>
      <c r="K201" s="245" t="s">
        <v>149</v>
      </c>
      <c r="L201" s="34"/>
      <c r="M201" s="159" t="s">
        <v>1</v>
      </c>
      <c r="N201" s="160" t="s">
        <v>42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150</v>
      </c>
      <c r="AT201" s="163" t="s">
        <v>145</v>
      </c>
      <c r="AU201" s="163" t="s">
        <v>86</v>
      </c>
      <c r="AY201" s="18" t="s">
        <v>143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8" t="s">
        <v>84</v>
      </c>
      <c r="BK201" s="164">
        <f>ROUND(I201*H201,2)</f>
        <v>0</v>
      </c>
      <c r="BL201" s="18" t="s">
        <v>150</v>
      </c>
      <c r="BM201" s="163" t="s">
        <v>1197</v>
      </c>
    </row>
    <row r="202" spans="2:51" s="13" customFormat="1" ht="12">
      <c r="B202" s="165"/>
      <c r="C202" s="209"/>
      <c r="D202" s="210" t="s">
        <v>152</v>
      </c>
      <c r="E202" s="211" t="s">
        <v>1</v>
      </c>
      <c r="F202" s="212" t="s">
        <v>1198</v>
      </c>
      <c r="G202" s="209"/>
      <c r="H202" s="211" t="s">
        <v>1</v>
      </c>
      <c r="I202" s="167"/>
      <c r="J202" s="209"/>
      <c r="L202" s="165"/>
      <c r="M202" s="168"/>
      <c r="N202" s="169"/>
      <c r="O202" s="169"/>
      <c r="P202" s="169"/>
      <c r="Q202" s="169"/>
      <c r="R202" s="169"/>
      <c r="S202" s="169"/>
      <c r="T202" s="170"/>
      <c r="AT202" s="166" t="s">
        <v>152</v>
      </c>
      <c r="AU202" s="166" t="s">
        <v>86</v>
      </c>
      <c r="AV202" s="13" t="s">
        <v>84</v>
      </c>
      <c r="AW202" s="13" t="s">
        <v>32</v>
      </c>
      <c r="AX202" s="13" t="s">
        <v>76</v>
      </c>
      <c r="AY202" s="166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1199</v>
      </c>
      <c r="G203" s="213"/>
      <c r="H203" s="216">
        <v>188.5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84</v>
      </c>
      <c r="AY203" s="172" t="s">
        <v>143</v>
      </c>
    </row>
    <row r="204" spans="1:65" s="2" customFormat="1" ht="16.5" customHeight="1">
      <c r="A204" s="33"/>
      <c r="B204" s="156"/>
      <c r="C204" s="204" t="s">
        <v>333</v>
      </c>
      <c r="D204" s="204" t="s">
        <v>145</v>
      </c>
      <c r="E204" s="205" t="s">
        <v>1200</v>
      </c>
      <c r="F204" s="206" t="s">
        <v>1201</v>
      </c>
      <c r="G204" s="207" t="s">
        <v>148</v>
      </c>
      <c r="H204" s="208">
        <v>175.3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1202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1203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1204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1205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4" customFormat="1" ht="12">
      <c r="B208" s="171"/>
      <c r="C208" s="213"/>
      <c r="D208" s="210" t="s">
        <v>152</v>
      </c>
      <c r="E208" s="214" t="s">
        <v>1</v>
      </c>
      <c r="F208" s="215" t="s">
        <v>1206</v>
      </c>
      <c r="G208" s="213"/>
      <c r="H208" s="216">
        <v>163.3</v>
      </c>
      <c r="I208" s="173"/>
      <c r="J208" s="213"/>
      <c r="L208" s="171"/>
      <c r="M208" s="174"/>
      <c r="N208" s="175"/>
      <c r="O208" s="175"/>
      <c r="P208" s="175"/>
      <c r="Q208" s="175"/>
      <c r="R208" s="175"/>
      <c r="S208" s="175"/>
      <c r="T208" s="176"/>
      <c r="AT208" s="172" t="s">
        <v>152</v>
      </c>
      <c r="AU208" s="172" t="s">
        <v>86</v>
      </c>
      <c r="AV208" s="14" t="s">
        <v>86</v>
      </c>
      <c r="AW208" s="14" t="s">
        <v>32</v>
      </c>
      <c r="AX208" s="14" t="s">
        <v>76</v>
      </c>
      <c r="AY208" s="172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1207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1208</v>
      </c>
      <c r="G210" s="213"/>
      <c r="H210" s="216">
        <v>2.6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1209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1210</v>
      </c>
      <c r="G212" s="213"/>
      <c r="H212" s="216">
        <v>9.4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6" customFormat="1" ht="12">
      <c r="B213" s="183"/>
      <c r="C213" s="221"/>
      <c r="D213" s="210" t="s">
        <v>152</v>
      </c>
      <c r="E213" s="222" t="s">
        <v>1</v>
      </c>
      <c r="F213" s="223" t="s">
        <v>241</v>
      </c>
      <c r="G213" s="221"/>
      <c r="H213" s="224">
        <v>175.3</v>
      </c>
      <c r="I213" s="185"/>
      <c r="J213" s="221"/>
      <c r="L213" s="183"/>
      <c r="M213" s="186"/>
      <c r="N213" s="187"/>
      <c r="O213" s="187"/>
      <c r="P213" s="187"/>
      <c r="Q213" s="187"/>
      <c r="R213" s="187"/>
      <c r="S213" s="187"/>
      <c r="T213" s="188"/>
      <c r="AT213" s="184" t="s">
        <v>152</v>
      </c>
      <c r="AU213" s="184" t="s">
        <v>86</v>
      </c>
      <c r="AV213" s="16" t="s">
        <v>150</v>
      </c>
      <c r="AW213" s="16" t="s">
        <v>32</v>
      </c>
      <c r="AX213" s="16" t="s">
        <v>84</v>
      </c>
      <c r="AY213" s="184" t="s">
        <v>143</v>
      </c>
    </row>
    <row r="214" spans="1:65" s="2" customFormat="1" ht="16.5" customHeight="1">
      <c r="A214" s="33"/>
      <c r="B214" s="156"/>
      <c r="C214" s="239" t="s">
        <v>341</v>
      </c>
      <c r="D214" s="239" t="s">
        <v>145</v>
      </c>
      <c r="E214" s="240" t="s">
        <v>243</v>
      </c>
      <c r="F214" s="241" t="s">
        <v>244</v>
      </c>
      <c r="G214" s="242" t="s">
        <v>148</v>
      </c>
      <c r="H214" s="243">
        <v>65.3</v>
      </c>
      <c r="I214" s="158"/>
      <c r="J214" s="244">
        <f>ROUND(I214*H214,2)</f>
        <v>0</v>
      </c>
      <c r="K214" s="245" t="s">
        <v>149</v>
      </c>
      <c r="L214" s="34"/>
      <c r="M214" s="159" t="s">
        <v>1</v>
      </c>
      <c r="N214" s="160" t="s">
        <v>42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150</v>
      </c>
      <c r="AT214" s="163" t="s">
        <v>145</v>
      </c>
      <c r="AU214" s="163" t="s">
        <v>86</v>
      </c>
      <c r="AY214" s="18" t="s">
        <v>143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84</v>
      </c>
      <c r="BK214" s="164">
        <f>ROUND(I214*H214,2)</f>
        <v>0</v>
      </c>
      <c r="BL214" s="18" t="s">
        <v>150</v>
      </c>
      <c r="BM214" s="163" t="s">
        <v>1211</v>
      </c>
    </row>
    <row r="215" spans="2:51" s="13" customFormat="1" ht="12">
      <c r="B215" s="165"/>
      <c r="C215" s="209"/>
      <c r="D215" s="210" t="s">
        <v>152</v>
      </c>
      <c r="E215" s="211" t="s">
        <v>1</v>
      </c>
      <c r="F215" s="212" t="s">
        <v>1212</v>
      </c>
      <c r="G215" s="209"/>
      <c r="H215" s="211" t="s">
        <v>1</v>
      </c>
      <c r="I215" s="167"/>
      <c r="J215" s="209"/>
      <c r="L215" s="165"/>
      <c r="M215" s="168"/>
      <c r="N215" s="169"/>
      <c r="O215" s="169"/>
      <c r="P215" s="169"/>
      <c r="Q215" s="169"/>
      <c r="R215" s="169"/>
      <c r="S215" s="169"/>
      <c r="T215" s="170"/>
      <c r="AT215" s="166" t="s">
        <v>152</v>
      </c>
      <c r="AU215" s="166" t="s">
        <v>86</v>
      </c>
      <c r="AV215" s="13" t="s">
        <v>84</v>
      </c>
      <c r="AW215" s="13" t="s">
        <v>32</v>
      </c>
      <c r="AX215" s="13" t="s">
        <v>76</v>
      </c>
      <c r="AY215" s="166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1213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1198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4" customFormat="1" ht="12">
      <c r="B218" s="171"/>
      <c r="C218" s="213"/>
      <c r="D218" s="210" t="s">
        <v>152</v>
      </c>
      <c r="E218" s="214" t="s">
        <v>1</v>
      </c>
      <c r="F218" s="215" t="s">
        <v>1199</v>
      </c>
      <c r="G218" s="213"/>
      <c r="H218" s="216">
        <v>188.5</v>
      </c>
      <c r="I218" s="173"/>
      <c r="J218" s="213"/>
      <c r="L218" s="171"/>
      <c r="M218" s="174"/>
      <c r="N218" s="175"/>
      <c r="O218" s="175"/>
      <c r="P218" s="175"/>
      <c r="Q218" s="175"/>
      <c r="R218" s="175"/>
      <c r="S218" s="175"/>
      <c r="T218" s="176"/>
      <c r="AT218" s="172" t="s">
        <v>152</v>
      </c>
      <c r="AU218" s="172" t="s">
        <v>86</v>
      </c>
      <c r="AV218" s="14" t="s">
        <v>86</v>
      </c>
      <c r="AW218" s="14" t="s">
        <v>32</v>
      </c>
      <c r="AX218" s="14" t="s">
        <v>76</v>
      </c>
      <c r="AY218" s="172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1214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3" customFormat="1" ht="12">
      <c r="B220" s="165"/>
      <c r="C220" s="209"/>
      <c r="D220" s="210" t="s">
        <v>152</v>
      </c>
      <c r="E220" s="211" t="s">
        <v>1</v>
      </c>
      <c r="F220" s="212" t="s">
        <v>1215</v>
      </c>
      <c r="G220" s="209"/>
      <c r="H220" s="211" t="s">
        <v>1</v>
      </c>
      <c r="I220" s="167"/>
      <c r="J220" s="209"/>
      <c r="L220" s="165"/>
      <c r="M220" s="168"/>
      <c r="N220" s="169"/>
      <c r="O220" s="169"/>
      <c r="P220" s="169"/>
      <c r="Q220" s="169"/>
      <c r="R220" s="169"/>
      <c r="S220" s="169"/>
      <c r="T220" s="170"/>
      <c r="AT220" s="166" t="s">
        <v>152</v>
      </c>
      <c r="AU220" s="166" t="s">
        <v>86</v>
      </c>
      <c r="AV220" s="13" t="s">
        <v>84</v>
      </c>
      <c r="AW220" s="13" t="s">
        <v>32</v>
      </c>
      <c r="AX220" s="13" t="s">
        <v>76</v>
      </c>
      <c r="AY220" s="166" t="s">
        <v>143</v>
      </c>
    </row>
    <row r="221" spans="2:51" s="14" customFormat="1" ht="12">
      <c r="B221" s="171"/>
      <c r="C221" s="213"/>
      <c r="D221" s="210" t="s">
        <v>152</v>
      </c>
      <c r="E221" s="214" t="s">
        <v>1</v>
      </c>
      <c r="F221" s="215" t="s">
        <v>1216</v>
      </c>
      <c r="G221" s="213"/>
      <c r="H221" s="216">
        <v>-123.2</v>
      </c>
      <c r="I221" s="173"/>
      <c r="J221" s="213"/>
      <c r="L221" s="171"/>
      <c r="M221" s="174"/>
      <c r="N221" s="175"/>
      <c r="O221" s="175"/>
      <c r="P221" s="175"/>
      <c r="Q221" s="175"/>
      <c r="R221" s="175"/>
      <c r="S221" s="175"/>
      <c r="T221" s="176"/>
      <c r="AT221" s="172" t="s">
        <v>152</v>
      </c>
      <c r="AU221" s="172" t="s">
        <v>86</v>
      </c>
      <c r="AV221" s="14" t="s">
        <v>86</v>
      </c>
      <c r="AW221" s="14" t="s">
        <v>32</v>
      </c>
      <c r="AX221" s="14" t="s">
        <v>76</v>
      </c>
      <c r="AY221" s="172" t="s">
        <v>143</v>
      </c>
    </row>
    <row r="222" spans="2:51" s="16" customFormat="1" ht="12">
      <c r="B222" s="183"/>
      <c r="C222" s="221"/>
      <c r="D222" s="210" t="s">
        <v>152</v>
      </c>
      <c r="E222" s="222" t="s">
        <v>1</v>
      </c>
      <c r="F222" s="223" t="s">
        <v>241</v>
      </c>
      <c r="G222" s="221"/>
      <c r="H222" s="224">
        <v>65.3</v>
      </c>
      <c r="I222" s="185"/>
      <c r="J222" s="221"/>
      <c r="L222" s="183"/>
      <c r="M222" s="186"/>
      <c r="N222" s="187"/>
      <c r="O222" s="187"/>
      <c r="P222" s="187"/>
      <c r="Q222" s="187"/>
      <c r="R222" s="187"/>
      <c r="S222" s="187"/>
      <c r="T222" s="188"/>
      <c r="AT222" s="184" t="s">
        <v>152</v>
      </c>
      <c r="AU222" s="184" t="s">
        <v>86</v>
      </c>
      <c r="AV222" s="16" t="s">
        <v>150</v>
      </c>
      <c r="AW222" s="16" t="s">
        <v>32</v>
      </c>
      <c r="AX222" s="16" t="s">
        <v>84</v>
      </c>
      <c r="AY222" s="184" t="s">
        <v>143</v>
      </c>
    </row>
    <row r="223" spans="1:65" s="2" customFormat="1" ht="16.5" customHeight="1">
      <c r="A223" s="33"/>
      <c r="B223" s="156"/>
      <c r="C223" s="239" t="s">
        <v>350</v>
      </c>
      <c r="D223" s="239" t="s">
        <v>145</v>
      </c>
      <c r="E223" s="240" t="s">
        <v>252</v>
      </c>
      <c r="F223" s="241" t="s">
        <v>253</v>
      </c>
      <c r="G223" s="242" t="s">
        <v>148</v>
      </c>
      <c r="H223" s="243">
        <v>65.3</v>
      </c>
      <c r="I223" s="158"/>
      <c r="J223" s="244">
        <f>ROUND(I223*H223,2)</f>
        <v>0</v>
      </c>
      <c r="K223" s="245" t="s">
        <v>149</v>
      </c>
      <c r="L223" s="34"/>
      <c r="M223" s="159" t="s">
        <v>1</v>
      </c>
      <c r="N223" s="160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150</v>
      </c>
      <c r="AT223" s="163" t="s">
        <v>145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1217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1218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1219</v>
      </c>
      <c r="G225" s="213"/>
      <c r="H225" s="216">
        <v>65.3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84</v>
      </c>
      <c r="AY225" s="172" t="s">
        <v>143</v>
      </c>
    </row>
    <row r="226" spans="1:65" s="2" customFormat="1" ht="16.5" customHeight="1">
      <c r="A226" s="33"/>
      <c r="B226" s="156"/>
      <c r="C226" s="204" t="s">
        <v>356</v>
      </c>
      <c r="D226" s="204" t="s">
        <v>145</v>
      </c>
      <c r="E226" s="205" t="s">
        <v>263</v>
      </c>
      <c r="F226" s="206" t="s">
        <v>264</v>
      </c>
      <c r="G226" s="207" t="s">
        <v>148</v>
      </c>
      <c r="H226" s="208">
        <v>154</v>
      </c>
      <c r="I226" s="158"/>
      <c r="J226" s="234">
        <f>ROUND(I226*H226,2)</f>
        <v>0</v>
      </c>
      <c r="K226" s="157" t="s">
        <v>149</v>
      </c>
      <c r="L226" s="34"/>
      <c r="M226" s="159" t="s">
        <v>1</v>
      </c>
      <c r="N226" s="160" t="s">
        <v>42</v>
      </c>
      <c r="O226" s="59"/>
      <c r="P226" s="161">
        <f>O226*H226</f>
        <v>0</v>
      </c>
      <c r="Q226" s="161">
        <v>0</v>
      </c>
      <c r="R226" s="161">
        <f>Q226*H226</f>
        <v>0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150</v>
      </c>
      <c r="AT226" s="163" t="s">
        <v>145</v>
      </c>
      <c r="AU226" s="163" t="s">
        <v>86</v>
      </c>
      <c r="AY226" s="18" t="s">
        <v>143</v>
      </c>
      <c r="BE226" s="164">
        <f>IF(N226="základní",J226,0)</f>
        <v>0</v>
      </c>
      <c r="BF226" s="164">
        <f>IF(N226="snížená",J226,0)</f>
        <v>0</v>
      </c>
      <c r="BG226" s="164">
        <f>IF(N226="zákl. přenesená",J226,0)</f>
        <v>0</v>
      </c>
      <c r="BH226" s="164">
        <f>IF(N226="sníž. přenesená",J226,0)</f>
        <v>0</v>
      </c>
      <c r="BI226" s="164">
        <f>IF(N226="nulová",J226,0)</f>
        <v>0</v>
      </c>
      <c r="BJ226" s="18" t="s">
        <v>84</v>
      </c>
      <c r="BK226" s="164">
        <f>ROUND(I226*H226,2)</f>
        <v>0</v>
      </c>
      <c r="BL226" s="18" t="s">
        <v>150</v>
      </c>
      <c r="BM226" s="163" t="s">
        <v>1220</v>
      </c>
    </row>
    <row r="227" spans="2:51" s="13" customFormat="1" ht="12">
      <c r="B227" s="165"/>
      <c r="C227" s="209"/>
      <c r="D227" s="210" t="s">
        <v>152</v>
      </c>
      <c r="E227" s="211" t="s">
        <v>1</v>
      </c>
      <c r="F227" s="212" t="s">
        <v>1221</v>
      </c>
      <c r="G227" s="209"/>
      <c r="H227" s="211" t="s">
        <v>1</v>
      </c>
      <c r="I227" s="167"/>
      <c r="J227" s="209"/>
      <c r="L227" s="165"/>
      <c r="M227" s="168"/>
      <c r="N227" s="169"/>
      <c r="O227" s="169"/>
      <c r="P227" s="169"/>
      <c r="Q227" s="169"/>
      <c r="R227" s="169"/>
      <c r="S227" s="169"/>
      <c r="T227" s="170"/>
      <c r="AT227" s="166" t="s">
        <v>152</v>
      </c>
      <c r="AU227" s="166" t="s">
        <v>86</v>
      </c>
      <c r="AV227" s="13" t="s">
        <v>84</v>
      </c>
      <c r="AW227" s="13" t="s">
        <v>32</v>
      </c>
      <c r="AX227" s="13" t="s">
        <v>76</v>
      </c>
      <c r="AY227" s="166" t="s">
        <v>143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1222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1223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1224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1213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1198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1199</v>
      </c>
      <c r="G233" s="213"/>
      <c r="H233" s="216">
        <v>188.5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296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1225</v>
      </c>
      <c r="G235" s="213"/>
      <c r="H235" s="216">
        <v>-9.7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3" customFormat="1" ht="12">
      <c r="B236" s="165"/>
      <c r="C236" s="209"/>
      <c r="D236" s="210" t="s">
        <v>152</v>
      </c>
      <c r="E236" s="211" t="s">
        <v>1</v>
      </c>
      <c r="F236" s="212" t="s">
        <v>1226</v>
      </c>
      <c r="G236" s="209"/>
      <c r="H236" s="211" t="s">
        <v>1</v>
      </c>
      <c r="I236" s="167"/>
      <c r="J236" s="209"/>
      <c r="L236" s="165"/>
      <c r="M236" s="168"/>
      <c r="N236" s="169"/>
      <c r="O236" s="169"/>
      <c r="P236" s="169"/>
      <c r="Q236" s="169"/>
      <c r="R236" s="169"/>
      <c r="S236" s="169"/>
      <c r="T236" s="170"/>
      <c r="AT236" s="166" t="s">
        <v>152</v>
      </c>
      <c r="AU236" s="166" t="s">
        <v>86</v>
      </c>
      <c r="AV236" s="13" t="s">
        <v>84</v>
      </c>
      <c r="AW236" s="13" t="s">
        <v>32</v>
      </c>
      <c r="AX236" s="13" t="s">
        <v>76</v>
      </c>
      <c r="AY236" s="166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1227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1228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1229</v>
      </c>
      <c r="G239" s="213"/>
      <c r="H239" s="216">
        <v>-5.2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1230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1231</v>
      </c>
      <c r="G241" s="213"/>
      <c r="H241" s="216">
        <v>-9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1232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1233</v>
      </c>
      <c r="G243" s="213"/>
      <c r="H243" s="216">
        <v>-11.284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1234</v>
      </c>
      <c r="G244" s="213"/>
      <c r="H244" s="216">
        <v>-0.311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76</v>
      </c>
      <c r="AY244" s="172" t="s">
        <v>143</v>
      </c>
    </row>
    <row r="245" spans="2:51" s="14" customFormat="1" ht="12">
      <c r="B245" s="171"/>
      <c r="C245" s="213"/>
      <c r="D245" s="210" t="s">
        <v>152</v>
      </c>
      <c r="E245" s="214" t="s">
        <v>1</v>
      </c>
      <c r="F245" s="215" t="s">
        <v>1235</v>
      </c>
      <c r="G245" s="213"/>
      <c r="H245" s="216">
        <v>0.995</v>
      </c>
      <c r="I245" s="173"/>
      <c r="J245" s="213"/>
      <c r="L245" s="171"/>
      <c r="M245" s="174"/>
      <c r="N245" s="175"/>
      <c r="O245" s="175"/>
      <c r="P245" s="175"/>
      <c r="Q245" s="175"/>
      <c r="R245" s="175"/>
      <c r="S245" s="175"/>
      <c r="T245" s="176"/>
      <c r="AT245" s="172" t="s">
        <v>152</v>
      </c>
      <c r="AU245" s="172" t="s">
        <v>86</v>
      </c>
      <c r="AV245" s="14" t="s">
        <v>86</v>
      </c>
      <c r="AW245" s="14" t="s">
        <v>32</v>
      </c>
      <c r="AX245" s="14" t="s">
        <v>76</v>
      </c>
      <c r="AY245" s="172" t="s">
        <v>143</v>
      </c>
    </row>
    <row r="246" spans="2:51" s="16" customFormat="1" ht="12">
      <c r="B246" s="183"/>
      <c r="C246" s="221"/>
      <c r="D246" s="210" t="s">
        <v>152</v>
      </c>
      <c r="E246" s="222" t="s">
        <v>1</v>
      </c>
      <c r="F246" s="223" t="s">
        <v>241</v>
      </c>
      <c r="G246" s="221"/>
      <c r="H246" s="224">
        <v>154</v>
      </c>
      <c r="I246" s="185"/>
      <c r="J246" s="221"/>
      <c r="L246" s="183"/>
      <c r="M246" s="186"/>
      <c r="N246" s="187"/>
      <c r="O246" s="187"/>
      <c r="P246" s="187"/>
      <c r="Q246" s="187"/>
      <c r="R246" s="187"/>
      <c r="S246" s="187"/>
      <c r="T246" s="188"/>
      <c r="AT246" s="184" t="s">
        <v>152</v>
      </c>
      <c r="AU246" s="184" t="s">
        <v>86</v>
      </c>
      <c r="AV246" s="16" t="s">
        <v>150</v>
      </c>
      <c r="AW246" s="16" t="s">
        <v>32</v>
      </c>
      <c r="AX246" s="16" t="s">
        <v>84</v>
      </c>
      <c r="AY246" s="184" t="s">
        <v>143</v>
      </c>
    </row>
    <row r="247" spans="2:51" s="16" customFormat="1" ht="12">
      <c r="B247" s="183"/>
      <c r="C247" s="221"/>
      <c r="D247" s="210" t="s">
        <v>152</v>
      </c>
      <c r="E247" s="222" t="s">
        <v>1</v>
      </c>
      <c r="F247" s="223" t="s">
        <v>241</v>
      </c>
      <c r="G247" s="221"/>
      <c r="H247" s="224">
        <v>0</v>
      </c>
      <c r="I247" s="185"/>
      <c r="J247" s="221"/>
      <c r="L247" s="183"/>
      <c r="M247" s="186"/>
      <c r="N247" s="187"/>
      <c r="O247" s="187"/>
      <c r="P247" s="187"/>
      <c r="Q247" s="187"/>
      <c r="R247" s="187"/>
      <c r="S247" s="187"/>
      <c r="T247" s="188"/>
      <c r="AT247" s="184" t="s">
        <v>152</v>
      </c>
      <c r="AU247" s="184" t="s">
        <v>86</v>
      </c>
      <c r="AV247" s="16" t="s">
        <v>150</v>
      </c>
      <c r="AW247" s="16" t="s">
        <v>32</v>
      </c>
      <c r="AX247" s="16" t="s">
        <v>76</v>
      </c>
      <c r="AY247" s="184" t="s">
        <v>143</v>
      </c>
    </row>
    <row r="248" spans="1:65" s="2" customFormat="1" ht="16.5" customHeight="1">
      <c r="A248" s="33"/>
      <c r="B248" s="156"/>
      <c r="C248" s="225" t="s">
        <v>361</v>
      </c>
      <c r="D248" s="225" t="s">
        <v>334</v>
      </c>
      <c r="E248" s="226" t="s">
        <v>1236</v>
      </c>
      <c r="F248" s="227" t="s">
        <v>1237</v>
      </c>
      <c r="G248" s="228" t="s">
        <v>337</v>
      </c>
      <c r="H248" s="229">
        <v>61.6</v>
      </c>
      <c r="I248" s="190"/>
      <c r="J248" s="235">
        <f>ROUND(I248*H248,2)</f>
        <v>0</v>
      </c>
      <c r="K248" s="189" t="s">
        <v>149</v>
      </c>
      <c r="L248" s="191"/>
      <c r="M248" s="192" t="s">
        <v>1</v>
      </c>
      <c r="N248" s="193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219</v>
      </c>
      <c r="AT248" s="163" t="s">
        <v>334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1238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1239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1240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1241</v>
      </c>
      <c r="G251" s="213"/>
      <c r="H251" s="216">
        <v>61.6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84</v>
      </c>
      <c r="AY251" s="172" t="s">
        <v>143</v>
      </c>
    </row>
    <row r="252" spans="1:65" s="2" customFormat="1" ht="16.5" customHeight="1">
      <c r="A252" s="33"/>
      <c r="B252" s="156"/>
      <c r="C252" s="204" t="s">
        <v>7</v>
      </c>
      <c r="D252" s="204" t="s">
        <v>145</v>
      </c>
      <c r="E252" s="205" t="s">
        <v>304</v>
      </c>
      <c r="F252" s="206" t="s">
        <v>305</v>
      </c>
      <c r="G252" s="207" t="s">
        <v>148</v>
      </c>
      <c r="H252" s="208">
        <v>9.3</v>
      </c>
      <c r="I252" s="158"/>
      <c r="J252" s="234">
        <f>ROUND(I252*H252,2)</f>
        <v>0</v>
      </c>
      <c r="K252" s="157" t="s">
        <v>149</v>
      </c>
      <c r="L252" s="34"/>
      <c r="M252" s="159" t="s">
        <v>1</v>
      </c>
      <c r="N252" s="160" t="s">
        <v>42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150</v>
      </c>
      <c r="AT252" s="163" t="s">
        <v>145</v>
      </c>
      <c r="AU252" s="163" t="s">
        <v>86</v>
      </c>
      <c r="AY252" s="18" t="s">
        <v>143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8" t="s">
        <v>84</v>
      </c>
      <c r="BK252" s="164">
        <f>ROUND(I252*H252,2)</f>
        <v>0</v>
      </c>
      <c r="BL252" s="18" t="s">
        <v>150</v>
      </c>
      <c r="BM252" s="163" t="s">
        <v>1242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1243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1244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1245</v>
      </c>
      <c r="G255" s="213"/>
      <c r="H255" s="216">
        <v>9.614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1246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1247</v>
      </c>
      <c r="G257" s="213"/>
      <c r="H257" s="216">
        <v>0.073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4" customFormat="1" ht="12">
      <c r="B258" s="171"/>
      <c r="C258" s="213"/>
      <c r="D258" s="210" t="s">
        <v>152</v>
      </c>
      <c r="E258" s="214" t="s">
        <v>1</v>
      </c>
      <c r="F258" s="215" t="s">
        <v>1248</v>
      </c>
      <c r="G258" s="213"/>
      <c r="H258" s="216">
        <v>0.013</v>
      </c>
      <c r="I258" s="173"/>
      <c r="J258" s="213"/>
      <c r="L258" s="171"/>
      <c r="M258" s="174"/>
      <c r="N258" s="175"/>
      <c r="O258" s="175"/>
      <c r="P258" s="175"/>
      <c r="Q258" s="175"/>
      <c r="R258" s="175"/>
      <c r="S258" s="175"/>
      <c r="T258" s="176"/>
      <c r="AT258" s="172" t="s">
        <v>152</v>
      </c>
      <c r="AU258" s="172" t="s">
        <v>86</v>
      </c>
      <c r="AV258" s="14" t="s">
        <v>86</v>
      </c>
      <c r="AW258" s="14" t="s">
        <v>32</v>
      </c>
      <c r="AX258" s="14" t="s">
        <v>76</v>
      </c>
      <c r="AY258" s="172" t="s">
        <v>143</v>
      </c>
    </row>
    <row r="259" spans="2:51" s="15" customFormat="1" ht="12">
      <c r="B259" s="177"/>
      <c r="C259" s="217"/>
      <c r="D259" s="210" t="s">
        <v>152</v>
      </c>
      <c r="E259" s="218" t="s">
        <v>1</v>
      </c>
      <c r="F259" s="219" t="s">
        <v>291</v>
      </c>
      <c r="G259" s="217"/>
      <c r="H259" s="220">
        <v>9.7</v>
      </c>
      <c r="I259" s="179"/>
      <c r="J259" s="217"/>
      <c r="L259" s="177"/>
      <c r="M259" s="180"/>
      <c r="N259" s="181"/>
      <c r="O259" s="181"/>
      <c r="P259" s="181"/>
      <c r="Q259" s="181"/>
      <c r="R259" s="181"/>
      <c r="S259" s="181"/>
      <c r="T259" s="182"/>
      <c r="AT259" s="178" t="s">
        <v>152</v>
      </c>
      <c r="AU259" s="178" t="s">
        <v>86</v>
      </c>
      <c r="AV259" s="15" t="s">
        <v>162</v>
      </c>
      <c r="AW259" s="15" t="s">
        <v>32</v>
      </c>
      <c r="AX259" s="15" t="s">
        <v>76</v>
      </c>
      <c r="AY259" s="178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329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1249</v>
      </c>
      <c r="G261" s="213"/>
      <c r="H261" s="216">
        <v>-0.382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4" customFormat="1" ht="12">
      <c r="B262" s="171"/>
      <c r="C262" s="213"/>
      <c r="D262" s="210" t="s">
        <v>152</v>
      </c>
      <c r="E262" s="214" t="s">
        <v>1</v>
      </c>
      <c r="F262" s="215" t="s">
        <v>1250</v>
      </c>
      <c r="G262" s="213"/>
      <c r="H262" s="216">
        <v>-0.019</v>
      </c>
      <c r="I262" s="173"/>
      <c r="J262" s="213"/>
      <c r="L262" s="171"/>
      <c r="M262" s="174"/>
      <c r="N262" s="175"/>
      <c r="O262" s="175"/>
      <c r="P262" s="175"/>
      <c r="Q262" s="175"/>
      <c r="R262" s="175"/>
      <c r="S262" s="175"/>
      <c r="T262" s="176"/>
      <c r="AT262" s="172" t="s">
        <v>152</v>
      </c>
      <c r="AU262" s="172" t="s">
        <v>86</v>
      </c>
      <c r="AV262" s="14" t="s">
        <v>86</v>
      </c>
      <c r="AW262" s="14" t="s">
        <v>32</v>
      </c>
      <c r="AX262" s="14" t="s">
        <v>76</v>
      </c>
      <c r="AY262" s="172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12</v>
      </c>
      <c r="G263" s="213"/>
      <c r="H263" s="216">
        <v>0.001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6" customFormat="1" ht="12">
      <c r="B264" s="183"/>
      <c r="C264" s="221"/>
      <c r="D264" s="210" t="s">
        <v>152</v>
      </c>
      <c r="E264" s="222" t="s">
        <v>1</v>
      </c>
      <c r="F264" s="223" t="s">
        <v>241</v>
      </c>
      <c r="G264" s="221"/>
      <c r="H264" s="224">
        <v>9.3</v>
      </c>
      <c r="I264" s="185"/>
      <c r="J264" s="221"/>
      <c r="L264" s="183"/>
      <c r="M264" s="186"/>
      <c r="N264" s="187"/>
      <c r="O264" s="187"/>
      <c r="P264" s="187"/>
      <c r="Q264" s="187"/>
      <c r="R264" s="187"/>
      <c r="S264" s="187"/>
      <c r="T264" s="188"/>
      <c r="AT264" s="184" t="s">
        <v>152</v>
      </c>
      <c r="AU264" s="184" t="s">
        <v>86</v>
      </c>
      <c r="AV264" s="16" t="s">
        <v>150</v>
      </c>
      <c r="AW264" s="16" t="s">
        <v>32</v>
      </c>
      <c r="AX264" s="16" t="s">
        <v>84</v>
      </c>
      <c r="AY264" s="184" t="s">
        <v>143</v>
      </c>
    </row>
    <row r="265" spans="1:65" s="2" customFormat="1" ht="16.5" customHeight="1">
      <c r="A265" s="33"/>
      <c r="B265" s="156"/>
      <c r="C265" s="225" t="s">
        <v>376</v>
      </c>
      <c r="D265" s="225" t="s">
        <v>334</v>
      </c>
      <c r="E265" s="226" t="s">
        <v>1251</v>
      </c>
      <c r="F265" s="227" t="s">
        <v>1252</v>
      </c>
      <c r="G265" s="228" t="s">
        <v>337</v>
      </c>
      <c r="H265" s="229">
        <v>18.6</v>
      </c>
      <c r="I265" s="190"/>
      <c r="J265" s="235">
        <f>ROUND(I265*H265,2)</f>
        <v>0</v>
      </c>
      <c r="K265" s="189" t="s">
        <v>149</v>
      </c>
      <c r="L265" s="191"/>
      <c r="M265" s="192" t="s">
        <v>1</v>
      </c>
      <c r="N265" s="193" t="s">
        <v>42</v>
      </c>
      <c r="O265" s="59"/>
      <c r="P265" s="161">
        <f>O265*H265</f>
        <v>0</v>
      </c>
      <c r="Q265" s="161">
        <v>1</v>
      </c>
      <c r="R265" s="161">
        <f>Q265*H265</f>
        <v>18.6</v>
      </c>
      <c r="S265" s="161">
        <v>0</v>
      </c>
      <c r="T265" s="16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219</v>
      </c>
      <c r="AT265" s="163" t="s">
        <v>334</v>
      </c>
      <c r="AU265" s="163" t="s">
        <v>86</v>
      </c>
      <c r="AY265" s="18" t="s">
        <v>143</v>
      </c>
      <c r="BE265" s="164">
        <f>IF(N265="základní",J265,0)</f>
        <v>0</v>
      </c>
      <c r="BF265" s="164">
        <f>IF(N265="snížená",J265,0)</f>
        <v>0</v>
      </c>
      <c r="BG265" s="164">
        <f>IF(N265="zákl. přenesená",J265,0)</f>
        <v>0</v>
      </c>
      <c r="BH265" s="164">
        <f>IF(N265="sníž. přenesená",J265,0)</f>
        <v>0</v>
      </c>
      <c r="BI265" s="164">
        <f>IF(N265="nulová",J265,0)</f>
        <v>0</v>
      </c>
      <c r="BJ265" s="18" t="s">
        <v>84</v>
      </c>
      <c r="BK265" s="164">
        <f>ROUND(I265*H265,2)</f>
        <v>0</v>
      </c>
      <c r="BL265" s="18" t="s">
        <v>150</v>
      </c>
      <c r="BM265" s="163" t="s">
        <v>1253</v>
      </c>
    </row>
    <row r="266" spans="2:51" s="13" customFormat="1" ht="12">
      <c r="B266" s="165"/>
      <c r="C266" s="209"/>
      <c r="D266" s="210" t="s">
        <v>152</v>
      </c>
      <c r="E266" s="211" t="s">
        <v>1</v>
      </c>
      <c r="F266" s="212" t="s">
        <v>1239</v>
      </c>
      <c r="G266" s="209"/>
      <c r="H266" s="211" t="s">
        <v>1</v>
      </c>
      <c r="I266" s="167"/>
      <c r="J266" s="209"/>
      <c r="L266" s="165"/>
      <c r="M266" s="168"/>
      <c r="N266" s="169"/>
      <c r="O266" s="169"/>
      <c r="P266" s="169"/>
      <c r="Q266" s="169"/>
      <c r="R266" s="169"/>
      <c r="S266" s="169"/>
      <c r="T266" s="170"/>
      <c r="AT266" s="166" t="s">
        <v>152</v>
      </c>
      <c r="AU266" s="166" t="s">
        <v>86</v>
      </c>
      <c r="AV266" s="13" t="s">
        <v>84</v>
      </c>
      <c r="AW266" s="13" t="s">
        <v>32</v>
      </c>
      <c r="AX266" s="13" t="s">
        <v>76</v>
      </c>
      <c r="AY266" s="166" t="s">
        <v>143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339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1254</v>
      </c>
      <c r="G268" s="213"/>
      <c r="H268" s="216">
        <v>18.6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382</v>
      </c>
      <c r="D269" s="204" t="s">
        <v>145</v>
      </c>
      <c r="E269" s="205" t="s">
        <v>342</v>
      </c>
      <c r="F269" s="206" t="s">
        <v>343</v>
      </c>
      <c r="G269" s="207" t="s">
        <v>258</v>
      </c>
      <c r="H269" s="208">
        <v>15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1255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1256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1257</v>
      </c>
      <c r="G271" s="213"/>
      <c r="H271" s="216">
        <v>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84</v>
      </c>
      <c r="AY271" s="172" t="s">
        <v>143</v>
      </c>
    </row>
    <row r="272" spans="2:63" s="12" customFormat="1" ht="22.9" customHeight="1">
      <c r="B272" s="147"/>
      <c r="C272" s="200"/>
      <c r="D272" s="201" t="s">
        <v>75</v>
      </c>
      <c r="E272" s="203" t="s">
        <v>150</v>
      </c>
      <c r="F272" s="203" t="s">
        <v>1258</v>
      </c>
      <c r="G272" s="200"/>
      <c r="H272" s="200"/>
      <c r="I272" s="149"/>
      <c r="J272" s="233">
        <f>BK272</f>
        <v>0</v>
      </c>
      <c r="L272" s="147"/>
      <c r="M272" s="150"/>
      <c r="N272" s="151"/>
      <c r="O272" s="151"/>
      <c r="P272" s="152">
        <f>SUM(P273:P294)</f>
        <v>0</v>
      </c>
      <c r="Q272" s="151"/>
      <c r="R272" s="152">
        <f>SUM(R273:R294)</f>
        <v>0.0949494</v>
      </c>
      <c r="S272" s="151"/>
      <c r="T272" s="153">
        <f>SUM(T273:T294)</f>
        <v>0</v>
      </c>
      <c r="AR272" s="148" t="s">
        <v>84</v>
      </c>
      <c r="AT272" s="154" t="s">
        <v>75</v>
      </c>
      <c r="AU272" s="154" t="s">
        <v>84</v>
      </c>
      <c r="AY272" s="148" t="s">
        <v>143</v>
      </c>
      <c r="BK272" s="155">
        <f>SUM(BK273:BK294)</f>
        <v>0</v>
      </c>
    </row>
    <row r="273" spans="1:65" s="2" customFormat="1" ht="16.5" customHeight="1">
      <c r="A273" s="33"/>
      <c r="B273" s="156"/>
      <c r="C273" s="204" t="s">
        <v>387</v>
      </c>
      <c r="D273" s="204" t="s">
        <v>145</v>
      </c>
      <c r="E273" s="205" t="s">
        <v>409</v>
      </c>
      <c r="F273" s="206" t="s">
        <v>410</v>
      </c>
      <c r="G273" s="207" t="s">
        <v>148</v>
      </c>
      <c r="H273" s="208">
        <v>2.6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1259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1260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1261</v>
      </c>
      <c r="G275" s="213"/>
      <c r="H275" s="216">
        <v>1.208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76</v>
      </c>
      <c r="AY275" s="172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1262</v>
      </c>
      <c r="G276" s="213"/>
      <c r="H276" s="216">
        <v>0.092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1263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1264</v>
      </c>
      <c r="G278" s="213"/>
      <c r="H278" s="216">
        <v>1.219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4" customFormat="1" ht="12">
      <c r="B279" s="171"/>
      <c r="C279" s="213"/>
      <c r="D279" s="210" t="s">
        <v>152</v>
      </c>
      <c r="E279" s="214" t="s">
        <v>1</v>
      </c>
      <c r="F279" s="215" t="s">
        <v>1265</v>
      </c>
      <c r="G279" s="213"/>
      <c r="H279" s="216">
        <v>0.081</v>
      </c>
      <c r="I279" s="173"/>
      <c r="J279" s="213"/>
      <c r="L279" s="171"/>
      <c r="M279" s="174"/>
      <c r="N279" s="175"/>
      <c r="O279" s="175"/>
      <c r="P279" s="175"/>
      <c r="Q279" s="175"/>
      <c r="R279" s="175"/>
      <c r="S279" s="175"/>
      <c r="T279" s="176"/>
      <c r="AT279" s="172" t="s">
        <v>152</v>
      </c>
      <c r="AU279" s="172" t="s">
        <v>86</v>
      </c>
      <c r="AV279" s="14" t="s">
        <v>86</v>
      </c>
      <c r="AW279" s="14" t="s">
        <v>32</v>
      </c>
      <c r="AX279" s="14" t="s">
        <v>76</v>
      </c>
      <c r="AY279" s="172" t="s">
        <v>143</v>
      </c>
    </row>
    <row r="280" spans="2:51" s="16" customFormat="1" ht="12">
      <c r="B280" s="183"/>
      <c r="C280" s="221"/>
      <c r="D280" s="210" t="s">
        <v>152</v>
      </c>
      <c r="E280" s="222" t="s">
        <v>1</v>
      </c>
      <c r="F280" s="223" t="s">
        <v>241</v>
      </c>
      <c r="G280" s="221"/>
      <c r="H280" s="224">
        <v>2.6</v>
      </c>
      <c r="I280" s="185"/>
      <c r="J280" s="221"/>
      <c r="L280" s="183"/>
      <c r="M280" s="186"/>
      <c r="N280" s="187"/>
      <c r="O280" s="187"/>
      <c r="P280" s="187"/>
      <c r="Q280" s="187"/>
      <c r="R280" s="187"/>
      <c r="S280" s="187"/>
      <c r="T280" s="188"/>
      <c r="AT280" s="184" t="s">
        <v>152</v>
      </c>
      <c r="AU280" s="184" t="s">
        <v>86</v>
      </c>
      <c r="AV280" s="16" t="s">
        <v>150</v>
      </c>
      <c r="AW280" s="16" t="s">
        <v>32</v>
      </c>
      <c r="AX280" s="16" t="s">
        <v>84</v>
      </c>
      <c r="AY280" s="184" t="s">
        <v>143</v>
      </c>
    </row>
    <row r="281" spans="1:65" s="2" customFormat="1" ht="16.5" customHeight="1">
      <c r="A281" s="33"/>
      <c r="B281" s="156"/>
      <c r="C281" s="204" t="s">
        <v>399</v>
      </c>
      <c r="D281" s="204" t="s">
        <v>145</v>
      </c>
      <c r="E281" s="205" t="s">
        <v>1266</v>
      </c>
      <c r="F281" s="206" t="s">
        <v>1267</v>
      </c>
      <c r="G281" s="207" t="s">
        <v>148</v>
      </c>
      <c r="H281" s="208">
        <v>3.1</v>
      </c>
      <c r="I281" s="158"/>
      <c r="J281" s="234">
        <f>ROUND(I281*H281,2)</f>
        <v>0</v>
      </c>
      <c r="K281" s="157" t="s">
        <v>149</v>
      </c>
      <c r="L281" s="34"/>
      <c r="M281" s="159" t="s">
        <v>1</v>
      </c>
      <c r="N281" s="160" t="s">
        <v>42</v>
      </c>
      <c r="O281" s="59"/>
      <c r="P281" s="161">
        <f>O281*H281</f>
        <v>0</v>
      </c>
      <c r="Q281" s="161">
        <v>0</v>
      </c>
      <c r="R281" s="161">
        <f>Q281*H281</f>
        <v>0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150</v>
      </c>
      <c r="AT281" s="163" t="s">
        <v>145</v>
      </c>
      <c r="AU281" s="163" t="s">
        <v>86</v>
      </c>
      <c r="AY281" s="18" t="s">
        <v>143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18" t="s">
        <v>84</v>
      </c>
      <c r="BK281" s="164">
        <f>ROUND(I281*H281,2)</f>
        <v>0</v>
      </c>
      <c r="BL281" s="18" t="s">
        <v>150</v>
      </c>
      <c r="BM281" s="163" t="s">
        <v>1268</v>
      </c>
    </row>
    <row r="282" spans="2:51" s="13" customFormat="1" ht="12">
      <c r="B282" s="165"/>
      <c r="C282" s="209"/>
      <c r="D282" s="210" t="s">
        <v>152</v>
      </c>
      <c r="E282" s="211" t="s">
        <v>1</v>
      </c>
      <c r="F282" s="212" t="s">
        <v>1269</v>
      </c>
      <c r="G282" s="209"/>
      <c r="H282" s="211" t="s">
        <v>1</v>
      </c>
      <c r="I282" s="167"/>
      <c r="J282" s="209"/>
      <c r="L282" s="165"/>
      <c r="M282" s="168"/>
      <c r="N282" s="169"/>
      <c r="O282" s="169"/>
      <c r="P282" s="169"/>
      <c r="Q282" s="169"/>
      <c r="R282" s="169"/>
      <c r="S282" s="169"/>
      <c r="T282" s="170"/>
      <c r="AT282" s="166" t="s">
        <v>152</v>
      </c>
      <c r="AU282" s="166" t="s">
        <v>86</v>
      </c>
      <c r="AV282" s="13" t="s">
        <v>84</v>
      </c>
      <c r="AW282" s="13" t="s">
        <v>32</v>
      </c>
      <c r="AX282" s="13" t="s">
        <v>76</v>
      </c>
      <c r="AY282" s="166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1270</v>
      </c>
      <c r="G283" s="213"/>
      <c r="H283" s="216">
        <v>1.11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1271</v>
      </c>
      <c r="G284" s="213"/>
      <c r="H284" s="216">
        <v>0.09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1272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1273</v>
      </c>
      <c r="G286" s="213"/>
      <c r="H286" s="216">
        <v>1.829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4" customFormat="1" ht="12">
      <c r="B287" s="171"/>
      <c r="C287" s="213"/>
      <c r="D287" s="210" t="s">
        <v>152</v>
      </c>
      <c r="E287" s="214" t="s">
        <v>1</v>
      </c>
      <c r="F287" s="215" t="s">
        <v>1274</v>
      </c>
      <c r="G287" s="213"/>
      <c r="H287" s="216">
        <v>0.071</v>
      </c>
      <c r="I287" s="173"/>
      <c r="J287" s="213"/>
      <c r="L287" s="171"/>
      <c r="M287" s="174"/>
      <c r="N287" s="175"/>
      <c r="O287" s="175"/>
      <c r="P287" s="175"/>
      <c r="Q287" s="175"/>
      <c r="R287" s="175"/>
      <c r="S287" s="175"/>
      <c r="T287" s="176"/>
      <c r="AT287" s="172" t="s">
        <v>152</v>
      </c>
      <c r="AU287" s="172" t="s">
        <v>86</v>
      </c>
      <c r="AV287" s="14" t="s">
        <v>86</v>
      </c>
      <c r="AW287" s="14" t="s">
        <v>32</v>
      </c>
      <c r="AX287" s="14" t="s">
        <v>76</v>
      </c>
      <c r="AY287" s="172" t="s">
        <v>143</v>
      </c>
    </row>
    <row r="288" spans="2:51" s="16" customFormat="1" ht="12">
      <c r="B288" s="183"/>
      <c r="C288" s="221"/>
      <c r="D288" s="210" t="s">
        <v>152</v>
      </c>
      <c r="E288" s="222" t="s">
        <v>1</v>
      </c>
      <c r="F288" s="223" t="s">
        <v>241</v>
      </c>
      <c r="G288" s="221"/>
      <c r="H288" s="224">
        <v>3.1</v>
      </c>
      <c r="I288" s="185"/>
      <c r="J288" s="221"/>
      <c r="L288" s="183"/>
      <c r="M288" s="186"/>
      <c r="N288" s="187"/>
      <c r="O288" s="187"/>
      <c r="P288" s="187"/>
      <c r="Q288" s="187"/>
      <c r="R288" s="187"/>
      <c r="S288" s="187"/>
      <c r="T288" s="188"/>
      <c r="AT288" s="184" t="s">
        <v>152</v>
      </c>
      <c r="AU288" s="184" t="s">
        <v>86</v>
      </c>
      <c r="AV288" s="16" t="s">
        <v>150</v>
      </c>
      <c r="AW288" s="16" t="s">
        <v>32</v>
      </c>
      <c r="AX288" s="16" t="s">
        <v>84</v>
      </c>
      <c r="AY288" s="184" t="s">
        <v>143</v>
      </c>
    </row>
    <row r="289" spans="1:65" s="2" customFormat="1" ht="16.5" customHeight="1">
      <c r="A289" s="33"/>
      <c r="B289" s="156"/>
      <c r="C289" s="204" t="s">
        <v>408</v>
      </c>
      <c r="D289" s="204" t="s">
        <v>145</v>
      </c>
      <c r="E289" s="205" t="s">
        <v>1275</v>
      </c>
      <c r="F289" s="206" t="s">
        <v>1276</v>
      </c>
      <c r="G289" s="207" t="s">
        <v>337</v>
      </c>
      <c r="H289" s="208">
        <v>0.111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0.8554</v>
      </c>
      <c r="R289" s="161">
        <f>Q289*H289</f>
        <v>0.0949494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1277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1269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1278</v>
      </c>
      <c r="G291" s="213"/>
      <c r="H291" s="216">
        <v>0.035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1272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1279</v>
      </c>
      <c r="G293" s="213"/>
      <c r="H293" s="216">
        <v>0.076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6" customFormat="1" ht="12">
      <c r="B294" s="183"/>
      <c r="C294" s="221"/>
      <c r="D294" s="210" t="s">
        <v>152</v>
      </c>
      <c r="E294" s="222" t="s">
        <v>1</v>
      </c>
      <c r="F294" s="223" t="s">
        <v>241</v>
      </c>
      <c r="G294" s="221"/>
      <c r="H294" s="224">
        <v>0.111</v>
      </c>
      <c r="I294" s="185"/>
      <c r="J294" s="221"/>
      <c r="L294" s="183"/>
      <c r="M294" s="186"/>
      <c r="N294" s="187"/>
      <c r="O294" s="187"/>
      <c r="P294" s="187"/>
      <c r="Q294" s="187"/>
      <c r="R294" s="187"/>
      <c r="S294" s="187"/>
      <c r="T294" s="188"/>
      <c r="AT294" s="184" t="s">
        <v>152</v>
      </c>
      <c r="AU294" s="184" t="s">
        <v>86</v>
      </c>
      <c r="AV294" s="16" t="s">
        <v>150</v>
      </c>
      <c r="AW294" s="16" t="s">
        <v>32</v>
      </c>
      <c r="AX294" s="16" t="s">
        <v>84</v>
      </c>
      <c r="AY294" s="184" t="s">
        <v>143</v>
      </c>
    </row>
    <row r="295" spans="2:63" s="12" customFormat="1" ht="22.9" customHeight="1">
      <c r="B295" s="147"/>
      <c r="C295" s="200"/>
      <c r="D295" s="201" t="s">
        <v>75</v>
      </c>
      <c r="E295" s="203" t="s">
        <v>171</v>
      </c>
      <c r="F295" s="203" t="s">
        <v>456</v>
      </c>
      <c r="G295" s="200"/>
      <c r="H295" s="200"/>
      <c r="I295" s="149"/>
      <c r="J295" s="233">
        <f>BK295</f>
        <v>0</v>
      </c>
      <c r="L295" s="147"/>
      <c r="M295" s="150"/>
      <c r="N295" s="151"/>
      <c r="O295" s="151"/>
      <c r="P295" s="152">
        <f>SUM(P296:P303)</f>
        <v>0</v>
      </c>
      <c r="Q295" s="151"/>
      <c r="R295" s="152">
        <f>SUM(R296:R303)</f>
        <v>1.2525000000000002</v>
      </c>
      <c r="S295" s="151"/>
      <c r="T295" s="153">
        <f>SUM(T296:T303)</f>
        <v>6.119999999999999</v>
      </c>
      <c r="AR295" s="148" t="s">
        <v>84</v>
      </c>
      <c r="AT295" s="154" t="s">
        <v>75</v>
      </c>
      <c r="AU295" s="154" t="s">
        <v>84</v>
      </c>
      <c r="AY295" s="148" t="s">
        <v>143</v>
      </c>
      <c r="BK295" s="155">
        <f>SUM(BK296:BK303)</f>
        <v>0</v>
      </c>
    </row>
    <row r="296" spans="1:65" s="2" customFormat="1" ht="16.5" customHeight="1">
      <c r="A296" s="33"/>
      <c r="B296" s="156"/>
      <c r="C296" s="204" t="s">
        <v>424</v>
      </c>
      <c r="D296" s="204" t="s">
        <v>145</v>
      </c>
      <c r="E296" s="205" t="s">
        <v>1280</v>
      </c>
      <c r="F296" s="206" t="s">
        <v>1281</v>
      </c>
      <c r="G296" s="207" t="s">
        <v>258</v>
      </c>
      <c r="H296" s="208">
        <v>15</v>
      </c>
      <c r="I296" s="158"/>
      <c r="J296" s="234">
        <f>ROUND(I296*H296,2)</f>
        <v>0</v>
      </c>
      <c r="K296" s="157" t="s">
        <v>149</v>
      </c>
      <c r="L296" s="34"/>
      <c r="M296" s="159" t="s">
        <v>1</v>
      </c>
      <c r="N296" s="160" t="s">
        <v>42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0.408</v>
      </c>
      <c r="T296" s="162">
        <f>S296*H296</f>
        <v>6.119999999999999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150</v>
      </c>
      <c r="AT296" s="163" t="s">
        <v>145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1282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1283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3" customFormat="1" ht="12">
      <c r="B298" s="165"/>
      <c r="C298" s="209"/>
      <c r="D298" s="210" t="s">
        <v>152</v>
      </c>
      <c r="E298" s="211" t="s">
        <v>1</v>
      </c>
      <c r="F298" s="212" t="s">
        <v>1284</v>
      </c>
      <c r="G298" s="209"/>
      <c r="H298" s="211" t="s">
        <v>1</v>
      </c>
      <c r="I298" s="167"/>
      <c r="J298" s="209"/>
      <c r="L298" s="165"/>
      <c r="M298" s="168"/>
      <c r="N298" s="169"/>
      <c r="O298" s="169"/>
      <c r="P298" s="169"/>
      <c r="Q298" s="169"/>
      <c r="R298" s="169"/>
      <c r="S298" s="169"/>
      <c r="T298" s="170"/>
      <c r="AT298" s="166" t="s">
        <v>152</v>
      </c>
      <c r="AU298" s="166" t="s">
        <v>86</v>
      </c>
      <c r="AV298" s="13" t="s">
        <v>84</v>
      </c>
      <c r="AW298" s="13" t="s">
        <v>32</v>
      </c>
      <c r="AX298" s="13" t="s">
        <v>76</v>
      </c>
      <c r="AY298" s="166" t="s">
        <v>143</v>
      </c>
    </row>
    <row r="299" spans="2:51" s="14" customFormat="1" ht="12">
      <c r="B299" s="171"/>
      <c r="C299" s="213"/>
      <c r="D299" s="210" t="s">
        <v>152</v>
      </c>
      <c r="E299" s="214" t="s">
        <v>1</v>
      </c>
      <c r="F299" s="215" t="s">
        <v>1257</v>
      </c>
      <c r="G299" s="213"/>
      <c r="H299" s="216">
        <v>15</v>
      </c>
      <c r="I299" s="173"/>
      <c r="J299" s="213"/>
      <c r="L299" s="171"/>
      <c r="M299" s="174"/>
      <c r="N299" s="175"/>
      <c r="O299" s="175"/>
      <c r="P299" s="175"/>
      <c r="Q299" s="175"/>
      <c r="R299" s="175"/>
      <c r="S299" s="175"/>
      <c r="T299" s="176"/>
      <c r="AT299" s="172" t="s">
        <v>152</v>
      </c>
      <c r="AU299" s="172" t="s">
        <v>86</v>
      </c>
      <c r="AV299" s="14" t="s">
        <v>86</v>
      </c>
      <c r="AW299" s="14" t="s">
        <v>32</v>
      </c>
      <c r="AX299" s="14" t="s">
        <v>84</v>
      </c>
      <c r="AY299" s="172" t="s">
        <v>143</v>
      </c>
    </row>
    <row r="300" spans="1:65" s="2" customFormat="1" ht="16.5" customHeight="1">
      <c r="A300" s="33"/>
      <c r="B300" s="156"/>
      <c r="C300" s="204" t="s">
        <v>432</v>
      </c>
      <c r="D300" s="204" t="s">
        <v>145</v>
      </c>
      <c r="E300" s="205" t="s">
        <v>1285</v>
      </c>
      <c r="F300" s="206" t="s">
        <v>1286</v>
      </c>
      <c r="G300" s="207" t="s">
        <v>258</v>
      </c>
      <c r="H300" s="208">
        <v>15</v>
      </c>
      <c r="I300" s="158"/>
      <c r="J300" s="234">
        <f>ROUND(I300*H300,2)</f>
        <v>0</v>
      </c>
      <c r="K300" s="157" t="s">
        <v>149</v>
      </c>
      <c r="L300" s="34"/>
      <c r="M300" s="159" t="s">
        <v>1</v>
      </c>
      <c r="N300" s="160" t="s">
        <v>42</v>
      </c>
      <c r="O300" s="59"/>
      <c r="P300" s="161">
        <f>O300*H300</f>
        <v>0</v>
      </c>
      <c r="Q300" s="161">
        <v>0.0835</v>
      </c>
      <c r="R300" s="161">
        <f>Q300*H300</f>
        <v>1.2525000000000002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150</v>
      </c>
      <c r="AT300" s="163" t="s">
        <v>145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1287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1288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4" customFormat="1" ht="12">
      <c r="B302" s="171"/>
      <c r="C302" s="213"/>
      <c r="D302" s="210" t="s">
        <v>152</v>
      </c>
      <c r="E302" s="214" t="s">
        <v>1</v>
      </c>
      <c r="F302" s="215" t="s">
        <v>1257</v>
      </c>
      <c r="G302" s="213"/>
      <c r="H302" s="216">
        <v>15</v>
      </c>
      <c r="I302" s="173"/>
      <c r="J302" s="213"/>
      <c r="L302" s="171"/>
      <c r="M302" s="174"/>
      <c r="N302" s="175"/>
      <c r="O302" s="175"/>
      <c r="P302" s="175"/>
      <c r="Q302" s="175"/>
      <c r="R302" s="175"/>
      <c r="S302" s="175"/>
      <c r="T302" s="176"/>
      <c r="AT302" s="172" t="s">
        <v>152</v>
      </c>
      <c r="AU302" s="172" t="s">
        <v>86</v>
      </c>
      <c r="AV302" s="14" t="s">
        <v>86</v>
      </c>
      <c r="AW302" s="14" t="s">
        <v>32</v>
      </c>
      <c r="AX302" s="14" t="s">
        <v>84</v>
      </c>
      <c r="AY302" s="172" t="s">
        <v>143</v>
      </c>
    </row>
    <row r="303" spans="1:65" s="2" customFormat="1" ht="16.5" customHeight="1">
      <c r="A303" s="33"/>
      <c r="B303" s="156"/>
      <c r="C303" s="204" t="s">
        <v>439</v>
      </c>
      <c r="D303" s="204" t="s">
        <v>145</v>
      </c>
      <c r="E303" s="205" t="s">
        <v>1289</v>
      </c>
      <c r="F303" s="206" t="s">
        <v>1290</v>
      </c>
      <c r="G303" s="207" t="s">
        <v>258</v>
      </c>
      <c r="H303" s="208">
        <v>15</v>
      </c>
      <c r="I303" s="158"/>
      <c r="J303" s="234">
        <f>ROUND(I303*H303,2)</f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>O303*H303</f>
        <v>0</v>
      </c>
      <c r="Q303" s="161">
        <v>0</v>
      </c>
      <c r="R303" s="161">
        <f>Q303*H303</f>
        <v>0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>IF(N303="základní",J303,0)</f>
        <v>0</v>
      </c>
      <c r="BF303" s="164">
        <f>IF(N303="snížená",J303,0)</f>
        <v>0</v>
      </c>
      <c r="BG303" s="164">
        <f>IF(N303="zákl. přenesená",J303,0)</f>
        <v>0</v>
      </c>
      <c r="BH303" s="164">
        <f>IF(N303="sníž. přenesená",J303,0)</f>
        <v>0</v>
      </c>
      <c r="BI303" s="164">
        <f>IF(N303="nulová",J303,0)</f>
        <v>0</v>
      </c>
      <c r="BJ303" s="18" t="s">
        <v>84</v>
      </c>
      <c r="BK303" s="164">
        <f>ROUND(I303*H303,2)</f>
        <v>0</v>
      </c>
      <c r="BL303" s="18" t="s">
        <v>150</v>
      </c>
      <c r="BM303" s="163" t="s">
        <v>1291</v>
      </c>
    </row>
    <row r="304" spans="2:63" s="12" customFormat="1" ht="22.9" customHeight="1">
      <c r="B304" s="147"/>
      <c r="C304" s="200"/>
      <c r="D304" s="201" t="s">
        <v>75</v>
      </c>
      <c r="E304" s="203" t="s">
        <v>219</v>
      </c>
      <c r="F304" s="203" t="s">
        <v>475</v>
      </c>
      <c r="G304" s="200"/>
      <c r="H304" s="200"/>
      <c r="I304" s="149"/>
      <c r="J304" s="233">
        <f>BK304</f>
        <v>0</v>
      </c>
      <c r="L304" s="147"/>
      <c r="M304" s="150"/>
      <c r="N304" s="151"/>
      <c r="O304" s="151"/>
      <c r="P304" s="152">
        <f>P305</f>
        <v>0</v>
      </c>
      <c r="Q304" s="151"/>
      <c r="R304" s="152">
        <f>R305</f>
        <v>0</v>
      </c>
      <c r="S304" s="151"/>
      <c r="T304" s="153">
        <f>T305</f>
        <v>0</v>
      </c>
      <c r="AR304" s="148" t="s">
        <v>84</v>
      </c>
      <c r="AT304" s="154" t="s">
        <v>75</v>
      </c>
      <c r="AU304" s="154" t="s">
        <v>84</v>
      </c>
      <c r="AY304" s="148" t="s">
        <v>143</v>
      </c>
      <c r="BK304" s="155">
        <f>BK305</f>
        <v>0</v>
      </c>
    </row>
    <row r="305" spans="1:65" s="2" customFormat="1" ht="16.5" customHeight="1">
      <c r="A305" s="33"/>
      <c r="B305" s="156"/>
      <c r="C305" s="204" t="s">
        <v>680</v>
      </c>
      <c r="D305" s="204" t="s">
        <v>145</v>
      </c>
      <c r="E305" s="205" t="s">
        <v>1292</v>
      </c>
      <c r="F305" s="206" t="s">
        <v>1293</v>
      </c>
      <c r="G305" s="207" t="s">
        <v>385</v>
      </c>
      <c r="H305" s="208">
        <v>0</v>
      </c>
      <c r="I305" s="158"/>
      <c r="J305" s="234">
        <f>ROUND(I305*H305,2)</f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>O305*H305</f>
        <v>0</v>
      </c>
      <c r="Q305" s="161">
        <v>0.21734</v>
      </c>
      <c r="R305" s="161">
        <f>Q305*H305</f>
        <v>0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8" t="s">
        <v>84</v>
      </c>
      <c r="BK305" s="164">
        <f>ROUND(I305*H305,2)</f>
        <v>0</v>
      </c>
      <c r="BL305" s="18" t="s">
        <v>150</v>
      </c>
      <c r="BM305" s="163" t="s">
        <v>1294</v>
      </c>
    </row>
    <row r="306" spans="2:63" s="12" customFormat="1" ht="22.9" customHeight="1">
      <c r="B306" s="147"/>
      <c r="C306" s="200"/>
      <c r="D306" s="201" t="s">
        <v>75</v>
      </c>
      <c r="E306" s="203" t="s">
        <v>742</v>
      </c>
      <c r="F306" s="203" t="s">
        <v>1295</v>
      </c>
      <c r="G306" s="200"/>
      <c r="H306" s="200"/>
      <c r="I306" s="149"/>
      <c r="J306" s="233">
        <f>BK306</f>
        <v>0</v>
      </c>
      <c r="L306" s="147"/>
      <c r="M306" s="150"/>
      <c r="N306" s="151"/>
      <c r="O306" s="151"/>
      <c r="P306" s="152">
        <f>SUM(P307:P327)</f>
        <v>0</v>
      </c>
      <c r="Q306" s="151"/>
      <c r="R306" s="152">
        <f>SUM(R307:R327)</f>
        <v>0.05394</v>
      </c>
      <c r="S306" s="151"/>
      <c r="T306" s="153">
        <f>SUM(T307:T327)</f>
        <v>0</v>
      </c>
      <c r="AR306" s="148" t="s">
        <v>84</v>
      </c>
      <c r="AT306" s="154" t="s">
        <v>75</v>
      </c>
      <c r="AU306" s="154" t="s">
        <v>84</v>
      </c>
      <c r="AY306" s="148" t="s">
        <v>143</v>
      </c>
      <c r="BK306" s="155">
        <f>SUM(BK307:BK327)</f>
        <v>0</v>
      </c>
    </row>
    <row r="307" spans="1:65" s="2" customFormat="1" ht="16.5" customHeight="1">
      <c r="A307" s="33"/>
      <c r="B307" s="156"/>
      <c r="C307" s="204" t="s">
        <v>447</v>
      </c>
      <c r="D307" s="204" t="s">
        <v>145</v>
      </c>
      <c r="E307" s="205" t="s">
        <v>1296</v>
      </c>
      <c r="F307" s="206" t="s">
        <v>1297</v>
      </c>
      <c r="G307" s="207" t="s">
        <v>226</v>
      </c>
      <c r="H307" s="208">
        <v>19</v>
      </c>
      <c r="I307" s="158"/>
      <c r="J307" s="234">
        <f>ROUND(I307*H307,2)</f>
        <v>0</v>
      </c>
      <c r="K307" s="157" t="s">
        <v>149</v>
      </c>
      <c r="L307" s="34"/>
      <c r="M307" s="159" t="s">
        <v>1</v>
      </c>
      <c r="N307" s="160" t="s">
        <v>42</v>
      </c>
      <c r="O307" s="59"/>
      <c r="P307" s="161">
        <f>O307*H307</f>
        <v>0</v>
      </c>
      <c r="Q307" s="161">
        <v>0.00268</v>
      </c>
      <c r="R307" s="161">
        <f>Q307*H307</f>
        <v>0.05092</v>
      </c>
      <c r="S307" s="161">
        <v>0</v>
      </c>
      <c r="T307" s="16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150</v>
      </c>
      <c r="AT307" s="163" t="s">
        <v>145</v>
      </c>
      <c r="AU307" s="163" t="s">
        <v>86</v>
      </c>
      <c r="AY307" s="18" t="s">
        <v>143</v>
      </c>
      <c r="BE307" s="164">
        <f>IF(N307="základní",J307,0)</f>
        <v>0</v>
      </c>
      <c r="BF307" s="164">
        <f>IF(N307="snížená",J307,0)</f>
        <v>0</v>
      </c>
      <c r="BG307" s="164">
        <f>IF(N307="zákl. přenesená",J307,0)</f>
        <v>0</v>
      </c>
      <c r="BH307" s="164">
        <f>IF(N307="sníž. přenesená",J307,0)</f>
        <v>0</v>
      </c>
      <c r="BI307" s="164">
        <f>IF(N307="nulová",J307,0)</f>
        <v>0</v>
      </c>
      <c r="BJ307" s="18" t="s">
        <v>84</v>
      </c>
      <c r="BK307" s="164">
        <f>ROUND(I307*H307,2)</f>
        <v>0</v>
      </c>
      <c r="BL307" s="18" t="s">
        <v>150</v>
      </c>
      <c r="BM307" s="163" t="s">
        <v>1298</v>
      </c>
    </row>
    <row r="308" spans="2:51" s="13" customFormat="1" ht="12">
      <c r="B308" s="165"/>
      <c r="C308" s="209"/>
      <c r="D308" s="210" t="s">
        <v>152</v>
      </c>
      <c r="E308" s="211" t="s">
        <v>1</v>
      </c>
      <c r="F308" s="212" t="s">
        <v>1299</v>
      </c>
      <c r="G308" s="209"/>
      <c r="H308" s="211" t="s">
        <v>1</v>
      </c>
      <c r="I308" s="167"/>
      <c r="J308" s="209"/>
      <c r="L308" s="165"/>
      <c r="M308" s="168"/>
      <c r="N308" s="169"/>
      <c r="O308" s="169"/>
      <c r="P308" s="169"/>
      <c r="Q308" s="169"/>
      <c r="R308" s="169"/>
      <c r="S308" s="169"/>
      <c r="T308" s="170"/>
      <c r="AT308" s="166" t="s">
        <v>152</v>
      </c>
      <c r="AU308" s="166" t="s">
        <v>86</v>
      </c>
      <c r="AV308" s="13" t="s">
        <v>84</v>
      </c>
      <c r="AW308" s="13" t="s">
        <v>32</v>
      </c>
      <c r="AX308" s="13" t="s">
        <v>76</v>
      </c>
      <c r="AY308" s="166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1300</v>
      </c>
      <c r="G309" s="213"/>
      <c r="H309" s="216">
        <v>7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1301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1300</v>
      </c>
      <c r="G311" s="213"/>
      <c r="H311" s="216">
        <v>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76</v>
      </c>
      <c r="AY311" s="172" t="s">
        <v>143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1302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4" customFormat="1" ht="12">
      <c r="B313" s="171"/>
      <c r="C313" s="213"/>
      <c r="D313" s="210" t="s">
        <v>152</v>
      </c>
      <c r="E313" s="214" t="s">
        <v>1</v>
      </c>
      <c r="F313" s="215" t="s">
        <v>516</v>
      </c>
      <c r="G313" s="213"/>
      <c r="H313" s="216">
        <v>5</v>
      </c>
      <c r="I313" s="173"/>
      <c r="J313" s="213"/>
      <c r="L313" s="171"/>
      <c r="M313" s="174"/>
      <c r="N313" s="175"/>
      <c r="O313" s="175"/>
      <c r="P313" s="175"/>
      <c r="Q313" s="175"/>
      <c r="R313" s="175"/>
      <c r="S313" s="175"/>
      <c r="T313" s="176"/>
      <c r="AT313" s="172" t="s">
        <v>152</v>
      </c>
      <c r="AU313" s="172" t="s">
        <v>86</v>
      </c>
      <c r="AV313" s="14" t="s">
        <v>86</v>
      </c>
      <c r="AW313" s="14" t="s">
        <v>32</v>
      </c>
      <c r="AX313" s="14" t="s">
        <v>76</v>
      </c>
      <c r="AY313" s="172" t="s">
        <v>143</v>
      </c>
    </row>
    <row r="314" spans="2:51" s="16" customFormat="1" ht="12">
      <c r="B314" s="183"/>
      <c r="C314" s="221"/>
      <c r="D314" s="210" t="s">
        <v>152</v>
      </c>
      <c r="E314" s="222" t="s">
        <v>1</v>
      </c>
      <c r="F314" s="223" t="s">
        <v>241</v>
      </c>
      <c r="G314" s="221"/>
      <c r="H314" s="224">
        <v>19</v>
      </c>
      <c r="I314" s="185"/>
      <c r="J314" s="221"/>
      <c r="L314" s="183"/>
      <c r="M314" s="186"/>
      <c r="N314" s="187"/>
      <c r="O314" s="187"/>
      <c r="P314" s="187"/>
      <c r="Q314" s="187"/>
      <c r="R314" s="187"/>
      <c r="S314" s="187"/>
      <c r="T314" s="188"/>
      <c r="AT314" s="184" t="s">
        <v>152</v>
      </c>
      <c r="AU314" s="184" t="s">
        <v>86</v>
      </c>
      <c r="AV314" s="16" t="s">
        <v>150</v>
      </c>
      <c r="AW314" s="16" t="s">
        <v>32</v>
      </c>
      <c r="AX314" s="16" t="s">
        <v>84</v>
      </c>
      <c r="AY314" s="184" t="s">
        <v>143</v>
      </c>
    </row>
    <row r="315" spans="1:65" s="2" customFormat="1" ht="16.5" customHeight="1">
      <c r="A315" s="33"/>
      <c r="B315" s="156"/>
      <c r="C315" s="204" t="s">
        <v>457</v>
      </c>
      <c r="D315" s="204" t="s">
        <v>145</v>
      </c>
      <c r="E315" s="205" t="s">
        <v>1303</v>
      </c>
      <c r="F315" s="206" t="s">
        <v>1304</v>
      </c>
      <c r="G315" s="207" t="s">
        <v>226</v>
      </c>
      <c r="H315" s="208">
        <v>2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0.00128</v>
      </c>
      <c r="R315" s="161">
        <f>Q315*H315</f>
        <v>0.00256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1305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1306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1307</v>
      </c>
      <c r="G317" s="213"/>
      <c r="H317" s="216">
        <v>2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469</v>
      </c>
      <c r="D318" s="204" t="s">
        <v>145</v>
      </c>
      <c r="E318" s="205" t="s">
        <v>1308</v>
      </c>
      <c r="F318" s="206" t="s">
        <v>1309</v>
      </c>
      <c r="G318" s="207" t="s">
        <v>385</v>
      </c>
      <c r="H318" s="208">
        <v>2</v>
      </c>
      <c r="I318" s="158"/>
      <c r="J318" s="234">
        <f>ROUND(I318*H318,2)</f>
        <v>0</v>
      </c>
      <c r="K318" s="157" t="s">
        <v>1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1310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1311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84</v>
      </c>
      <c r="G320" s="213"/>
      <c r="H320" s="216">
        <v>1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3" customFormat="1" ht="12">
      <c r="B321" s="165"/>
      <c r="C321" s="209"/>
      <c r="D321" s="210" t="s">
        <v>152</v>
      </c>
      <c r="E321" s="211" t="s">
        <v>1</v>
      </c>
      <c r="F321" s="212" t="s">
        <v>1312</v>
      </c>
      <c r="G321" s="209"/>
      <c r="H321" s="211" t="s">
        <v>1</v>
      </c>
      <c r="I321" s="167"/>
      <c r="J321" s="209"/>
      <c r="L321" s="165"/>
      <c r="M321" s="168"/>
      <c r="N321" s="169"/>
      <c r="O321" s="169"/>
      <c r="P321" s="169"/>
      <c r="Q321" s="169"/>
      <c r="R321" s="169"/>
      <c r="S321" s="169"/>
      <c r="T321" s="170"/>
      <c r="AT321" s="166" t="s">
        <v>152</v>
      </c>
      <c r="AU321" s="166" t="s">
        <v>86</v>
      </c>
      <c r="AV321" s="13" t="s">
        <v>84</v>
      </c>
      <c r="AW321" s="13" t="s">
        <v>32</v>
      </c>
      <c r="AX321" s="13" t="s">
        <v>76</v>
      </c>
      <c r="AY321" s="166" t="s">
        <v>143</v>
      </c>
    </row>
    <row r="322" spans="2:51" s="14" customFormat="1" ht="12">
      <c r="B322" s="171"/>
      <c r="C322" s="213"/>
      <c r="D322" s="210" t="s">
        <v>152</v>
      </c>
      <c r="E322" s="214" t="s">
        <v>1</v>
      </c>
      <c r="F322" s="215" t="s">
        <v>84</v>
      </c>
      <c r="G322" s="213"/>
      <c r="H322" s="216">
        <v>1</v>
      </c>
      <c r="I322" s="173"/>
      <c r="J322" s="213"/>
      <c r="L322" s="171"/>
      <c r="M322" s="174"/>
      <c r="N322" s="175"/>
      <c r="O322" s="175"/>
      <c r="P322" s="175"/>
      <c r="Q322" s="175"/>
      <c r="R322" s="175"/>
      <c r="S322" s="175"/>
      <c r="T322" s="176"/>
      <c r="AT322" s="172" t="s">
        <v>152</v>
      </c>
      <c r="AU322" s="172" t="s">
        <v>86</v>
      </c>
      <c r="AV322" s="14" t="s">
        <v>86</v>
      </c>
      <c r="AW322" s="14" t="s">
        <v>32</v>
      </c>
      <c r="AX322" s="14" t="s">
        <v>76</v>
      </c>
      <c r="AY322" s="172" t="s">
        <v>143</v>
      </c>
    </row>
    <row r="323" spans="2:51" s="16" customFormat="1" ht="12">
      <c r="B323" s="183"/>
      <c r="C323" s="221"/>
      <c r="D323" s="210" t="s">
        <v>152</v>
      </c>
      <c r="E323" s="222" t="s">
        <v>1</v>
      </c>
      <c r="F323" s="223" t="s">
        <v>241</v>
      </c>
      <c r="G323" s="221"/>
      <c r="H323" s="224">
        <v>2</v>
      </c>
      <c r="I323" s="185"/>
      <c r="J323" s="221"/>
      <c r="L323" s="183"/>
      <c r="M323" s="186"/>
      <c r="N323" s="187"/>
      <c r="O323" s="187"/>
      <c r="P323" s="187"/>
      <c r="Q323" s="187"/>
      <c r="R323" s="187"/>
      <c r="S323" s="187"/>
      <c r="T323" s="188"/>
      <c r="AT323" s="184" t="s">
        <v>152</v>
      </c>
      <c r="AU323" s="184" t="s">
        <v>86</v>
      </c>
      <c r="AV323" s="16" t="s">
        <v>150</v>
      </c>
      <c r="AW323" s="16" t="s">
        <v>32</v>
      </c>
      <c r="AX323" s="16" t="s">
        <v>84</v>
      </c>
      <c r="AY323" s="184" t="s">
        <v>143</v>
      </c>
    </row>
    <row r="324" spans="1:65" s="2" customFormat="1" ht="16.5" customHeight="1">
      <c r="A324" s="33"/>
      <c r="B324" s="156"/>
      <c r="C324" s="204" t="s">
        <v>476</v>
      </c>
      <c r="D324" s="204" t="s">
        <v>145</v>
      </c>
      <c r="E324" s="205" t="s">
        <v>1313</v>
      </c>
      <c r="F324" s="206" t="s">
        <v>1314</v>
      </c>
      <c r="G324" s="207" t="s">
        <v>385</v>
      </c>
      <c r="H324" s="208">
        <v>1</v>
      </c>
      <c r="I324" s="158"/>
      <c r="J324" s="234">
        <f>ROUND(I324*H324,2)</f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150</v>
      </c>
      <c r="AT324" s="163" t="s">
        <v>145</v>
      </c>
      <c r="AU324" s="163" t="s">
        <v>86</v>
      </c>
      <c r="AY324" s="18" t="s">
        <v>143</v>
      </c>
      <c r="BE324" s="164">
        <f>IF(N324="základní",J324,0)</f>
        <v>0</v>
      </c>
      <c r="BF324" s="164">
        <f>IF(N324="snížená",J324,0)</f>
        <v>0</v>
      </c>
      <c r="BG324" s="164">
        <f>IF(N324="zákl. přenesená",J324,0)</f>
        <v>0</v>
      </c>
      <c r="BH324" s="164">
        <f>IF(N324="sníž. přenesená",J324,0)</f>
        <v>0</v>
      </c>
      <c r="BI324" s="164">
        <f>IF(N324="nulová",J324,0)</f>
        <v>0</v>
      </c>
      <c r="BJ324" s="18" t="s">
        <v>84</v>
      </c>
      <c r="BK324" s="164">
        <f>ROUND(I324*H324,2)</f>
        <v>0</v>
      </c>
      <c r="BL324" s="18" t="s">
        <v>150</v>
      </c>
      <c r="BM324" s="163" t="s">
        <v>1315</v>
      </c>
    </row>
    <row r="325" spans="2:51" s="13" customFormat="1" ht="12">
      <c r="B325" s="165"/>
      <c r="C325" s="209"/>
      <c r="D325" s="210" t="s">
        <v>152</v>
      </c>
      <c r="E325" s="211" t="s">
        <v>1</v>
      </c>
      <c r="F325" s="212" t="s">
        <v>1316</v>
      </c>
      <c r="G325" s="209"/>
      <c r="H325" s="211" t="s">
        <v>1</v>
      </c>
      <c r="I325" s="167"/>
      <c r="J325" s="209"/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 t="s">
        <v>152</v>
      </c>
      <c r="AU325" s="166" t="s">
        <v>86</v>
      </c>
      <c r="AV325" s="13" t="s">
        <v>84</v>
      </c>
      <c r="AW325" s="13" t="s">
        <v>32</v>
      </c>
      <c r="AX325" s="13" t="s">
        <v>76</v>
      </c>
      <c r="AY325" s="166" t="s">
        <v>143</v>
      </c>
    </row>
    <row r="326" spans="2:51" s="14" customFormat="1" ht="12">
      <c r="B326" s="171"/>
      <c r="C326" s="213"/>
      <c r="D326" s="210" t="s">
        <v>152</v>
      </c>
      <c r="E326" s="214" t="s">
        <v>1</v>
      </c>
      <c r="F326" s="215" t="s">
        <v>84</v>
      </c>
      <c r="G326" s="213"/>
      <c r="H326" s="216">
        <v>1</v>
      </c>
      <c r="I326" s="173"/>
      <c r="J326" s="213"/>
      <c r="L326" s="171"/>
      <c r="M326" s="174"/>
      <c r="N326" s="175"/>
      <c r="O326" s="175"/>
      <c r="P326" s="175"/>
      <c r="Q326" s="175"/>
      <c r="R326" s="175"/>
      <c r="S326" s="175"/>
      <c r="T326" s="176"/>
      <c r="AT326" s="172" t="s">
        <v>152</v>
      </c>
      <c r="AU326" s="172" t="s">
        <v>86</v>
      </c>
      <c r="AV326" s="14" t="s">
        <v>86</v>
      </c>
      <c r="AW326" s="14" t="s">
        <v>32</v>
      </c>
      <c r="AX326" s="14" t="s">
        <v>84</v>
      </c>
      <c r="AY326" s="172" t="s">
        <v>143</v>
      </c>
    </row>
    <row r="327" spans="1:65" s="2" customFormat="1" ht="16.5" customHeight="1">
      <c r="A327" s="33"/>
      <c r="B327" s="156"/>
      <c r="C327" s="225" t="s">
        <v>483</v>
      </c>
      <c r="D327" s="225" t="s">
        <v>334</v>
      </c>
      <c r="E327" s="226" t="s">
        <v>1317</v>
      </c>
      <c r="F327" s="227" t="s">
        <v>1318</v>
      </c>
      <c r="G327" s="228" t="s">
        <v>385</v>
      </c>
      <c r="H327" s="229">
        <v>1</v>
      </c>
      <c r="I327" s="190"/>
      <c r="J327" s="235">
        <f>ROUND(I327*H327,2)</f>
        <v>0</v>
      </c>
      <c r="K327" s="189" t="s">
        <v>149</v>
      </c>
      <c r="L327" s="191"/>
      <c r="M327" s="192" t="s">
        <v>1</v>
      </c>
      <c r="N327" s="193" t="s">
        <v>42</v>
      </c>
      <c r="O327" s="59"/>
      <c r="P327" s="161">
        <f>O327*H327</f>
        <v>0</v>
      </c>
      <c r="Q327" s="161">
        <v>0.00046</v>
      </c>
      <c r="R327" s="161">
        <f>Q327*H327</f>
        <v>0.00046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219</v>
      </c>
      <c r="AT327" s="163" t="s">
        <v>334</v>
      </c>
      <c r="AU327" s="163" t="s">
        <v>86</v>
      </c>
      <c r="AY327" s="18" t="s">
        <v>143</v>
      </c>
      <c r="BE327" s="164">
        <f>IF(N327="základní",J327,0)</f>
        <v>0</v>
      </c>
      <c r="BF327" s="164">
        <f>IF(N327="snížená",J327,0)</f>
        <v>0</v>
      </c>
      <c r="BG327" s="164">
        <f>IF(N327="zákl. přenesená",J327,0)</f>
        <v>0</v>
      </c>
      <c r="BH327" s="164">
        <f>IF(N327="sníž. přenesená",J327,0)</f>
        <v>0</v>
      </c>
      <c r="BI327" s="164">
        <f>IF(N327="nulová",J327,0)</f>
        <v>0</v>
      </c>
      <c r="BJ327" s="18" t="s">
        <v>84</v>
      </c>
      <c r="BK327" s="164">
        <f>ROUND(I327*H327,2)</f>
        <v>0</v>
      </c>
      <c r="BL327" s="18" t="s">
        <v>150</v>
      </c>
      <c r="BM327" s="163" t="s">
        <v>1319</v>
      </c>
    </row>
    <row r="328" spans="2:63" s="12" customFormat="1" ht="22.9" customHeight="1">
      <c r="B328" s="147"/>
      <c r="C328" s="200"/>
      <c r="D328" s="201" t="s">
        <v>75</v>
      </c>
      <c r="E328" s="203" t="s">
        <v>1320</v>
      </c>
      <c r="F328" s="203" t="s">
        <v>1321</v>
      </c>
      <c r="G328" s="200"/>
      <c r="H328" s="200"/>
      <c r="I328" s="149"/>
      <c r="J328" s="233">
        <f>BK328</f>
        <v>0</v>
      </c>
      <c r="L328" s="147"/>
      <c r="M328" s="150"/>
      <c r="N328" s="151"/>
      <c r="O328" s="151"/>
      <c r="P328" s="152">
        <f>SUM(P329:P366)</f>
        <v>0</v>
      </c>
      <c r="Q328" s="151"/>
      <c r="R328" s="152">
        <f>SUM(R329:R366)</f>
        <v>2.83129676</v>
      </c>
      <c r="S328" s="151"/>
      <c r="T328" s="153">
        <f>SUM(T329:T366)</f>
        <v>0</v>
      </c>
      <c r="AR328" s="148" t="s">
        <v>84</v>
      </c>
      <c r="AT328" s="154" t="s">
        <v>75</v>
      </c>
      <c r="AU328" s="154" t="s">
        <v>84</v>
      </c>
      <c r="AY328" s="148" t="s">
        <v>143</v>
      </c>
      <c r="BK328" s="155">
        <f>SUM(BK329:BK366)</f>
        <v>0</v>
      </c>
    </row>
    <row r="329" spans="1:65" s="2" customFormat="1" ht="16.5" customHeight="1">
      <c r="A329" s="33"/>
      <c r="B329" s="156"/>
      <c r="C329" s="204" t="s">
        <v>489</v>
      </c>
      <c r="D329" s="204" t="s">
        <v>145</v>
      </c>
      <c r="E329" s="205" t="s">
        <v>1322</v>
      </c>
      <c r="F329" s="206" t="s">
        <v>1323</v>
      </c>
      <c r="G329" s="207" t="s">
        <v>385</v>
      </c>
      <c r="H329" s="208">
        <v>1</v>
      </c>
      <c r="I329" s="158"/>
      <c r="J329" s="234">
        <f>ROUND(I329*H329,2)</f>
        <v>0</v>
      </c>
      <c r="K329" s="157" t="s">
        <v>1</v>
      </c>
      <c r="L329" s="34"/>
      <c r="M329" s="159" t="s">
        <v>1</v>
      </c>
      <c r="N329" s="160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150</v>
      </c>
      <c r="AT329" s="163" t="s">
        <v>145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1324</v>
      </c>
    </row>
    <row r="330" spans="1:65" s="2" customFormat="1" ht="16.5" customHeight="1">
      <c r="A330" s="33"/>
      <c r="B330" s="156"/>
      <c r="C330" s="225" t="s">
        <v>493</v>
      </c>
      <c r="D330" s="225" t="s">
        <v>334</v>
      </c>
      <c r="E330" s="226" t="s">
        <v>1325</v>
      </c>
      <c r="F330" s="227" t="s">
        <v>1326</v>
      </c>
      <c r="G330" s="228" t="s">
        <v>385</v>
      </c>
      <c r="H330" s="229">
        <v>1</v>
      </c>
      <c r="I330" s="190"/>
      <c r="J330" s="235">
        <f>ROUND(I330*H330,2)</f>
        <v>0</v>
      </c>
      <c r="K330" s="189" t="s">
        <v>1</v>
      </c>
      <c r="L330" s="191"/>
      <c r="M330" s="192" t="s">
        <v>1</v>
      </c>
      <c r="N330" s="193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219</v>
      </c>
      <c r="AT330" s="163" t="s">
        <v>334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1327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1328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84</v>
      </c>
      <c r="G332" s="213"/>
      <c r="H332" s="216">
        <v>1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1:65" s="2" customFormat="1" ht="16.5" customHeight="1">
      <c r="A333" s="33"/>
      <c r="B333" s="156"/>
      <c r="C333" s="204" t="s">
        <v>497</v>
      </c>
      <c r="D333" s="204" t="s">
        <v>145</v>
      </c>
      <c r="E333" s="205" t="s">
        <v>1329</v>
      </c>
      <c r="F333" s="206" t="s">
        <v>1330</v>
      </c>
      <c r="G333" s="207" t="s">
        <v>385</v>
      </c>
      <c r="H333" s="208">
        <v>1</v>
      </c>
      <c r="I333" s="158"/>
      <c r="J333" s="234">
        <f>ROUND(I333*H333,2)</f>
        <v>0</v>
      </c>
      <c r="K333" s="157" t="s">
        <v>1</v>
      </c>
      <c r="L333" s="34"/>
      <c r="M333" s="159" t="s">
        <v>1</v>
      </c>
      <c r="N333" s="160" t="s">
        <v>42</v>
      </c>
      <c r="O333" s="59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150</v>
      </c>
      <c r="AT333" s="163" t="s">
        <v>145</v>
      </c>
      <c r="AU333" s="163" t="s">
        <v>86</v>
      </c>
      <c r="AY333" s="18" t="s">
        <v>143</v>
      </c>
      <c r="BE333" s="164">
        <f>IF(N333="základní",J333,0)</f>
        <v>0</v>
      </c>
      <c r="BF333" s="164">
        <f>IF(N333="snížená",J333,0)</f>
        <v>0</v>
      </c>
      <c r="BG333" s="164">
        <f>IF(N333="zákl. přenesená",J333,0)</f>
        <v>0</v>
      </c>
      <c r="BH333" s="164">
        <f>IF(N333="sníž. přenesená",J333,0)</f>
        <v>0</v>
      </c>
      <c r="BI333" s="164">
        <f>IF(N333="nulová",J333,0)</f>
        <v>0</v>
      </c>
      <c r="BJ333" s="18" t="s">
        <v>84</v>
      </c>
      <c r="BK333" s="164">
        <f>ROUND(I333*H333,2)</f>
        <v>0</v>
      </c>
      <c r="BL333" s="18" t="s">
        <v>150</v>
      </c>
      <c r="BM333" s="163" t="s">
        <v>1331</v>
      </c>
    </row>
    <row r="334" spans="1:65" s="2" customFormat="1" ht="16.5" customHeight="1">
      <c r="A334" s="33"/>
      <c r="B334" s="156"/>
      <c r="C334" s="204" t="s">
        <v>380</v>
      </c>
      <c r="D334" s="204" t="s">
        <v>145</v>
      </c>
      <c r="E334" s="205" t="s">
        <v>1332</v>
      </c>
      <c r="F334" s="206" t="s">
        <v>1333</v>
      </c>
      <c r="G334" s="207" t="s">
        <v>226</v>
      </c>
      <c r="H334" s="208">
        <v>10</v>
      </c>
      <c r="I334" s="158"/>
      <c r="J334" s="234">
        <f>ROUND(I334*H334,2)</f>
        <v>0</v>
      </c>
      <c r="K334" s="157" t="s">
        <v>1</v>
      </c>
      <c r="L334" s="34"/>
      <c r="M334" s="159" t="s">
        <v>1</v>
      </c>
      <c r="N334" s="160" t="s">
        <v>42</v>
      </c>
      <c r="O334" s="59"/>
      <c r="P334" s="161">
        <f>O334*H334</f>
        <v>0</v>
      </c>
      <c r="Q334" s="161">
        <v>0.00049</v>
      </c>
      <c r="R334" s="161">
        <f>Q334*H334</f>
        <v>0.0049</v>
      </c>
      <c r="S334" s="161">
        <v>0</v>
      </c>
      <c r="T334" s="16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150</v>
      </c>
      <c r="AT334" s="163" t="s">
        <v>145</v>
      </c>
      <c r="AU334" s="163" t="s">
        <v>86</v>
      </c>
      <c r="AY334" s="18" t="s">
        <v>143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18" t="s">
        <v>84</v>
      </c>
      <c r="BK334" s="164">
        <f>ROUND(I334*H334,2)</f>
        <v>0</v>
      </c>
      <c r="BL334" s="18" t="s">
        <v>150</v>
      </c>
      <c r="BM334" s="163" t="s">
        <v>1334</v>
      </c>
    </row>
    <row r="335" spans="2:51" s="13" customFormat="1" ht="12">
      <c r="B335" s="165"/>
      <c r="C335" s="209"/>
      <c r="D335" s="210" t="s">
        <v>152</v>
      </c>
      <c r="E335" s="211" t="s">
        <v>1</v>
      </c>
      <c r="F335" s="212" t="s">
        <v>1335</v>
      </c>
      <c r="G335" s="209"/>
      <c r="H335" s="211" t="s">
        <v>1</v>
      </c>
      <c r="I335" s="167"/>
      <c r="J335" s="209"/>
      <c r="L335" s="165"/>
      <c r="M335" s="168"/>
      <c r="N335" s="169"/>
      <c r="O335" s="169"/>
      <c r="P335" s="169"/>
      <c r="Q335" s="169"/>
      <c r="R335" s="169"/>
      <c r="S335" s="169"/>
      <c r="T335" s="170"/>
      <c r="AT335" s="166" t="s">
        <v>152</v>
      </c>
      <c r="AU335" s="166" t="s">
        <v>86</v>
      </c>
      <c r="AV335" s="13" t="s">
        <v>84</v>
      </c>
      <c r="AW335" s="13" t="s">
        <v>32</v>
      </c>
      <c r="AX335" s="13" t="s">
        <v>76</v>
      </c>
      <c r="AY335" s="166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1336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4" customFormat="1" ht="12">
      <c r="B337" s="171"/>
      <c r="C337" s="213"/>
      <c r="D337" s="210" t="s">
        <v>152</v>
      </c>
      <c r="E337" s="214" t="s">
        <v>1</v>
      </c>
      <c r="F337" s="215" t="s">
        <v>1337</v>
      </c>
      <c r="G337" s="213"/>
      <c r="H337" s="216">
        <v>10</v>
      </c>
      <c r="I337" s="173"/>
      <c r="J337" s="213"/>
      <c r="L337" s="171"/>
      <c r="M337" s="174"/>
      <c r="N337" s="175"/>
      <c r="O337" s="175"/>
      <c r="P337" s="175"/>
      <c r="Q337" s="175"/>
      <c r="R337" s="175"/>
      <c r="S337" s="175"/>
      <c r="T337" s="176"/>
      <c r="AT337" s="172" t="s">
        <v>152</v>
      </c>
      <c r="AU337" s="172" t="s">
        <v>86</v>
      </c>
      <c r="AV337" s="14" t="s">
        <v>86</v>
      </c>
      <c r="AW337" s="14" t="s">
        <v>32</v>
      </c>
      <c r="AX337" s="14" t="s">
        <v>84</v>
      </c>
      <c r="AY337" s="172" t="s">
        <v>143</v>
      </c>
    </row>
    <row r="338" spans="1:65" s="2" customFormat="1" ht="16.5" customHeight="1">
      <c r="A338" s="33"/>
      <c r="B338" s="156"/>
      <c r="C338" s="204" t="s">
        <v>507</v>
      </c>
      <c r="D338" s="204" t="s">
        <v>145</v>
      </c>
      <c r="E338" s="205" t="s">
        <v>1338</v>
      </c>
      <c r="F338" s="206" t="s">
        <v>1339</v>
      </c>
      <c r="G338" s="207" t="s">
        <v>385</v>
      </c>
      <c r="H338" s="208">
        <v>2</v>
      </c>
      <c r="I338" s="158"/>
      <c r="J338" s="234">
        <f>ROUND(I338*H338,2)</f>
        <v>0</v>
      </c>
      <c r="K338" s="157" t="s">
        <v>1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0.00049</v>
      </c>
      <c r="R338" s="161">
        <f>Q338*H338</f>
        <v>0.00098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1340</v>
      </c>
    </row>
    <row r="339" spans="2:51" s="13" customFormat="1" ht="12">
      <c r="B339" s="165"/>
      <c r="C339" s="209"/>
      <c r="D339" s="210" t="s">
        <v>152</v>
      </c>
      <c r="E339" s="211" t="s">
        <v>1</v>
      </c>
      <c r="F339" s="212" t="s">
        <v>1341</v>
      </c>
      <c r="G339" s="209"/>
      <c r="H339" s="211" t="s">
        <v>1</v>
      </c>
      <c r="I339" s="167"/>
      <c r="J339" s="209"/>
      <c r="L339" s="165"/>
      <c r="M339" s="168"/>
      <c r="N339" s="169"/>
      <c r="O339" s="169"/>
      <c r="P339" s="169"/>
      <c r="Q339" s="169"/>
      <c r="R339" s="169"/>
      <c r="S339" s="169"/>
      <c r="T339" s="170"/>
      <c r="AT339" s="166" t="s">
        <v>152</v>
      </c>
      <c r="AU339" s="166" t="s">
        <v>86</v>
      </c>
      <c r="AV339" s="13" t="s">
        <v>84</v>
      </c>
      <c r="AW339" s="13" t="s">
        <v>32</v>
      </c>
      <c r="AX339" s="13" t="s">
        <v>76</v>
      </c>
      <c r="AY339" s="166" t="s">
        <v>143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1342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4" customFormat="1" ht="12">
      <c r="B341" s="171"/>
      <c r="C341" s="213"/>
      <c r="D341" s="210" t="s">
        <v>152</v>
      </c>
      <c r="E341" s="214" t="s">
        <v>1</v>
      </c>
      <c r="F341" s="215" t="s">
        <v>86</v>
      </c>
      <c r="G341" s="213"/>
      <c r="H341" s="216">
        <v>2</v>
      </c>
      <c r="I341" s="173"/>
      <c r="J341" s="213"/>
      <c r="L341" s="171"/>
      <c r="M341" s="174"/>
      <c r="N341" s="175"/>
      <c r="O341" s="175"/>
      <c r="P341" s="175"/>
      <c r="Q341" s="175"/>
      <c r="R341" s="175"/>
      <c r="S341" s="175"/>
      <c r="T341" s="176"/>
      <c r="AT341" s="172" t="s">
        <v>152</v>
      </c>
      <c r="AU341" s="172" t="s">
        <v>86</v>
      </c>
      <c r="AV341" s="14" t="s">
        <v>86</v>
      </c>
      <c r="AW341" s="14" t="s">
        <v>32</v>
      </c>
      <c r="AX341" s="14" t="s">
        <v>84</v>
      </c>
      <c r="AY341" s="172" t="s">
        <v>143</v>
      </c>
    </row>
    <row r="342" spans="1:65" s="2" customFormat="1" ht="16.5" customHeight="1">
      <c r="A342" s="33"/>
      <c r="B342" s="156"/>
      <c r="C342" s="204" t="s">
        <v>511</v>
      </c>
      <c r="D342" s="204" t="s">
        <v>145</v>
      </c>
      <c r="E342" s="205" t="s">
        <v>1343</v>
      </c>
      <c r="F342" s="206" t="s">
        <v>1344</v>
      </c>
      <c r="G342" s="207" t="s">
        <v>258</v>
      </c>
      <c r="H342" s="208">
        <v>18</v>
      </c>
      <c r="I342" s="158"/>
      <c r="J342" s="234">
        <f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>O342*H342</f>
        <v>0</v>
      </c>
      <c r="Q342" s="161">
        <v>0.0001</v>
      </c>
      <c r="R342" s="161">
        <f>Q342*H342</f>
        <v>0.0018000000000000002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150</v>
      </c>
      <c r="AT342" s="163" t="s">
        <v>145</v>
      </c>
      <c r="AU342" s="163" t="s">
        <v>86</v>
      </c>
      <c r="AY342" s="18" t="s">
        <v>143</v>
      </c>
      <c r="BE342" s="164">
        <f>IF(N342="základní",J342,0)</f>
        <v>0</v>
      </c>
      <c r="BF342" s="164">
        <f>IF(N342="snížená",J342,0)</f>
        <v>0</v>
      </c>
      <c r="BG342" s="164">
        <f>IF(N342="zákl. přenesená",J342,0)</f>
        <v>0</v>
      </c>
      <c r="BH342" s="164">
        <f>IF(N342="sníž. přenesená",J342,0)</f>
        <v>0</v>
      </c>
      <c r="BI342" s="164">
        <f>IF(N342="nulová",J342,0)</f>
        <v>0</v>
      </c>
      <c r="BJ342" s="18" t="s">
        <v>84</v>
      </c>
      <c r="BK342" s="164">
        <f>ROUND(I342*H342,2)</f>
        <v>0</v>
      </c>
      <c r="BL342" s="18" t="s">
        <v>150</v>
      </c>
      <c r="BM342" s="163" t="s">
        <v>1345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1346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1347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1348</v>
      </c>
      <c r="G345" s="213"/>
      <c r="H345" s="216">
        <v>18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1:65" s="2" customFormat="1" ht="24" customHeight="1">
      <c r="A346" s="33"/>
      <c r="B346" s="156"/>
      <c r="C346" s="225" t="s">
        <v>517</v>
      </c>
      <c r="D346" s="225" t="s">
        <v>334</v>
      </c>
      <c r="E346" s="226" t="s">
        <v>1349</v>
      </c>
      <c r="F346" s="227" t="s">
        <v>1350</v>
      </c>
      <c r="G346" s="228" t="s">
        <v>1351</v>
      </c>
      <c r="H346" s="229">
        <v>1</v>
      </c>
      <c r="I346" s="190"/>
      <c r="J346" s="235">
        <f>ROUND(I346*H346,2)</f>
        <v>0</v>
      </c>
      <c r="K346" s="189" t="s">
        <v>1</v>
      </c>
      <c r="L346" s="191"/>
      <c r="M346" s="192" t="s">
        <v>1</v>
      </c>
      <c r="N346" s="193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219</v>
      </c>
      <c r="AT346" s="163" t="s">
        <v>334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1352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1353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4" customFormat="1" ht="12">
      <c r="B348" s="171"/>
      <c r="C348" s="213"/>
      <c r="D348" s="210" t="s">
        <v>152</v>
      </c>
      <c r="E348" s="214" t="s">
        <v>1</v>
      </c>
      <c r="F348" s="215" t="s">
        <v>84</v>
      </c>
      <c r="G348" s="213"/>
      <c r="H348" s="216">
        <v>1</v>
      </c>
      <c r="I348" s="173"/>
      <c r="J348" s="213"/>
      <c r="L348" s="171"/>
      <c r="M348" s="174"/>
      <c r="N348" s="175"/>
      <c r="O348" s="175"/>
      <c r="P348" s="175"/>
      <c r="Q348" s="175"/>
      <c r="R348" s="175"/>
      <c r="S348" s="175"/>
      <c r="T348" s="176"/>
      <c r="AT348" s="172" t="s">
        <v>152</v>
      </c>
      <c r="AU348" s="172" t="s">
        <v>86</v>
      </c>
      <c r="AV348" s="14" t="s">
        <v>86</v>
      </c>
      <c r="AW348" s="14" t="s">
        <v>32</v>
      </c>
      <c r="AX348" s="14" t="s">
        <v>84</v>
      </c>
      <c r="AY348" s="172" t="s">
        <v>143</v>
      </c>
    </row>
    <row r="349" spans="1:65" s="2" customFormat="1" ht="16.5" customHeight="1">
      <c r="A349" s="33"/>
      <c r="B349" s="156"/>
      <c r="C349" s="204" t="s">
        <v>523</v>
      </c>
      <c r="D349" s="204" t="s">
        <v>145</v>
      </c>
      <c r="E349" s="205" t="s">
        <v>1354</v>
      </c>
      <c r="F349" s="206" t="s">
        <v>1355</v>
      </c>
      <c r="G349" s="207" t="s">
        <v>148</v>
      </c>
      <c r="H349" s="208">
        <v>1.214</v>
      </c>
      <c r="I349" s="158"/>
      <c r="J349" s="234">
        <f>ROUND(I349*H349,2)</f>
        <v>0</v>
      </c>
      <c r="K349" s="157" t="s">
        <v>149</v>
      </c>
      <c r="L349" s="34"/>
      <c r="M349" s="159" t="s">
        <v>1</v>
      </c>
      <c r="N349" s="160" t="s">
        <v>42</v>
      </c>
      <c r="O349" s="59"/>
      <c r="P349" s="161">
        <f>O349*H349</f>
        <v>0</v>
      </c>
      <c r="Q349" s="161">
        <v>2.25634</v>
      </c>
      <c r="R349" s="161">
        <f>Q349*H349</f>
        <v>2.7391967599999996</v>
      </c>
      <c r="S349" s="161">
        <v>0</v>
      </c>
      <c r="T349" s="16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150</v>
      </c>
      <c r="AT349" s="163" t="s">
        <v>145</v>
      </c>
      <c r="AU349" s="163" t="s">
        <v>86</v>
      </c>
      <c r="AY349" s="18" t="s">
        <v>143</v>
      </c>
      <c r="BE349" s="164">
        <f>IF(N349="základní",J349,0)</f>
        <v>0</v>
      </c>
      <c r="BF349" s="164">
        <f>IF(N349="snížená",J349,0)</f>
        <v>0</v>
      </c>
      <c r="BG349" s="164">
        <f>IF(N349="zákl. přenesená",J349,0)</f>
        <v>0</v>
      </c>
      <c r="BH349" s="164">
        <f>IF(N349="sníž. přenesená",J349,0)</f>
        <v>0</v>
      </c>
      <c r="BI349" s="164">
        <f>IF(N349="nulová",J349,0)</f>
        <v>0</v>
      </c>
      <c r="BJ349" s="18" t="s">
        <v>84</v>
      </c>
      <c r="BK349" s="164">
        <f>ROUND(I349*H349,2)</f>
        <v>0</v>
      </c>
      <c r="BL349" s="18" t="s">
        <v>150</v>
      </c>
      <c r="BM349" s="163" t="s">
        <v>1356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1357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1358</v>
      </c>
      <c r="G351" s="213"/>
      <c r="H351" s="216">
        <v>3.289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1359</v>
      </c>
      <c r="G352" s="213"/>
      <c r="H352" s="216">
        <v>-2.185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4" customFormat="1" ht="12">
      <c r="B353" s="171"/>
      <c r="C353" s="213"/>
      <c r="D353" s="210" t="s">
        <v>152</v>
      </c>
      <c r="E353" s="214" t="s">
        <v>1</v>
      </c>
      <c r="F353" s="215" t="s">
        <v>1360</v>
      </c>
      <c r="G353" s="213"/>
      <c r="H353" s="216">
        <v>0.11</v>
      </c>
      <c r="I353" s="173"/>
      <c r="J353" s="213"/>
      <c r="L353" s="171"/>
      <c r="M353" s="174"/>
      <c r="N353" s="175"/>
      <c r="O353" s="175"/>
      <c r="P353" s="175"/>
      <c r="Q353" s="175"/>
      <c r="R353" s="175"/>
      <c r="S353" s="175"/>
      <c r="T353" s="176"/>
      <c r="AT353" s="172" t="s">
        <v>152</v>
      </c>
      <c r="AU353" s="172" t="s">
        <v>86</v>
      </c>
      <c r="AV353" s="14" t="s">
        <v>86</v>
      </c>
      <c r="AW353" s="14" t="s">
        <v>32</v>
      </c>
      <c r="AX353" s="14" t="s">
        <v>76</v>
      </c>
      <c r="AY353" s="172" t="s">
        <v>143</v>
      </c>
    </row>
    <row r="354" spans="2:51" s="16" customFormat="1" ht="12">
      <c r="B354" s="183"/>
      <c r="C354" s="221"/>
      <c r="D354" s="210" t="s">
        <v>152</v>
      </c>
      <c r="E354" s="222" t="s">
        <v>1</v>
      </c>
      <c r="F354" s="223" t="s">
        <v>241</v>
      </c>
      <c r="G354" s="221"/>
      <c r="H354" s="224">
        <v>1.214</v>
      </c>
      <c r="I354" s="185"/>
      <c r="J354" s="221"/>
      <c r="L354" s="183"/>
      <c r="M354" s="186"/>
      <c r="N354" s="187"/>
      <c r="O354" s="187"/>
      <c r="P354" s="187"/>
      <c r="Q354" s="187"/>
      <c r="R354" s="187"/>
      <c r="S354" s="187"/>
      <c r="T354" s="188"/>
      <c r="AT354" s="184" t="s">
        <v>152</v>
      </c>
      <c r="AU354" s="184" t="s">
        <v>86</v>
      </c>
      <c r="AV354" s="16" t="s">
        <v>150</v>
      </c>
      <c r="AW354" s="16" t="s">
        <v>32</v>
      </c>
      <c r="AX354" s="16" t="s">
        <v>84</v>
      </c>
      <c r="AY354" s="184" t="s">
        <v>143</v>
      </c>
    </row>
    <row r="355" spans="1:65" s="2" customFormat="1" ht="16.5" customHeight="1">
      <c r="A355" s="33"/>
      <c r="B355" s="156"/>
      <c r="C355" s="204" t="s">
        <v>529</v>
      </c>
      <c r="D355" s="204" t="s">
        <v>145</v>
      </c>
      <c r="E355" s="205" t="s">
        <v>1361</v>
      </c>
      <c r="F355" s="206" t="s">
        <v>1362</v>
      </c>
      <c r="G355" s="207" t="s">
        <v>258</v>
      </c>
      <c r="H355" s="208">
        <v>21</v>
      </c>
      <c r="I355" s="158"/>
      <c r="J355" s="234">
        <f>ROUND(I355*H355,2)</f>
        <v>0</v>
      </c>
      <c r="K355" s="157" t="s">
        <v>149</v>
      </c>
      <c r="L355" s="34"/>
      <c r="M355" s="159" t="s">
        <v>1</v>
      </c>
      <c r="N355" s="160" t="s">
        <v>42</v>
      </c>
      <c r="O355" s="59"/>
      <c r="P355" s="161">
        <f>O355*H355</f>
        <v>0</v>
      </c>
      <c r="Q355" s="161">
        <v>0.00402</v>
      </c>
      <c r="R355" s="161">
        <f>Q355*H355</f>
        <v>0.08442000000000001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150</v>
      </c>
      <c r="AT355" s="163" t="s">
        <v>145</v>
      </c>
      <c r="AU355" s="163" t="s">
        <v>86</v>
      </c>
      <c r="AY355" s="18" t="s">
        <v>143</v>
      </c>
      <c r="BE355" s="164">
        <f>IF(N355="základní",J355,0)</f>
        <v>0</v>
      </c>
      <c r="BF355" s="164">
        <f>IF(N355="snížená",J355,0)</f>
        <v>0</v>
      </c>
      <c r="BG355" s="164">
        <f>IF(N355="zákl. přenesená",J355,0)</f>
        <v>0</v>
      </c>
      <c r="BH355" s="164">
        <f>IF(N355="sníž. přenesená",J355,0)</f>
        <v>0</v>
      </c>
      <c r="BI355" s="164">
        <f>IF(N355="nulová",J355,0)</f>
        <v>0</v>
      </c>
      <c r="BJ355" s="18" t="s">
        <v>84</v>
      </c>
      <c r="BK355" s="164">
        <f>ROUND(I355*H355,2)</f>
        <v>0</v>
      </c>
      <c r="BL355" s="18" t="s">
        <v>150</v>
      </c>
      <c r="BM355" s="163" t="s">
        <v>1363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1364</v>
      </c>
      <c r="G356" s="213"/>
      <c r="H356" s="216">
        <v>21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84</v>
      </c>
      <c r="AY356" s="172" t="s">
        <v>143</v>
      </c>
    </row>
    <row r="357" spans="1:65" s="2" customFormat="1" ht="16.5" customHeight="1">
      <c r="A357" s="33"/>
      <c r="B357" s="156"/>
      <c r="C357" s="204" t="s">
        <v>535</v>
      </c>
      <c r="D357" s="204" t="s">
        <v>145</v>
      </c>
      <c r="E357" s="205" t="s">
        <v>1365</v>
      </c>
      <c r="F357" s="206" t="s">
        <v>1366</v>
      </c>
      <c r="G357" s="207" t="s">
        <v>148</v>
      </c>
      <c r="H357" s="208">
        <v>6</v>
      </c>
      <c r="I357" s="158"/>
      <c r="J357" s="234">
        <f>ROUND(I357*H357,2)</f>
        <v>0</v>
      </c>
      <c r="K357" s="157" t="s">
        <v>149</v>
      </c>
      <c r="L357" s="34"/>
      <c r="M357" s="159" t="s">
        <v>1</v>
      </c>
      <c r="N357" s="160" t="s">
        <v>42</v>
      </c>
      <c r="O357" s="59"/>
      <c r="P357" s="161">
        <f>O357*H357</f>
        <v>0</v>
      </c>
      <c r="Q357" s="161">
        <v>0</v>
      </c>
      <c r="R357" s="161">
        <f>Q357*H357</f>
        <v>0</v>
      </c>
      <c r="S357" s="161">
        <v>0</v>
      </c>
      <c r="T357" s="16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3" t="s">
        <v>150</v>
      </c>
      <c r="AT357" s="163" t="s">
        <v>145</v>
      </c>
      <c r="AU357" s="163" t="s">
        <v>86</v>
      </c>
      <c r="AY357" s="18" t="s">
        <v>143</v>
      </c>
      <c r="BE357" s="164">
        <f>IF(N357="základní",J357,0)</f>
        <v>0</v>
      </c>
      <c r="BF357" s="164">
        <f>IF(N357="snížená",J357,0)</f>
        <v>0</v>
      </c>
      <c r="BG357" s="164">
        <f>IF(N357="zákl. přenesená",J357,0)</f>
        <v>0</v>
      </c>
      <c r="BH357" s="164">
        <f>IF(N357="sníž. přenesená",J357,0)</f>
        <v>0</v>
      </c>
      <c r="BI357" s="164">
        <f>IF(N357="nulová",J357,0)</f>
        <v>0</v>
      </c>
      <c r="BJ357" s="18" t="s">
        <v>84</v>
      </c>
      <c r="BK357" s="164">
        <f>ROUND(I357*H357,2)</f>
        <v>0</v>
      </c>
      <c r="BL357" s="18" t="s">
        <v>150</v>
      </c>
      <c r="BM357" s="163" t="s">
        <v>1367</v>
      </c>
    </row>
    <row r="358" spans="2:51" s="13" customFormat="1" ht="12">
      <c r="B358" s="165"/>
      <c r="C358" s="209"/>
      <c r="D358" s="210" t="s">
        <v>152</v>
      </c>
      <c r="E358" s="211" t="s">
        <v>1</v>
      </c>
      <c r="F358" s="212" t="s">
        <v>1368</v>
      </c>
      <c r="G358" s="209"/>
      <c r="H358" s="211" t="s">
        <v>1</v>
      </c>
      <c r="I358" s="167"/>
      <c r="J358" s="209"/>
      <c r="L358" s="165"/>
      <c r="M358" s="168"/>
      <c r="N358" s="169"/>
      <c r="O358" s="169"/>
      <c r="P358" s="169"/>
      <c r="Q358" s="169"/>
      <c r="R358" s="169"/>
      <c r="S358" s="169"/>
      <c r="T358" s="170"/>
      <c r="AT358" s="166" t="s">
        <v>152</v>
      </c>
      <c r="AU358" s="166" t="s">
        <v>86</v>
      </c>
      <c r="AV358" s="13" t="s">
        <v>84</v>
      </c>
      <c r="AW358" s="13" t="s">
        <v>32</v>
      </c>
      <c r="AX358" s="13" t="s">
        <v>76</v>
      </c>
      <c r="AY358" s="166" t="s">
        <v>143</v>
      </c>
    </row>
    <row r="359" spans="2:51" s="14" customFormat="1" ht="12">
      <c r="B359" s="171"/>
      <c r="C359" s="213"/>
      <c r="D359" s="210" t="s">
        <v>152</v>
      </c>
      <c r="E359" s="214" t="s">
        <v>1</v>
      </c>
      <c r="F359" s="215" t="s">
        <v>1369</v>
      </c>
      <c r="G359" s="213"/>
      <c r="H359" s="216">
        <v>6</v>
      </c>
      <c r="I359" s="173"/>
      <c r="J359" s="213"/>
      <c r="L359" s="171"/>
      <c r="M359" s="174"/>
      <c r="N359" s="175"/>
      <c r="O359" s="175"/>
      <c r="P359" s="175"/>
      <c r="Q359" s="175"/>
      <c r="R359" s="175"/>
      <c r="S359" s="175"/>
      <c r="T359" s="176"/>
      <c r="AT359" s="172" t="s">
        <v>152</v>
      </c>
      <c r="AU359" s="172" t="s">
        <v>86</v>
      </c>
      <c r="AV359" s="14" t="s">
        <v>86</v>
      </c>
      <c r="AW359" s="14" t="s">
        <v>32</v>
      </c>
      <c r="AX359" s="14" t="s">
        <v>84</v>
      </c>
      <c r="AY359" s="172" t="s">
        <v>143</v>
      </c>
    </row>
    <row r="360" spans="1:65" s="2" customFormat="1" ht="16.5" customHeight="1">
      <c r="A360" s="33"/>
      <c r="B360" s="156"/>
      <c r="C360" s="204" t="s">
        <v>397</v>
      </c>
      <c r="D360" s="204" t="s">
        <v>145</v>
      </c>
      <c r="E360" s="205" t="s">
        <v>1370</v>
      </c>
      <c r="F360" s="206" t="s">
        <v>1371</v>
      </c>
      <c r="G360" s="207" t="s">
        <v>148</v>
      </c>
      <c r="H360" s="208">
        <v>3.4</v>
      </c>
      <c r="I360" s="158"/>
      <c r="J360" s="234">
        <f>ROUND(I360*H360,2)</f>
        <v>0</v>
      </c>
      <c r="K360" s="157" t="s">
        <v>149</v>
      </c>
      <c r="L360" s="34"/>
      <c r="M360" s="159" t="s">
        <v>1</v>
      </c>
      <c r="N360" s="160" t="s">
        <v>42</v>
      </c>
      <c r="O360" s="59"/>
      <c r="P360" s="161">
        <f>O360*H360</f>
        <v>0</v>
      </c>
      <c r="Q360" s="161">
        <v>0</v>
      </c>
      <c r="R360" s="161">
        <f>Q360*H360</f>
        <v>0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150</v>
      </c>
      <c r="AT360" s="163" t="s">
        <v>145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1372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1373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1374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1375</v>
      </c>
      <c r="G363" s="213"/>
      <c r="H363" s="216">
        <v>1.4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76</v>
      </c>
      <c r="AY363" s="172" t="s">
        <v>143</v>
      </c>
    </row>
    <row r="364" spans="2:51" s="13" customFormat="1" ht="12">
      <c r="B364" s="165"/>
      <c r="C364" s="209"/>
      <c r="D364" s="210" t="s">
        <v>152</v>
      </c>
      <c r="E364" s="211" t="s">
        <v>1</v>
      </c>
      <c r="F364" s="212" t="s">
        <v>1376</v>
      </c>
      <c r="G364" s="209"/>
      <c r="H364" s="211" t="s">
        <v>1</v>
      </c>
      <c r="I364" s="167"/>
      <c r="J364" s="209"/>
      <c r="L364" s="165"/>
      <c r="M364" s="168"/>
      <c r="N364" s="169"/>
      <c r="O364" s="169"/>
      <c r="P364" s="169"/>
      <c r="Q364" s="169"/>
      <c r="R364" s="169"/>
      <c r="S364" s="169"/>
      <c r="T364" s="170"/>
      <c r="AT364" s="166" t="s">
        <v>152</v>
      </c>
      <c r="AU364" s="166" t="s">
        <v>86</v>
      </c>
      <c r="AV364" s="13" t="s">
        <v>84</v>
      </c>
      <c r="AW364" s="13" t="s">
        <v>32</v>
      </c>
      <c r="AX364" s="13" t="s">
        <v>76</v>
      </c>
      <c r="AY364" s="166" t="s">
        <v>143</v>
      </c>
    </row>
    <row r="365" spans="2:51" s="14" customFormat="1" ht="12">
      <c r="B365" s="171"/>
      <c r="C365" s="213"/>
      <c r="D365" s="210" t="s">
        <v>152</v>
      </c>
      <c r="E365" s="214" t="s">
        <v>1</v>
      </c>
      <c r="F365" s="215" t="s">
        <v>1377</v>
      </c>
      <c r="G365" s="213"/>
      <c r="H365" s="216">
        <v>2</v>
      </c>
      <c r="I365" s="173"/>
      <c r="J365" s="213"/>
      <c r="L365" s="171"/>
      <c r="M365" s="174"/>
      <c r="N365" s="175"/>
      <c r="O365" s="175"/>
      <c r="P365" s="175"/>
      <c r="Q365" s="175"/>
      <c r="R365" s="175"/>
      <c r="S365" s="175"/>
      <c r="T365" s="176"/>
      <c r="AT365" s="172" t="s">
        <v>152</v>
      </c>
      <c r="AU365" s="172" t="s">
        <v>86</v>
      </c>
      <c r="AV365" s="14" t="s">
        <v>86</v>
      </c>
      <c r="AW365" s="14" t="s">
        <v>32</v>
      </c>
      <c r="AX365" s="14" t="s">
        <v>76</v>
      </c>
      <c r="AY365" s="172" t="s">
        <v>143</v>
      </c>
    </row>
    <row r="366" spans="2:51" s="16" customFormat="1" ht="12">
      <c r="B366" s="183"/>
      <c r="C366" s="221"/>
      <c r="D366" s="210" t="s">
        <v>152</v>
      </c>
      <c r="E366" s="222" t="s">
        <v>1</v>
      </c>
      <c r="F366" s="223" t="s">
        <v>241</v>
      </c>
      <c r="G366" s="221"/>
      <c r="H366" s="224">
        <v>3.4</v>
      </c>
      <c r="I366" s="185"/>
      <c r="J366" s="221"/>
      <c r="L366" s="183"/>
      <c r="M366" s="186"/>
      <c r="N366" s="187"/>
      <c r="O366" s="187"/>
      <c r="P366" s="187"/>
      <c r="Q366" s="187"/>
      <c r="R366" s="187"/>
      <c r="S366" s="187"/>
      <c r="T366" s="188"/>
      <c r="AT366" s="184" t="s">
        <v>152</v>
      </c>
      <c r="AU366" s="184" t="s">
        <v>86</v>
      </c>
      <c r="AV366" s="16" t="s">
        <v>150</v>
      </c>
      <c r="AW366" s="16" t="s">
        <v>32</v>
      </c>
      <c r="AX366" s="16" t="s">
        <v>84</v>
      </c>
      <c r="AY366" s="184" t="s">
        <v>143</v>
      </c>
    </row>
    <row r="367" spans="2:63" s="12" customFormat="1" ht="22.9" customHeight="1">
      <c r="B367" s="147"/>
      <c r="C367" s="200"/>
      <c r="D367" s="201" t="s">
        <v>75</v>
      </c>
      <c r="E367" s="203" t="s">
        <v>1378</v>
      </c>
      <c r="F367" s="203" t="s">
        <v>1379</v>
      </c>
      <c r="G367" s="200"/>
      <c r="H367" s="200"/>
      <c r="I367" s="149"/>
      <c r="J367" s="233">
        <f>BK367</f>
        <v>0</v>
      </c>
      <c r="L367" s="147"/>
      <c r="M367" s="150"/>
      <c r="N367" s="151"/>
      <c r="O367" s="151"/>
      <c r="P367" s="152">
        <f>SUM(P368:P416)</f>
        <v>0</v>
      </c>
      <c r="Q367" s="151"/>
      <c r="R367" s="152">
        <f>SUM(R368:R416)</f>
        <v>6.9753105</v>
      </c>
      <c r="S367" s="151"/>
      <c r="T367" s="153">
        <f>SUM(T368:T416)</f>
        <v>0</v>
      </c>
      <c r="AR367" s="148" t="s">
        <v>84</v>
      </c>
      <c r="AT367" s="154" t="s">
        <v>75</v>
      </c>
      <c r="AU367" s="154" t="s">
        <v>84</v>
      </c>
      <c r="AY367" s="148" t="s">
        <v>143</v>
      </c>
      <c r="BK367" s="155">
        <f>SUM(BK368:BK416)</f>
        <v>0</v>
      </c>
    </row>
    <row r="368" spans="1:65" s="2" customFormat="1" ht="16.5" customHeight="1">
      <c r="A368" s="33"/>
      <c r="B368" s="156"/>
      <c r="C368" s="204" t="s">
        <v>542</v>
      </c>
      <c r="D368" s="204" t="s">
        <v>145</v>
      </c>
      <c r="E368" s="205" t="s">
        <v>1380</v>
      </c>
      <c r="F368" s="206" t="s">
        <v>1381</v>
      </c>
      <c r="G368" s="207" t="s">
        <v>385</v>
      </c>
      <c r="H368" s="208">
        <v>2</v>
      </c>
      <c r="I368" s="158"/>
      <c r="J368" s="234">
        <f>ROUND(I368*H368,2)</f>
        <v>0</v>
      </c>
      <c r="K368" s="157" t="s">
        <v>149</v>
      </c>
      <c r="L368" s="34"/>
      <c r="M368" s="159" t="s">
        <v>1</v>
      </c>
      <c r="N368" s="160" t="s">
        <v>42</v>
      </c>
      <c r="O368" s="59"/>
      <c r="P368" s="161">
        <f>O368*H368</f>
        <v>0</v>
      </c>
      <c r="Q368" s="161">
        <v>1.92726</v>
      </c>
      <c r="R368" s="161">
        <f>Q368*H368</f>
        <v>3.85452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150</v>
      </c>
      <c r="AT368" s="163" t="s">
        <v>145</v>
      </c>
      <c r="AU368" s="163" t="s">
        <v>86</v>
      </c>
      <c r="AY368" s="18" t="s">
        <v>143</v>
      </c>
      <c r="BE368" s="164">
        <f>IF(N368="základní",J368,0)</f>
        <v>0</v>
      </c>
      <c r="BF368" s="164">
        <f>IF(N368="snížená",J368,0)</f>
        <v>0</v>
      </c>
      <c r="BG368" s="164">
        <f>IF(N368="zákl. přenesená",J368,0)</f>
        <v>0</v>
      </c>
      <c r="BH368" s="164">
        <f>IF(N368="sníž. přenesená",J368,0)</f>
        <v>0</v>
      </c>
      <c r="BI368" s="164">
        <f>IF(N368="nulová",J368,0)</f>
        <v>0</v>
      </c>
      <c r="BJ368" s="18" t="s">
        <v>84</v>
      </c>
      <c r="BK368" s="164">
        <f>ROUND(I368*H368,2)</f>
        <v>0</v>
      </c>
      <c r="BL368" s="18" t="s">
        <v>150</v>
      </c>
      <c r="BM368" s="163" t="s">
        <v>1382</v>
      </c>
    </row>
    <row r="369" spans="2:51" s="13" customFormat="1" ht="12">
      <c r="B369" s="165"/>
      <c r="C369" s="209"/>
      <c r="D369" s="210" t="s">
        <v>152</v>
      </c>
      <c r="E369" s="211" t="s">
        <v>1</v>
      </c>
      <c r="F369" s="212" t="s">
        <v>1383</v>
      </c>
      <c r="G369" s="209"/>
      <c r="H369" s="211" t="s">
        <v>1</v>
      </c>
      <c r="I369" s="167"/>
      <c r="J369" s="209"/>
      <c r="L369" s="165"/>
      <c r="M369" s="168"/>
      <c r="N369" s="169"/>
      <c r="O369" s="169"/>
      <c r="P369" s="169"/>
      <c r="Q369" s="169"/>
      <c r="R369" s="169"/>
      <c r="S369" s="169"/>
      <c r="T369" s="170"/>
      <c r="AT369" s="166" t="s">
        <v>152</v>
      </c>
      <c r="AU369" s="166" t="s">
        <v>86</v>
      </c>
      <c r="AV369" s="13" t="s">
        <v>84</v>
      </c>
      <c r="AW369" s="13" t="s">
        <v>32</v>
      </c>
      <c r="AX369" s="13" t="s">
        <v>76</v>
      </c>
      <c r="AY369" s="166" t="s">
        <v>143</v>
      </c>
    </row>
    <row r="370" spans="2:51" s="14" customFormat="1" ht="12">
      <c r="B370" s="171"/>
      <c r="C370" s="213"/>
      <c r="D370" s="210" t="s">
        <v>152</v>
      </c>
      <c r="E370" s="214" t="s">
        <v>1</v>
      </c>
      <c r="F370" s="215" t="s">
        <v>1384</v>
      </c>
      <c r="G370" s="213"/>
      <c r="H370" s="216">
        <v>2</v>
      </c>
      <c r="I370" s="173"/>
      <c r="J370" s="213"/>
      <c r="L370" s="171"/>
      <c r="M370" s="174"/>
      <c r="N370" s="175"/>
      <c r="O370" s="175"/>
      <c r="P370" s="175"/>
      <c r="Q370" s="175"/>
      <c r="R370" s="175"/>
      <c r="S370" s="175"/>
      <c r="T370" s="176"/>
      <c r="AT370" s="172" t="s">
        <v>152</v>
      </c>
      <c r="AU370" s="172" t="s">
        <v>86</v>
      </c>
      <c r="AV370" s="14" t="s">
        <v>86</v>
      </c>
      <c r="AW370" s="14" t="s">
        <v>32</v>
      </c>
      <c r="AX370" s="14" t="s">
        <v>84</v>
      </c>
      <c r="AY370" s="172" t="s">
        <v>143</v>
      </c>
    </row>
    <row r="371" spans="1:65" s="2" customFormat="1" ht="16.5" customHeight="1">
      <c r="A371" s="33"/>
      <c r="B371" s="156"/>
      <c r="C371" s="204" t="s">
        <v>546</v>
      </c>
      <c r="D371" s="204" t="s">
        <v>145</v>
      </c>
      <c r="E371" s="205" t="s">
        <v>1385</v>
      </c>
      <c r="F371" s="206" t="s">
        <v>1386</v>
      </c>
      <c r="G371" s="207" t="s">
        <v>385</v>
      </c>
      <c r="H371" s="208">
        <v>1</v>
      </c>
      <c r="I371" s="158"/>
      <c r="J371" s="234">
        <f>ROUND(I371*H371,2)</f>
        <v>0</v>
      </c>
      <c r="K371" s="157" t="s">
        <v>149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0.03573</v>
      </c>
      <c r="R371" s="161">
        <f>Q371*H371</f>
        <v>0.03573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1387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1140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4" customFormat="1" ht="12">
      <c r="B373" s="171"/>
      <c r="C373" s="213"/>
      <c r="D373" s="210" t="s">
        <v>152</v>
      </c>
      <c r="E373" s="214" t="s">
        <v>1</v>
      </c>
      <c r="F373" s="215" t="s">
        <v>84</v>
      </c>
      <c r="G373" s="213"/>
      <c r="H373" s="216">
        <v>1</v>
      </c>
      <c r="I373" s="173"/>
      <c r="J373" s="213"/>
      <c r="L373" s="171"/>
      <c r="M373" s="174"/>
      <c r="N373" s="175"/>
      <c r="O373" s="175"/>
      <c r="P373" s="175"/>
      <c r="Q373" s="175"/>
      <c r="R373" s="175"/>
      <c r="S373" s="175"/>
      <c r="T373" s="176"/>
      <c r="AT373" s="172" t="s">
        <v>152</v>
      </c>
      <c r="AU373" s="172" t="s">
        <v>86</v>
      </c>
      <c r="AV373" s="14" t="s">
        <v>86</v>
      </c>
      <c r="AW373" s="14" t="s">
        <v>32</v>
      </c>
      <c r="AX373" s="14" t="s">
        <v>84</v>
      </c>
      <c r="AY373" s="172" t="s">
        <v>143</v>
      </c>
    </row>
    <row r="374" spans="1:65" s="2" customFormat="1" ht="16.5" customHeight="1">
      <c r="A374" s="33"/>
      <c r="B374" s="156"/>
      <c r="C374" s="204" t="s">
        <v>550</v>
      </c>
      <c r="D374" s="204" t="s">
        <v>145</v>
      </c>
      <c r="E374" s="205" t="s">
        <v>1388</v>
      </c>
      <c r="F374" s="206" t="s">
        <v>1389</v>
      </c>
      <c r="G374" s="207" t="s">
        <v>385</v>
      </c>
      <c r="H374" s="208">
        <v>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1390</v>
      </c>
    </row>
    <row r="375" spans="1:65" s="2" customFormat="1" ht="16.5" customHeight="1">
      <c r="A375" s="33"/>
      <c r="B375" s="156"/>
      <c r="C375" s="225" t="s">
        <v>556</v>
      </c>
      <c r="D375" s="225" t="s">
        <v>334</v>
      </c>
      <c r="E375" s="226" t="s">
        <v>1391</v>
      </c>
      <c r="F375" s="227" t="s">
        <v>1392</v>
      </c>
      <c r="G375" s="228" t="s">
        <v>385</v>
      </c>
      <c r="H375" s="229">
        <v>2.02</v>
      </c>
      <c r="I375" s="190"/>
      <c r="J375" s="235">
        <f>ROUND(I375*H375,2)</f>
        <v>0</v>
      </c>
      <c r="K375" s="189" t="s">
        <v>149</v>
      </c>
      <c r="L375" s="191"/>
      <c r="M375" s="192" t="s">
        <v>1</v>
      </c>
      <c r="N375" s="193" t="s">
        <v>42</v>
      </c>
      <c r="O375" s="59"/>
      <c r="P375" s="161">
        <f>O375*H375</f>
        <v>0</v>
      </c>
      <c r="Q375" s="161">
        <v>0.548</v>
      </c>
      <c r="R375" s="161">
        <f>Q375*H375</f>
        <v>1.1069600000000002</v>
      </c>
      <c r="S375" s="161">
        <v>0</v>
      </c>
      <c r="T375" s="16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3" t="s">
        <v>219</v>
      </c>
      <c r="AT375" s="163" t="s">
        <v>334</v>
      </c>
      <c r="AU375" s="163" t="s">
        <v>86</v>
      </c>
      <c r="AY375" s="18" t="s">
        <v>143</v>
      </c>
      <c r="BE375" s="164">
        <f>IF(N375="základní",J375,0)</f>
        <v>0</v>
      </c>
      <c r="BF375" s="164">
        <f>IF(N375="snížená",J375,0)</f>
        <v>0</v>
      </c>
      <c r="BG375" s="164">
        <f>IF(N375="zákl. přenesená",J375,0)</f>
        <v>0</v>
      </c>
      <c r="BH375" s="164">
        <f>IF(N375="sníž. přenesená",J375,0)</f>
        <v>0</v>
      </c>
      <c r="BI375" s="164">
        <f>IF(N375="nulová",J375,0)</f>
        <v>0</v>
      </c>
      <c r="BJ375" s="18" t="s">
        <v>84</v>
      </c>
      <c r="BK375" s="164">
        <f>ROUND(I375*H375,2)</f>
        <v>0</v>
      </c>
      <c r="BL375" s="18" t="s">
        <v>150</v>
      </c>
      <c r="BM375" s="163" t="s">
        <v>1393</v>
      </c>
    </row>
    <row r="376" spans="2:51" s="13" customFormat="1" ht="12">
      <c r="B376" s="165"/>
      <c r="C376" s="209"/>
      <c r="D376" s="210" t="s">
        <v>152</v>
      </c>
      <c r="E376" s="211" t="s">
        <v>1</v>
      </c>
      <c r="F376" s="212" t="s">
        <v>1394</v>
      </c>
      <c r="G376" s="209"/>
      <c r="H376" s="211" t="s">
        <v>1</v>
      </c>
      <c r="I376" s="167"/>
      <c r="J376" s="209"/>
      <c r="L376" s="165"/>
      <c r="M376" s="168"/>
      <c r="N376" s="169"/>
      <c r="O376" s="169"/>
      <c r="P376" s="169"/>
      <c r="Q376" s="169"/>
      <c r="R376" s="169"/>
      <c r="S376" s="169"/>
      <c r="T376" s="170"/>
      <c r="AT376" s="166" t="s">
        <v>152</v>
      </c>
      <c r="AU376" s="166" t="s">
        <v>86</v>
      </c>
      <c r="AV376" s="13" t="s">
        <v>84</v>
      </c>
      <c r="AW376" s="13" t="s">
        <v>32</v>
      </c>
      <c r="AX376" s="13" t="s">
        <v>76</v>
      </c>
      <c r="AY376" s="166" t="s">
        <v>143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1395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3" customFormat="1" ht="12">
      <c r="B378" s="165"/>
      <c r="C378" s="209"/>
      <c r="D378" s="210" t="s">
        <v>152</v>
      </c>
      <c r="E378" s="211" t="s">
        <v>1</v>
      </c>
      <c r="F378" s="212" t="s">
        <v>1396</v>
      </c>
      <c r="G378" s="209"/>
      <c r="H378" s="211" t="s">
        <v>1</v>
      </c>
      <c r="I378" s="167"/>
      <c r="J378" s="209"/>
      <c r="L378" s="165"/>
      <c r="M378" s="168"/>
      <c r="N378" s="169"/>
      <c r="O378" s="169"/>
      <c r="P378" s="169"/>
      <c r="Q378" s="169"/>
      <c r="R378" s="169"/>
      <c r="S378" s="169"/>
      <c r="T378" s="170"/>
      <c r="AT378" s="166" t="s">
        <v>152</v>
      </c>
      <c r="AU378" s="166" t="s">
        <v>86</v>
      </c>
      <c r="AV378" s="13" t="s">
        <v>84</v>
      </c>
      <c r="AW378" s="13" t="s">
        <v>32</v>
      </c>
      <c r="AX378" s="13" t="s">
        <v>76</v>
      </c>
      <c r="AY378" s="166" t="s">
        <v>143</v>
      </c>
    </row>
    <row r="379" spans="2:51" s="14" customFormat="1" ht="12">
      <c r="B379" s="171"/>
      <c r="C379" s="213"/>
      <c r="D379" s="210" t="s">
        <v>152</v>
      </c>
      <c r="E379" s="214" t="s">
        <v>1</v>
      </c>
      <c r="F379" s="215" t="s">
        <v>1397</v>
      </c>
      <c r="G379" s="213"/>
      <c r="H379" s="216">
        <v>2.02</v>
      </c>
      <c r="I379" s="173"/>
      <c r="J379" s="213"/>
      <c r="L379" s="171"/>
      <c r="M379" s="174"/>
      <c r="N379" s="175"/>
      <c r="O379" s="175"/>
      <c r="P379" s="175"/>
      <c r="Q379" s="175"/>
      <c r="R379" s="175"/>
      <c r="S379" s="175"/>
      <c r="T379" s="176"/>
      <c r="AT379" s="172" t="s">
        <v>152</v>
      </c>
      <c r="AU379" s="172" t="s">
        <v>86</v>
      </c>
      <c r="AV379" s="14" t="s">
        <v>86</v>
      </c>
      <c r="AW379" s="14" t="s">
        <v>32</v>
      </c>
      <c r="AX379" s="14" t="s">
        <v>84</v>
      </c>
      <c r="AY379" s="172" t="s">
        <v>143</v>
      </c>
    </row>
    <row r="380" spans="1:65" s="2" customFormat="1" ht="16.5" customHeight="1">
      <c r="A380" s="33"/>
      <c r="B380" s="156"/>
      <c r="C380" s="225" t="s">
        <v>560</v>
      </c>
      <c r="D380" s="225" t="s">
        <v>334</v>
      </c>
      <c r="E380" s="226" t="s">
        <v>1398</v>
      </c>
      <c r="F380" s="227" t="s">
        <v>1399</v>
      </c>
      <c r="G380" s="228" t="s">
        <v>385</v>
      </c>
      <c r="H380" s="229">
        <v>4.04</v>
      </c>
      <c r="I380" s="190"/>
      <c r="J380" s="235">
        <f>ROUND(I380*H380,2)</f>
        <v>0</v>
      </c>
      <c r="K380" s="189" t="s">
        <v>149</v>
      </c>
      <c r="L380" s="191"/>
      <c r="M380" s="192" t="s">
        <v>1</v>
      </c>
      <c r="N380" s="193" t="s">
        <v>42</v>
      </c>
      <c r="O380" s="59"/>
      <c r="P380" s="161">
        <f>O380*H380</f>
        <v>0</v>
      </c>
      <c r="Q380" s="161">
        <v>0.254</v>
      </c>
      <c r="R380" s="161">
        <f>Q380*H380</f>
        <v>1.02616</v>
      </c>
      <c r="S380" s="161">
        <v>0</v>
      </c>
      <c r="T380" s="16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219</v>
      </c>
      <c r="AT380" s="163" t="s">
        <v>334</v>
      </c>
      <c r="AU380" s="163" t="s">
        <v>86</v>
      </c>
      <c r="AY380" s="18" t="s">
        <v>143</v>
      </c>
      <c r="BE380" s="164">
        <f>IF(N380="základní",J380,0)</f>
        <v>0</v>
      </c>
      <c r="BF380" s="164">
        <f>IF(N380="snížená",J380,0)</f>
        <v>0</v>
      </c>
      <c r="BG380" s="164">
        <f>IF(N380="zákl. přenesená",J380,0)</f>
        <v>0</v>
      </c>
      <c r="BH380" s="164">
        <f>IF(N380="sníž. přenesená",J380,0)</f>
        <v>0</v>
      </c>
      <c r="BI380" s="164">
        <f>IF(N380="nulová",J380,0)</f>
        <v>0</v>
      </c>
      <c r="BJ380" s="18" t="s">
        <v>84</v>
      </c>
      <c r="BK380" s="164">
        <f>ROUND(I380*H380,2)</f>
        <v>0</v>
      </c>
      <c r="BL380" s="18" t="s">
        <v>150</v>
      </c>
      <c r="BM380" s="163" t="s">
        <v>1400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1394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3" customFormat="1" ht="12">
      <c r="B382" s="165"/>
      <c r="C382" s="209"/>
      <c r="D382" s="210" t="s">
        <v>152</v>
      </c>
      <c r="E382" s="211" t="s">
        <v>1</v>
      </c>
      <c r="F382" s="212" t="s">
        <v>1395</v>
      </c>
      <c r="G382" s="209"/>
      <c r="H382" s="211" t="s">
        <v>1</v>
      </c>
      <c r="I382" s="167"/>
      <c r="J382" s="209"/>
      <c r="L382" s="165"/>
      <c r="M382" s="168"/>
      <c r="N382" s="169"/>
      <c r="O382" s="169"/>
      <c r="P382" s="169"/>
      <c r="Q382" s="169"/>
      <c r="R382" s="169"/>
      <c r="S382" s="169"/>
      <c r="T382" s="170"/>
      <c r="AT382" s="166" t="s">
        <v>152</v>
      </c>
      <c r="AU382" s="166" t="s">
        <v>86</v>
      </c>
      <c r="AV382" s="13" t="s">
        <v>84</v>
      </c>
      <c r="AW382" s="13" t="s">
        <v>32</v>
      </c>
      <c r="AX382" s="13" t="s">
        <v>76</v>
      </c>
      <c r="AY382" s="166" t="s">
        <v>143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1140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4" customFormat="1" ht="12">
      <c r="B384" s="171"/>
      <c r="C384" s="213"/>
      <c r="D384" s="210" t="s">
        <v>152</v>
      </c>
      <c r="E384" s="214" t="s">
        <v>1</v>
      </c>
      <c r="F384" s="215" t="s">
        <v>1401</v>
      </c>
      <c r="G384" s="213"/>
      <c r="H384" s="216">
        <v>4.04</v>
      </c>
      <c r="I384" s="173"/>
      <c r="J384" s="213"/>
      <c r="L384" s="171"/>
      <c r="M384" s="174"/>
      <c r="N384" s="175"/>
      <c r="O384" s="175"/>
      <c r="P384" s="175"/>
      <c r="Q384" s="175"/>
      <c r="R384" s="175"/>
      <c r="S384" s="175"/>
      <c r="T384" s="176"/>
      <c r="AT384" s="172" t="s">
        <v>152</v>
      </c>
      <c r="AU384" s="172" t="s">
        <v>86</v>
      </c>
      <c r="AV384" s="14" t="s">
        <v>86</v>
      </c>
      <c r="AW384" s="14" t="s">
        <v>32</v>
      </c>
      <c r="AX384" s="14" t="s">
        <v>84</v>
      </c>
      <c r="AY384" s="172" t="s">
        <v>143</v>
      </c>
    </row>
    <row r="385" spans="1:65" s="2" customFormat="1" ht="16.5" customHeight="1">
      <c r="A385" s="33"/>
      <c r="B385" s="156"/>
      <c r="C385" s="204" t="s">
        <v>564</v>
      </c>
      <c r="D385" s="204" t="s">
        <v>145</v>
      </c>
      <c r="E385" s="205" t="s">
        <v>1402</v>
      </c>
      <c r="F385" s="206" t="s">
        <v>1403</v>
      </c>
      <c r="G385" s="207" t="s">
        <v>385</v>
      </c>
      <c r="H385" s="208">
        <v>2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0.0066</v>
      </c>
      <c r="R385" s="161">
        <f>Q385*H385</f>
        <v>0.0132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1404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1405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1140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84</v>
      </c>
      <c r="G388" s="213"/>
      <c r="H388" s="216">
        <v>1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5" customFormat="1" ht="12">
      <c r="B389" s="177"/>
      <c r="C389" s="217"/>
      <c r="D389" s="210" t="s">
        <v>152</v>
      </c>
      <c r="E389" s="218" t="s">
        <v>1</v>
      </c>
      <c r="F389" s="219" t="s">
        <v>291</v>
      </c>
      <c r="G389" s="217"/>
      <c r="H389" s="220">
        <v>1</v>
      </c>
      <c r="I389" s="179"/>
      <c r="J389" s="217"/>
      <c r="L389" s="177"/>
      <c r="M389" s="180"/>
      <c r="N389" s="181"/>
      <c r="O389" s="181"/>
      <c r="P389" s="181"/>
      <c r="Q389" s="181"/>
      <c r="R389" s="181"/>
      <c r="S389" s="181"/>
      <c r="T389" s="182"/>
      <c r="AT389" s="178" t="s">
        <v>152</v>
      </c>
      <c r="AU389" s="178" t="s">
        <v>86</v>
      </c>
      <c r="AV389" s="15" t="s">
        <v>162</v>
      </c>
      <c r="AW389" s="15" t="s">
        <v>32</v>
      </c>
      <c r="AX389" s="15" t="s">
        <v>76</v>
      </c>
      <c r="AY389" s="178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1406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3" customFormat="1" ht="12">
      <c r="B391" s="165"/>
      <c r="C391" s="209"/>
      <c r="D391" s="210" t="s">
        <v>152</v>
      </c>
      <c r="E391" s="211" t="s">
        <v>1</v>
      </c>
      <c r="F391" s="212" t="s">
        <v>1144</v>
      </c>
      <c r="G391" s="209"/>
      <c r="H391" s="211" t="s">
        <v>1</v>
      </c>
      <c r="I391" s="167"/>
      <c r="J391" s="209"/>
      <c r="L391" s="165"/>
      <c r="M391" s="168"/>
      <c r="N391" s="169"/>
      <c r="O391" s="169"/>
      <c r="P391" s="169"/>
      <c r="Q391" s="169"/>
      <c r="R391" s="169"/>
      <c r="S391" s="169"/>
      <c r="T391" s="170"/>
      <c r="AT391" s="166" t="s">
        <v>152</v>
      </c>
      <c r="AU391" s="166" t="s">
        <v>86</v>
      </c>
      <c r="AV391" s="13" t="s">
        <v>84</v>
      </c>
      <c r="AW391" s="13" t="s">
        <v>32</v>
      </c>
      <c r="AX391" s="13" t="s">
        <v>76</v>
      </c>
      <c r="AY391" s="166" t="s">
        <v>143</v>
      </c>
    </row>
    <row r="392" spans="2:51" s="14" customFormat="1" ht="12">
      <c r="B392" s="171"/>
      <c r="C392" s="213"/>
      <c r="D392" s="210" t="s">
        <v>152</v>
      </c>
      <c r="E392" s="214" t="s">
        <v>1</v>
      </c>
      <c r="F392" s="215" t="s">
        <v>84</v>
      </c>
      <c r="G392" s="213"/>
      <c r="H392" s="216">
        <v>1</v>
      </c>
      <c r="I392" s="173"/>
      <c r="J392" s="213"/>
      <c r="L392" s="171"/>
      <c r="M392" s="174"/>
      <c r="N392" s="175"/>
      <c r="O392" s="175"/>
      <c r="P392" s="175"/>
      <c r="Q392" s="175"/>
      <c r="R392" s="175"/>
      <c r="S392" s="175"/>
      <c r="T392" s="176"/>
      <c r="AT392" s="172" t="s">
        <v>152</v>
      </c>
      <c r="AU392" s="172" t="s">
        <v>86</v>
      </c>
      <c r="AV392" s="14" t="s">
        <v>86</v>
      </c>
      <c r="AW392" s="14" t="s">
        <v>32</v>
      </c>
      <c r="AX392" s="14" t="s">
        <v>76</v>
      </c>
      <c r="AY392" s="172" t="s">
        <v>143</v>
      </c>
    </row>
    <row r="393" spans="2:51" s="15" customFormat="1" ht="12">
      <c r="B393" s="177"/>
      <c r="C393" s="217"/>
      <c r="D393" s="210" t="s">
        <v>152</v>
      </c>
      <c r="E393" s="218" t="s">
        <v>1</v>
      </c>
      <c r="F393" s="219" t="s">
        <v>303</v>
      </c>
      <c r="G393" s="217"/>
      <c r="H393" s="220">
        <v>1</v>
      </c>
      <c r="I393" s="179"/>
      <c r="J393" s="217"/>
      <c r="L393" s="177"/>
      <c r="M393" s="180"/>
      <c r="N393" s="181"/>
      <c r="O393" s="181"/>
      <c r="P393" s="181"/>
      <c r="Q393" s="181"/>
      <c r="R393" s="181"/>
      <c r="S393" s="181"/>
      <c r="T393" s="182"/>
      <c r="AT393" s="178" t="s">
        <v>152</v>
      </c>
      <c r="AU393" s="178" t="s">
        <v>86</v>
      </c>
      <c r="AV393" s="15" t="s">
        <v>162</v>
      </c>
      <c r="AW393" s="15" t="s">
        <v>32</v>
      </c>
      <c r="AX393" s="15" t="s">
        <v>76</v>
      </c>
      <c r="AY393" s="178" t="s">
        <v>143</v>
      </c>
    </row>
    <row r="394" spans="2:51" s="16" customFormat="1" ht="12">
      <c r="B394" s="183"/>
      <c r="C394" s="221"/>
      <c r="D394" s="210" t="s">
        <v>152</v>
      </c>
      <c r="E394" s="222" t="s">
        <v>1</v>
      </c>
      <c r="F394" s="223" t="s">
        <v>241</v>
      </c>
      <c r="G394" s="221"/>
      <c r="H394" s="224">
        <v>2</v>
      </c>
      <c r="I394" s="185"/>
      <c r="J394" s="221"/>
      <c r="L394" s="183"/>
      <c r="M394" s="186"/>
      <c r="N394" s="187"/>
      <c r="O394" s="187"/>
      <c r="P394" s="187"/>
      <c r="Q394" s="187"/>
      <c r="R394" s="187"/>
      <c r="S394" s="187"/>
      <c r="T394" s="188"/>
      <c r="AT394" s="184" t="s">
        <v>152</v>
      </c>
      <c r="AU394" s="184" t="s">
        <v>86</v>
      </c>
      <c r="AV394" s="16" t="s">
        <v>150</v>
      </c>
      <c r="AW394" s="16" t="s">
        <v>32</v>
      </c>
      <c r="AX394" s="16" t="s">
        <v>84</v>
      </c>
      <c r="AY394" s="184" t="s">
        <v>143</v>
      </c>
    </row>
    <row r="395" spans="1:65" s="2" customFormat="1" ht="16.5" customHeight="1">
      <c r="A395" s="33"/>
      <c r="B395" s="156"/>
      <c r="C395" s="225" t="s">
        <v>568</v>
      </c>
      <c r="D395" s="225" t="s">
        <v>334</v>
      </c>
      <c r="E395" s="226" t="s">
        <v>1407</v>
      </c>
      <c r="F395" s="227" t="s">
        <v>1408</v>
      </c>
      <c r="G395" s="228" t="s">
        <v>385</v>
      </c>
      <c r="H395" s="229">
        <v>1.01</v>
      </c>
      <c r="I395" s="190"/>
      <c r="J395" s="235">
        <f>ROUND(I395*H395,2)</f>
        <v>0</v>
      </c>
      <c r="K395" s="189" t="s">
        <v>149</v>
      </c>
      <c r="L395" s="191"/>
      <c r="M395" s="192" t="s">
        <v>1</v>
      </c>
      <c r="N395" s="193" t="s">
        <v>42</v>
      </c>
      <c r="O395" s="59"/>
      <c r="P395" s="161">
        <f>O395*H395</f>
        <v>0</v>
      </c>
      <c r="Q395" s="161">
        <v>0.04</v>
      </c>
      <c r="R395" s="161">
        <f>Q395*H395</f>
        <v>0.0404</v>
      </c>
      <c r="S395" s="161">
        <v>0</v>
      </c>
      <c r="T395" s="16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3" t="s">
        <v>219</v>
      </c>
      <c r="AT395" s="163" t="s">
        <v>334</v>
      </c>
      <c r="AU395" s="163" t="s">
        <v>86</v>
      </c>
      <c r="AY395" s="18" t="s">
        <v>143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18" t="s">
        <v>84</v>
      </c>
      <c r="BK395" s="164">
        <f>ROUND(I395*H395,2)</f>
        <v>0</v>
      </c>
      <c r="BL395" s="18" t="s">
        <v>150</v>
      </c>
      <c r="BM395" s="163" t="s">
        <v>1409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1394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1410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4" customFormat="1" ht="12">
      <c r="B398" s="171"/>
      <c r="C398" s="213"/>
      <c r="D398" s="210" t="s">
        <v>152</v>
      </c>
      <c r="E398" s="214" t="s">
        <v>1</v>
      </c>
      <c r="F398" s="215" t="s">
        <v>1411</v>
      </c>
      <c r="G398" s="213"/>
      <c r="H398" s="216">
        <v>1.01</v>
      </c>
      <c r="I398" s="173"/>
      <c r="J398" s="213"/>
      <c r="L398" s="171"/>
      <c r="M398" s="174"/>
      <c r="N398" s="175"/>
      <c r="O398" s="175"/>
      <c r="P398" s="175"/>
      <c r="Q398" s="175"/>
      <c r="R398" s="175"/>
      <c r="S398" s="175"/>
      <c r="T398" s="176"/>
      <c r="AT398" s="172" t="s">
        <v>152</v>
      </c>
      <c r="AU398" s="172" t="s">
        <v>86</v>
      </c>
      <c r="AV398" s="14" t="s">
        <v>86</v>
      </c>
      <c r="AW398" s="14" t="s">
        <v>32</v>
      </c>
      <c r="AX398" s="14" t="s">
        <v>84</v>
      </c>
      <c r="AY398" s="172" t="s">
        <v>143</v>
      </c>
    </row>
    <row r="399" spans="1:65" s="2" customFormat="1" ht="16.5" customHeight="1">
      <c r="A399" s="33"/>
      <c r="B399" s="156"/>
      <c r="C399" s="225" t="s">
        <v>572</v>
      </c>
      <c r="D399" s="225" t="s">
        <v>334</v>
      </c>
      <c r="E399" s="226" t="s">
        <v>1412</v>
      </c>
      <c r="F399" s="227" t="s">
        <v>1413</v>
      </c>
      <c r="G399" s="228" t="s">
        <v>385</v>
      </c>
      <c r="H399" s="229">
        <v>1.01</v>
      </c>
      <c r="I399" s="190"/>
      <c r="J399" s="235">
        <f>ROUND(I399*H399,2)</f>
        <v>0</v>
      </c>
      <c r="K399" s="189" t="s">
        <v>149</v>
      </c>
      <c r="L399" s="191"/>
      <c r="M399" s="192" t="s">
        <v>1</v>
      </c>
      <c r="N399" s="193" t="s">
        <v>42</v>
      </c>
      <c r="O399" s="59"/>
      <c r="P399" s="161">
        <f>O399*H399</f>
        <v>0</v>
      </c>
      <c r="Q399" s="161">
        <v>0.068</v>
      </c>
      <c r="R399" s="161">
        <f>Q399*H399</f>
        <v>0.06868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219</v>
      </c>
      <c r="AT399" s="163" t="s">
        <v>334</v>
      </c>
      <c r="AU399" s="163" t="s">
        <v>86</v>
      </c>
      <c r="AY399" s="18" t="s">
        <v>143</v>
      </c>
      <c r="BE399" s="164">
        <f>IF(N399="základní",J399,0)</f>
        <v>0</v>
      </c>
      <c r="BF399" s="164">
        <f>IF(N399="snížená",J399,0)</f>
        <v>0</v>
      </c>
      <c r="BG399" s="164">
        <f>IF(N399="zákl. přenesená",J399,0)</f>
        <v>0</v>
      </c>
      <c r="BH399" s="164">
        <f>IF(N399="sníž. přenesená",J399,0)</f>
        <v>0</v>
      </c>
      <c r="BI399" s="164">
        <f>IF(N399="nulová",J399,0)</f>
        <v>0</v>
      </c>
      <c r="BJ399" s="18" t="s">
        <v>84</v>
      </c>
      <c r="BK399" s="164">
        <f>ROUND(I399*H399,2)</f>
        <v>0</v>
      </c>
      <c r="BL399" s="18" t="s">
        <v>150</v>
      </c>
      <c r="BM399" s="163" t="s">
        <v>1414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1394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1415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4" customFormat="1" ht="12">
      <c r="B402" s="171"/>
      <c r="C402" s="213"/>
      <c r="D402" s="210" t="s">
        <v>152</v>
      </c>
      <c r="E402" s="214" t="s">
        <v>1</v>
      </c>
      <c r="F402" s="215" t="s">
        <v>1411</v>
      </c>
      <c r="G402" s="213"/>
      <c r="H402" s="216">
        <v>1.01</v>
      </c>
      <c r="I402" s="173"/>
      <c r="J402" s="213"/>
      <c r="L402" s="171"/>
      <c r="M402" s="174"/>
      <c r="N402" s="175"/>
      <c r="O402" s="175"/>
      <c r="P402" s="175"/>
      <c r="Q402" s="175"/>
      <c r="R402" s="175"/>
      <c r="S402" s="175"/>
      <c r="T402" s="176"/>
      <c r="AT402" s="172" t="s">
        <v>152</v>
      </c>
      <c r="AU402" s="172" t="s">
        <v>86</v>
      </c>
      <c r="AV402" s="14" t="s">
        <v>86</v>
      </c>
      <c r="AW402" s="14" t="s">
        <v>32</v>
      </c>
      <c r="AX402" s="14" t="s">
        <v>84</v>
      </c>
      <c r="AY402" s="172" t="s">
        <v>143</v>
      </c>
    </row>
    <row r="403" spans="1:65" s="2" customFormat="1" ht="16.5" customHeight="1">
      <c r="A403" s="33"/>
      <c r="B403" s="156"/>
      <c r="C403" s="204" t="s">
        <v>576</v>
      </c>
      <c r="D403" s="204" t="s">
        <v>145</v>
      </c>
      <c r="E403" s="205" t="s">
        <v>1292</v>
      </c>
      <c r="F403" s="206" t="s">
        <v>1293</v>
      </c>
      <c r="G403" s="207" t="s">
        <v>385</v>
      </c>
      <c r="H403" s="208">
        <v>2</v>
      </c>
      <c r="I403" s="158"/>
      <c r="J403" s="234">
        <f>ROUND(I403*H403,2)</f>
        <v>0</v>
      </c>
      <c r="K403" s="157" t="s">
        <v>149</v>
      </c>
      <c r="L403" s="34"/>
      <c r="M403" s="159" t="s">
        <v>1</v>
      </c>
      <c r="N403" s="160" t="s">
        <v>42</v>
      </c>
      <c r="O403" s="59"/>
      <c r="P403" s="161">
        <f>O403*H403</f>
        <v>0</v>
      </c>
      <c r="Q403" s="161">
        <v>0.21734</v>
      </c>
      <c r="R403" s="161">
        <f>Q403*H403</f>
        <v>0.43468</v>
      </c>
      <c r="S403" s="161">
        <v>0</v>
      </c>
      <c r="T403" s="16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3" t="s">
        <v>150</v>
      </c>
      <c r="AT403" s="163" t="s">
        <v>145</v>
      </c>
      <c r="AU403" s="163" t="s">
        <v>86</v>
      </c>
      <c r="AY403" s="18" t="s">
        <v>143</v>
      </c>
      <c r="BE403" s="164">
        <f>IF(N403="základní",J403,0)</f>
        <v>0</v>
      </c>
      <c r="BF403" s="164">
        <f>IF(N403="snížená",J403,0)</f>
        <v>0</v>
      </c>
      <c r="BG403" s="164">
        <f>IF(N403="zákl. přenesená",J403,0)</f>
        <v>0</v>
      </c>
      <c r="BH403" s="164">
        <f>IF(N403="sníž. přenesená",J403,0)</f>
        <v>0</v>
      </c>
      <c r="BI403" s="164">
        <f>IF(N403="nulová",J403,0)</f>
        <v>0</v>
      </c>
      <c r="BJ403" s="18" t="s">
        <v>84</v>
      </c>
      <c r="BK403" s="164">
        <f>ROUND(I403*H403,2)</f>
        <v>0</v>
      </c>
      <c r="BL403" s="18" t="s">
        <v>150</v>
      </c>
      <c r="BM403" s="163" t="s">
        <v>1416</v>
      </c>
    </row>
    <row r="404" spans="2:51" s="13" customFormat="1" ht="12">
      <c r="B404" s="165"/>
      <c r="C404" s="209"/>
      <c r="D404" s="210" t="s">
        <v>152</v>
      </c>
      <c r="E404" s="211" t="s">
        <v>1</v>
      </c>
      <c r="F404" s="212" t="s">
        <v>1417</v>
      </c>
      <c r="G404" s="209"/>
      <c r="H404" s="211" t="s">
        <v>1</v>
      </c>
      <c r="I404" s="167"/>
      <c r="J404" s="209"/>
      <c r="L404" s="165"/>
      <c r="M404" s="168"/>
      <c r="N404" s="169"/>
      <c r="O404" s="169"/>
      <c r="P404" s="169"/>
      <c r="Q404" s="169"/>
      <c r="R404" s="169"/>
      <c r="S404" s="169"/>
      <c r="T404" s="170"/>
      <c r="AT404" s="166" t="s">
        <v>152</v>
      </c>
      <c r="AU404" s="166" t="s">
        <v>86</v>
      </c>
      <c r="AV404" s="13" t="s">
        <v>84</v>
      </c>
      <c r="AW404" s="13" t="s">
        <v>32</v>
      </c>
      <c r="AX404" s="13" t="s">
        <v>76</v>
      </c>
      <c r="AY404" s="166" t="s">
        <v>143</v>
      </c>
    </row>
    <row r="405" spans="2:51" s="14" customFormat="1" ht="12">
      <c r="B405" s="171"/>
      <c r="C405" s="213"/>
      <c r="D405" s="210" t="s">
        <v>152</v>
      </c>
      <c r="E405" s="214" t="s">
        <v>1</v>
      </c>
      <c r="F405" s="215" t="s">
        <v>1384</v>
      </c>
      <c r="G405" s="213"/>
      <c r="H405" s="216">
        <v>2</v>
      </c>
      <c r="I405" s="173"/>
      <c r="J405" s="213"/>
      <c r="L405" s="171"/>
      <c r="M405" s="174"/>
      <c r="N405" s="175"/>
      <c r="O405" s="175"/>
      <c r="P405" s="175"/>
      <c r="Q405" s="175"/>
      <c r="R405" s="175"/>
      <c r="S405" s="175"/>
      <c r="T405" s="176"/>
      <c r="AT405" s="172" t="s">
        <v>152</v>
      </c>
      <c r="AU405" s="172" t="s">
        <v>86</v>
      </c>
      <c r="AV405" s="14" t="s">
        <v>86</v>
      </c>
      <c r="AW405" s="14" t="s">
        <v>32</v>
      </c>
      <c r="AX405" s="14" t="s">
        <v>84</v>
      </c>
      <c r="AY405" s="172" t="s">
        <v>143</v>
      </c>
    </row>
    <row r="406" spans="1:65" s="2" customFormat="1" ht="16.5" customHeight="1">
      <c r="A406" s="33"/>
      <c r="B406" s="156"/>
      <c r="C406" s="225" t="s">
        <v>581</v>
      </c>
      <c r="D406" s="225" t="s">
        <v>334</v>
      </c>
      <c r="E406" s="226" t="s">
        <v>1418</v>
      </c>
      <c r="F406" s="227" t="s">
        <v>1419</v>
      </c>
      <c r="G406" s="228" t="s">
        <v>385</v>
      </c>
      <c r="H406" s="229">
        <v>2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0.196</v>
      </c>
      <c r="R406" s="161">
        <f>Q406*H406</f>
        <v>0.392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1420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1421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4" customFormat="1" ht="12">
      <c r="B408" s="171"/>
      <c r="C408" s="213"/>
      <c r="D408" s="210" t="s">
        <v>152</v>
      </c>
      <c r="E408" s="214" t="s">
        <v>1</v>
      </c>
      <c r="F408" s="215" t="s">
        <v>86</v>
      </c>
      <c r="G408" s="213"/>
      <c r="H408" s="216">
        <v>2</v>
      </c>
      <c r="I408" s="173"/>
      <c r="J408" s="213"/>
      <c r="L408" s="171"/>
      <c r="M408" s="174"/>
      <c r="N408" s="175"/>
      <c r="O408" s="175"/>
      <c r="P408" s="175"/>
      <c r="Q408" s="175"/>
      <c r="R408" s="175"/>
      <c r="S408" s="175"/>
      <c r="T408" s="176"/>
      <c r="AT408" s="172" t="s">
        <v>152</v>
      </c>
      <c r="AU408" s="172" t="s">
        <v>86</v>
      </c>
      <c r="AV408" s="14" t="s">
        <v>86</v>
      </c>
      <c r="AW408" s="14" t="s">
        <v>32</v>
      </c>
      <c r="AX408" s="14" t="s">
        <v>84</v>
      </c>
      <c r="AY408" s="172" t="s">
        <v>143</v>
      </c>
    </row>
    <row r="409" spans="1:65" s="2" customFormat="1" ht="16.5" customHeight="1">
      <c r="A409" s="33"/>
      <c r="B409" s="156"/>
      <c r="C409" s="204" t="s">
        <v>588</v>
      </c>
      <c r="D409" s="204" t="s">
        <v>145</v>
      </c>
      <c r="E409" s="205" t="s">
        <v>1422</v>
      </c>
      <c r="F409" s="206" t="s">
        <v>1423</v>
      </c>
      <c r="G409" s="207" t="s">
        <v>385</v>
      </c>
      <c r="H409" s="208">
        <v>3</v>
      </c>
      <c r="I409" s="158"/>
      <c r="J409" s="234">
        <f>ROUND(I409*H409,2)</f>
        <v>0</v>
      </c>
      <c r="K409" s="157" t="s">
        <v>149</v>
      </c>
      <c r="L409" s="34"/>
      <c r="M409" s="159" t="s">
        <v>1</v>
      </c>
      <c r="N409" s="160" t="s">
        <v>42</v>
      </c>
      <c r="O409" s="59"/>
      <c r="P409" s="161">
        <f>O409*H409</f>
        <v>0</v>
      </c>
      <c r="Q409" s="161">
        <v>8E-05</v>
      </c>
      <c r="R409" s="161">
        <f>Q409*H409</f>
        <v>0.00024000000000000003</v>
      </c>
      <c r="S409" s="161">
        <v>0</v>
      </c>
      <c r="T409" s="16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3" t="s">
        <v>627</v>
      </c>
      <c r="AT409" s="163" t="s">
        <v>145</v>
      </c>
      <c r="AU409" s="163" t="s">
        <v>86</v>
      </c>
      <c r="AY409" s="18" t="s">
        <v>143</v>
      </c>
      <c r="BE409" s="164">
        <f>IF(N409="základní",J409,0)</f>
        <v>0</v>
      </c>
      <c r="BF409" s="164">
        <f>IF(N409="snížená",J409,0)</f>
        <v>0</v>
      </c>
      <c r="BG409" s="164">
        <f>IF(N409="zákl. přenesená",J409,0)</f>
        <v>0</v>
      </c>
      <c r="BH409" s="164">
        <f>IF(N409="sníž. přenesená",J409,0)</f>
        <v>0</v>
      </c>
      <c r="BI409" s="164">
        <f>IF(N409="nulová",J409,0)</f>
        <v>0</v>
      </c>
      <c r="BJ409" s="18" t="s">
        <v>84</v>
      </c>
      <c r="BK409" s="164">
        <f>ROUND(I409*H409,2)</f>
        <v>0</v>
      </c>
      <c r="BL409" s="18" t="s">
        <v>627</v>
      </c>
      <c r="BM409" s="163" t="s">
        <v>1424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1425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1396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4" customFormat="1" ht="12">
      <c r="B412" s="171"/>
      <c r="C412" s="213"/>
      <c r="D412" s="210" t="s">
        <v>152</v>
      </c>
      <c r="E412" s="214" t="s">
        <v>1</v>
      </c>
      <c r="F412" s="215" t="s">
        <v>1426</v>
      </c>
      <c r="G412" s="213"/>
      <c r="H412" s="216">
        <v>3</v>
      </c>
      <c r="I412" s="173"/>
      <c r="J412" s="213"/>
      <c r="L412" s="171"/>
      <c r="M412" s="174"/>
      <c r="N412" s="175"/>
      <c r="O412" s="175"/>
      <c r="P412" s="175"/>
      <c r="Q412" s="175"/>
      <c r="R412" s="175"/>
      <c r="S412" s="175"/>
      <c r="T412" s="176"/>
      <c r="AT412" s="172" t="s">
        <v>152</v>
      </c>
      <c r="AU412" s="172" t="s">
        <v>86</v>
      </c>
      <c r="AV412" s="14" t="s">
        <v>86</v>
      </c>
      <c r="AW412" s="14" t="s">
        <v>32</v>
      </c>
      <c r="AX412" s="14" t="s">
        <v>84</v>
      </c>
      <c r="AY412" s="172" t="s">
        <v>143</v>
      </c>
    </row>
    <row r="413" spans="1:65" s="2" customFormat="1" ht="16.5" customHeight="1">
      <c r="A413" s="33"/>
      <c r="B413" s="156"/>
      <c r="C413" s="225" t="s">
        <v>596</v>
      </c>
      <c r="D413" s="225" t="s">
        <v>334</v>
      </c>
      <c r="E413" s="226" t="s">
        <v>1427</v>
      </c>
      <c r="F413" s="227" t="s">
        <v>1428</v>
      </c>
      <c r="G413" s="228" t="s">
        <v>385</v>
      </c>
      <c r="H413" s="229">
        <v>3.045</v>
      </c>
      <c r="I413" s="190"/>
      <c r="J413" s="235">
        <f>ROUND(I413*H413,2)</f>
        <v>0</v>
      </c>
      <c r="K413" s="189" t="s">
        <v>149</v>
      </c>
      <c r="L413" s="191"/>
      <c r="M413" s="192" t="s">
        <v>1</v>
      </c>
      <c r="N413" s="193" t="s">
        <v>42</v>
      </c>
      <c r="O413" s="59"/>
      <c r="P413" s="161">
        <f>O413*H413</f>
        <v>0</v>
      </c>
      <c r="Q413" s="161">
        <v>0.0009</v>
      </c>
      <c r="R413" s="161">
        <f>Q413*H413</f>
        <v>0.0027405</v>
      </c>
      <c r="S413" s="161">
        <v>0</v>
      </c>
      <c r="T413" s="16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3" t="s">
        <v>219</v>
      </c>
      <c r="AT413" s="163" t="s">
        <v>334</v>
      </c>
      <c r="AU413" s="163" t="s">
        <v>86</v>
      </c>
      <c r="AY413" s="18" t="s">
        <v>143</v>
      </c>
      <c r="BE413" s="164">
        <f>IF(N413="základní",J413,0)</f>
        <v>0</v>
      </c>
      <c r="BF413" s="164">
        <f>IF(N413="snížená",J413,0)</f>
        <v>0</v>
      </c>
      <c r="BG413" s="164">
        <f>IF(N413="zákl. přenesená",J413,0)</f>
        <v>0</v>
      </c>
      <c r="BH413" s="164">
        <f>IF(N413="sníž. přenesená",J413,0)</f>
        <v>0</v>
      </c>
      <c r="BI413" s="164">
        <f>IF(N413="nulová",J413,0)</f>
        <v>0</v>
      </c>
      <c r="BJ413" s="18" t="s">
        <v>84</v>
      </c>
      <c r="BK413" s="164">
        <f>ROUND(I413*H413,2)</f>
        <v>0</v>
      </c>
      <c r="BL413" s="18" t="s">
        <v>150</v>
      </c>
      <c r="BM413" s="163" t="s">
        <v>1429</v>
      </c>
    </row>
    <row r="414" spans="2:51" s="13" customFormat="1" ht="12">
      <c r="B414" s="165"/>
      <c r="C414" s="209"/>
      <c r="D414" s="210" t="s">
        <v>152</v>
      </c>
      <c r="E414" s="211" t="s">
        <v>1</v>
      </c>
      <c r="F414" s="212" t="s">
        <v>1430</v>
      </c>
      <c r="G414" s="209"/>
      <c r="H414" s="211" t="s">
        <v>1</v>
      </c>
      <c r="I414" s="167"/>
      <c r="J414" s="209"/>
      <c r="L414" s="165"/>
      <c r="M414" s="168"/>
      <c r="N414" s="169"/>
      <c r="O414" s="169"/>
      <c r="P414" s="169"/>
      <c r="Q414" s="169"/>
      <c r="R414" s="169"/>
      <c r="S414" s="169"/>
      <c r="T414" s="170"/>
      <c r="AT414" s="166" t="s">
        <v>152</v>
      </c>
      <c r="AU414" s="166" t="s">
        <v>86</v>
      </c>
      <c r="AV414" s="13" t="s">
        <v>84</v>
      </c>
      <c r="AW414" s="13" t="s">
        <v>32</v>
      </c>
      <c r="AX414" s="13" t="s">
        <v>76</v>
      </c>
      <c r="AY414" s="166" t="s">
        <v>143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1431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4" customFormat="1" ht="12">
      <c r="B416" s="171"/>
      <c r="C416" s="213"/>
      <c r="D416" s="210" t="s">
        <v>152</v>
      </c>
      <c r="E416" s="214" t="s">
        <v>1</v>
      </c>
      <c r="F416" s="215" t="s">
        <v>1432</v>
      </c>
      <c r="G416" s="213"/>
      <c r="H416" s="216">
        <v>3.045</v>
      </c>
      <c r="I416" s="173"/>
      <c r="J416" s="213"/>
      <c r="L416" s="171"/>
      <c r="M416" s="174"/>
      <c r="N416" s="175"/>
      <c r="O416" s="175"/>
      <c r="P416" s="175"/>
      <c r="Q416" s="175"/>
      <c r="R416" s="175"/>
      <c r="S416" s="175"/>
      <c r="T416" s="176"/>
      <c r="AT416" s="172" t="s">
        <v>152</v>
      </c>
      <c r="AU416" s="172" t="s">
        <v>86</v>
      </c>
      <c r="AV416" s="14" t="s">
        <v>86</v>
      </c>
      <c r="AW416" s="14" t="s">
        <v>32</v>
      </c>
      <c r="AX416" s="14" t="s">
        <v>84</v>
      </c>
      <c r="AY416" s="172" t="s">
        <v>143</v>
      </c>
    </row>
    <row r="417" spans="2:63" s="12" customFormat="1" ht="22.9" customHeight="1">
      <c r="B417" s="147"/>
      <c r="C417" s="200"/>
      <c r="D417" s="201" t="s">
        <v>75</v>
      </c>
      <c r="E417" s="203" t="s">
        <v>746</v>
      </c>
      <c r="F417" s="203" t="s">
        <v>1433</v>
      </c>
      <c r="G417" s="200"/>
      <c r="H417" s="200"/>
      <c r="I417" s="149"/>
      <c r="J417" s="233">
        <f>BK417</f>
        <v>0</v>
      </c>
      <c r="L417" s="147"/>
      <c r="M417" s="150"/>
      <c r="N417" s="151"/>
      <c r="O417" s="151"/>
      <c r="P417" s="152">
        <f>SUM(P418:P420)</f>
        <v>0</v>
      </c>
      <c r="Q417" s="151"/>
      <c r="R417" s="152">
        <f>SUM(R418:R420)</f>
        <v>0.0004</v>
      </c>
      <c r="S417" s="151"/>
      <c r="T417" s="153">
        <f>SUM(T418:T420)</f>
        <v>0</v>
      </c>
      <c r="AR417" s="148" t="s">
        <v>84</v>
      </c>
      <c r="AT417" s="154" t="s">
        <v>75</v>
      </c>
      <c r="AU417" s="154" t="s">
        <v>84</v>
      </c>
      <c r="AY417" s="148" t="s">
        <v>143</v>
      </c>
      <c r="BK417" s="155">
        <f>SUM(BK418:BK420)</f>
        <v>0</v>
      </c>
    </row>
    <row r="418" spans="1:65" s="2" customFormat="1" ht="16.5" customHeight="1">
      <c r="A418" s="33"/>
      <c r="B418" s="156"/>
      <c r="C418" s="204" t="s">
        <v>601</v>
      </c>
      <c r="D418" s="204" t="s">
        <v>145</v>
      </c>
      <c r="E418" s="205" t="s">
        <v>1434</v>
      </c>
      <c r="F418" s="206" t="s">
        <v>1435</v>
      </c>
      <c r="G418" s="207" t="s">
        <v>226</v>
      </c>
      <c r="H418" s="208">
        <v>21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</v>
      </c>
      <c r="R418" s="161">
        <f>Q418*H418</f>
        <v>0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1436</v>
      </c>
    </row>
    <row r="419" spans="1:65" s="2" customFormat="1" ht="16.5" customHeight="1">
      <c r="A419" s="33"/>
      <c r="B419" s="156"/>
      <c r="C419" s="204" t="s">
        <v>606</v>
      </c>
      <c r="D419" s="204" t="s">
        <v>145</v>
      </c>
      <c r="E419" s="205" t="s">
        <v>551</v>
      </c>
      <c r="F419" s="206" t="s">
        <v>552</v>
      </c>
      <c r="G419" s="207" t="s">
        <v>553</v>
      </c>
      <c r="H419" s="208">
        <v>4</v>
      </c>
      <c r="I419" s="158"/>
      <c r="J419" s="234">
        <f>ROUND(I419*H419,2)</f>
        <v>0</v>
      </c>
      <c r="K419" s="157" t="s">
        <v>149</v>
      </c>
      <c r="L419" s="34"/>
      <c r="M419" s="159" t="s">
        <v>1</v>
      </c>
      <c r="N419" s="160" t="s">
        <v>42</v>
      </c>
      <c r="O419" s="59"/>
      <c r="P419" s="161">
        <f>O419*H419</f>
        <v>0</v>
      </c>
      <c r="Q419" s="161">
        <v>0.0001</v>
      </c>
      <c r="R419" s="161">
        <f>Q419*H419</f>
        <v>0.0004</v>
      </c>
      <c r="S419" s="161">
        <v>0</v>
      </c>
      <c r="T419" s="16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3" t="s">
        <v>150</v>
      </c>
      <c r="AT419" s="163" t="s">
        <v>145</v>
      </c>
      <c r="AU419" s="163" t="s">
        <v>86</v>
      </c>
      <c r="AY419" s="18" t="s">
        <v>143</v>
      </c>
      <c r="BE419" s="164">
        <f>IF(N419="základní",J419,0)</f>
        <v>0</v>
      </c>
      <c r="BF419" s="164">
        <f>IF(N419="snížená",J419,0)</f>
        <v>0</v>
      </c>
      <c r="BG419" s="164">
        <f>IF(N419="zákl. přenesená",J419,0)</f>
        <v>0</v>
      </c>
      <c r="BH419" s="164">
        <f>IF(N419="sníž. přenesená",J419,0)</f>
        <v>0</v>
      </c>
      <c r="BI419" s="164">
        <f>IF(N419="nulová",J419,0)</f>
        <v>0</v>
      </c>
      <c r="BJ419" s="18" t="s">
        <v>84</v>
      </c>
      <c r="BK419" s="164">
        <f>ROUND(I419*H419,2)</f>
        <v>0</v>
      </c>
      <c r="BL419" s="18" t="s">
        <v>150</v>
      </c>
      <c r="BM419" s="163" t="s">
        <v>1437</v>
      </c>
    </row>
    <row r="420" spans="1:65" s="2" customFormat="1" ht="16.5" customHeight="1">
      <c r="A420" s="33"/>
      <c r="B420" s="156"/>
      <c r="C420" s="204" t="s">
        <v>611</v>
      </c>
      <c r="D420" s="204" t="s">
        <v>145</v>
      </c>
      <c r="E420" s="205" t="s">
        <v>1438</v>
      </c>
      <c r="F420" s="206" t="s">
        <v>1439</v>
      </c>
      <c r="G420" s="207" t="s">
        <v>226</v>
      </c>
      <c r="H420" s="208">
        <v>21</v>
      </c>
      <c r="I420" s="158"/>
      <c r="J420" s="234">
        <f>ROUND(I420*H420,2)</f>
        <v>0</v>
      </c>
      <c r="K420" s="157" t="s">
        <v>1</v>
      </c>
      <c r="L420" s="34"/>
      <c r="M420" s="159" t="s">
        <v>1</v>
      </c>
      <c r="N420" s="160" t="s">
        <v>42</v>
      </c>
      <c r="O420" s="59"/>
      <c r="P420" s="161">
        <f>O420*H420</f>
        <v>0</v>
      </c>
      <c r="Q420" s="161">
        <v>0</v>
      </c>
      <c r="R420" s="161">
        <f>Q420*H420</f>
        <v>0</v>
      </c>
      <c r="S420" s="161">
        <v>0</v>
      </c>
      <c r="T420" s="16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150</v>
      </c>
      <c r="AT420" s="163" t="s">
        <v>145</v>
      </c>
      <c r="AU420" s="163" t="s">
        <v>86</v>
      </c>
      <c r="AY420" s="18" t="s">
        <v>143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18" t="s">
        <v>84</v>
      </c>
      <c r="BK420" s="164">
        <f>ROUND(I420*H420,2)</f>
        <v>0</v>
      </c>
      <c r="BL420" s="18" t="s">
        <v>150</v>
      </c>
      <c r="BM420" s="163" t="s">
        <v>1440</v>
      </c>
    </row>
    <row r="421" spans="2:63" s="12" customFormat="1" ht="22.9" customHeight="1">
      <c r="B421" s="147"/>
      <c r="C421" s="200"/>
      <c r="D421" s="201" t="s">
        <v>75</v>
      </c>
      <c r="E421" s="203" t="s">
        <v>652</v>
      </c>
      <c r="F421" s="203" t="s">
        <v>653</v>
      </c>
      <c r="G421" s="200"/>
      <c r="H421" s="200"/>
      <c r="I421" s="149"/>
      <c r="J421" s="233">
        <f>BK421</f>
        <v>0</v>
      </c>
      <c r="L421" s="147"/>
      <c r="M421" s="150"/>
      <c r="N421" s="151"/>
      <c r="O421" s="151"/>
      <c r="P421" s="152">
        <f>P422</f>
        <v>0</v>
      </c>
      <c r="Q421" s="151"/>
      <c r="R421" s="152">
        <f>R422</f>
        <v>0</v>
      </c>
      <c r="S421" s="151"/>
      <c r="T421" s="153">
        <f>T422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BK422</f>
        <v>0</v>
      </c>
    </row>
    <row r="422" spans="1:65" s="2" customFormat="1" ht="16.5" customHeight="1">
      <c r="A422" s="33"/>
      <c r="B422" s="156"/>
      <c r="C422" s="204" t="s">
        <v>615</v>
      </c>
      <c r="D422" s="204" t="s">
        <v>145</v>
      </c>
      <c r="E422" s="205" t="s">
        <v>655</v>
      </c>
      <c r="F422" s="206" t="s">
        <v>656</v>
      </c>
      <c r="G422" s="207" t="s">
        <v>337</v>
      </c>
      <c r="H422" s="208">
        <v>30.077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</v>
      </c>
      <c r="R422" s="161">
        <f>Q422*H422</f>
        <v>0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1441</v>
      </c>
    </row>
    <row r="423" spans="2:63" s="12" customFormat="1" ht="25.9" customHeight="1">
      <c r="B423" s="147"/>
      <c r="C423" s="200"/>
      <c r="D423" s="201" t="s">
        <v>75</v>
      </c>
      <c r="E423" s="202" t="s">
        <v>933</v>
      </c>
      <c r="F423" s="202" t="s">
        <v>934</v>
      </c>
      <c r="G423" s="200"/>
      <c r="H423" s="200"/>
      <c r="I423" s="149"/>
      <c r="J423" s="232">
        <f>BK423</f>
        <v>0</v>
      </c>
      <c r="L423" s="147"/>
      <c r="M423" s="150"/>
      <c r="N423" s="151"/>
      <c r="O423" s="151"/>
      <c r="P423" s="152">
        <f>P424</f>
        <v>0</v>
      </c>
      <c r="Q423" s="151"/>
      <c r="R423" s="152">
        <f>R424</f>
        <v>0</v>
      </c>
      <c r="S423" s="151"/>
      <c r="T423" s="153">
        <f>T424</f>
        <v>0</v>
      </c>
      <c r="AR423" s="148" t="s">
        <v>171</v>
      </c>
      <c r="AT423" s="154" t="s">
        <v>75</v>
      </c>
      <c r="AU423" s="154" t="s">
        <v>76</v>
      </c>
      <c r="AY423" s="148" t="s">
        <v>143</v>
      </c>
      <c r="BK423" s="155">
        <f>BK424</f>
        <v>0</v>
      </c>
    </row>
    <row r="424" spans="1:65" s="2" customFormat="1" ht="16.5" customHeight="1">
      <c r="A424" s="33"/>
      <c r="B424" s="156"/>
      <c r="C424" s="204" t="s">
        <v>619</v>
      </c>
      <c r="D424" s="204" t="s">
        <v>145</v>
      </c>
      <c r="E424" s="205" t="s">
        <v>936</v>
      </c>
      <c r="F424" s="206" t="s">
        <v>937</v>
      </c>
      <c r="G424" s="207" t="s">
        <v>642</v>
      </c>
      <c r="H424" s="208">
        <v>1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</v>
      </c>
      <c r="R424" s="161">
        <f>Q424*H424</f>
        <v>0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938</v>
      </c>
      <c r="AT424" s="163" t="s">
        <v>145</v>
      </c>
      <c r="AU424" s="163" t="s">
        <v>84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938</v>
      </c>
      <c r="BM424" s="163" t="s">
        <v>1442</v>
      </c>
    </row>
    <row r="425" spans="2:63" s="12" customFormat="1" ht="25.9" customHeight="1">
      <c r="B425" s="147"/>
      <c r="C425" s="200"/>
      <c r="D425" s="201" t="s">
        <v>75</v>
      </c>
      <c r="E425" s="202" t="s">
        <v>940</v>
      </c>
      <c r="F425" s="202" t="s">
        <v>941</v>
      </c>
      <c r="G425" s="200"/>
      <c r="H425" s="200"/>
      <c r="I425" s="149"/>
      <c r="J425" s="232">
        <f>BK425</f>
        <v>0</v>
      </c>
      <c r="L425" s="147"/>
      <c r="M425" s="150"/>
      <c r="N425" s="151"/>
      <c r="O425" s="151"/>
      <c r="P425" s="152">
        <f>SUM(P426:P436)</f>
        <v>0</v>
      </c>
      <c r="Q425" s="151"/>
      <c r="R425" s="152">
        <f>SUM(R426:R436)</f>
        <v>0</v>
      </c>
      <c r="S425" s="151"/>
      <c r="T425" s="153">
        <f>SUM(T426:T436)</f>
        <v>0</v>
      </c>
      <c r="AR425" s="148" t="s">
        <v>150</v>
      </c>
      <c r="AT425" s="154" t="s">
        <v>75</v>
      </c>
      <c r="AU425" s="154" t="s">
        <v>76</v>
      </c>
      <c r="AY425" s="148" t="s">
        <v>143</v>
      </c>
      <c r="BK425" s="155">
        <f>SUM(BK426:BK436)</f>
        <v>0</v>
      </c>
    </row>
    <row r="426" spans="1:65" s="2" customFormat="1" ht="16.5" customHeight="1">
      <c r="A426" s="33"/>
      <c r="B426" s="156"/>
      <c r="C426" s="204" t="s">
        <v>623</v>
      </c>
      <c r="D426" s="204" t="s">
        <v>145</v>
      </c>
      <c r="E426" s="205" t="s">
        <v>943</v>
      </c>
      <c r="F426" s="206" t="s">
        <v>944</v>
      </c>
      <c r="G426" s="207" t="s">
        <v>642</v>
      </c>
      <c r="H426" s="208">
        <v>1</v>
      </c>
      <c r="I426" s="158"/>
      <c r="J426" s="234">
        <f aca="true" t="shared" si="0" ref="J426:J436">ROUND(I426*H426,2)</f>
        <v>0</v>
      </c>
      <c r="K426" s="157" t="s">
        <v>149</v>
      </c>
      <c r="L426" s="34"/>
      <c r="M426" s="159" t="s">
        <v>1</v>
      </c>
      <c r="N426" s="160" t="s">
        <v>42</v>
      </c>
      <c r="O426" s="59"/>
      <c r="P426" s="161">
        <f aca="true" t="shared" si="1" ref="P426:P436">O426*H426</f>
        <v>0</v>
      </c>
      <c r="Q426" s="161">
        <v>0</v>
      </c>
      <c r="R426" s="161">
        <f aca="true" t="shared" si="2" ref="R426:R436">Q426*H426</f>
        <v>0</v>
      </c>
      <c r="S426" s="161">
        <v>0</v>
      </c>
      <c r="T426" s="162">
        <f aca="true" t="shared" si="3" ref="T426:T436"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3" t="s">
        <v>938</v>
      </c>
      <c r="AT426" s="163" t="s">
        <v>145</v>
      </c>
      <c r="AU426" s="163" t="s">
        <v>84</v>
      </c>
      <c r="AY426" s="18" t="s">
        <v>143</v>
      </c>
      <c r="BE426" s="164">
        <f aca="true" t="shared" si="4" ref="BE426:BE436">IF(N426="základní",J426,0)</f>
        <v>0</v>
      </c>
      <c r="BF426" s="164">
        <f aca="true" t="shared" si="5" ref="BF426:BF436">IF(N426="snížená",J426,0)</f>
        <v>0</v>
      </c>
      <c r="BG426" s="164">
        <f aca="true" t="shared" si="6" ref="BG426:BG436">IF(N426="zákl. přenesená",J426,0)</f>
        <v>0</v>
      </c>
      <c r="BH426" s="164">
        <f aca="true" t="shared" si="7" ref="BH426:BH436">IF(N426="sníž. přenesená",J426,0)</f>
        <v>0</v>
      </c>
      <c r="BI426" s="164">
        <f aca="true" t="shared" si="8" ref="BI426:BI436">IF(N426="nulová",J426,0)</f>
        <v>0</v>
      </c>
      <c r="BJ426" s="18" t="s">
        <v>84</v>
      </c>
      <c r="BK426" s="164">
        <f aca="true" t="shared" si="9" ref="BK426:BK436">ROUND(I426*H426,2)</f>
        <v>0</v>
      </c>
      <c r="BL426" s="18" t="s">
        <v>938</v>
      </c>
      <c r="BM426" s="163" t="s">
        <v>1443</v>
      </c>
    </row>
    <row r="427" spans="1:65" s="2" customFormat="1" ht="16.5" customHeight="1">
      <c r="A427" s="33"/>
      <c r="B427" s="156"/>
      <c r="C427" s="204" t="s">
        <v>627</v>
      </c>
      <c r="D427" s="204" t="s">
        <v>145</v>
      </c>
      <c r="E427" s="205" t="s">
        <v>947</v>
      </c>
      <c r="F427" s="206" t="s">
        <v>948</v>
      </c>
      <c r="G427" s="207" t="s">
        <v>642</v>
      </c>
      <c r="H427" s="208">
        <v>1</v>
      </c>
      <c r="I427" s="158"/>
      <c r="J427" s="234">
        <f t="shared" si="0"/>
        <v>0</v>
      </c>
      <c r="K427" s="157" t="s">
        <v>1</v>
      </c>
      <c r="L427" s="34"/>
      <c r="M427" s="159" t="s">
        <v>1</v>
      </c>
      <c r="N427" s="160" t="s">
        <v>42</v>
      </c>
      <c r="O427" s="59"/>
      <c r="P427" s="161">
        <f t="shared" si="1"/>
        <v>0</v>
      </c>
      <c r="Q427" s="161">
        <v>0</v>
      </c>
      <c r="R427" s="161">
        <f t="shared" si="2"/>
        <v>0</v>
      </c>
      <c r="S427" s="161">
        <v>0</v>
      </c>
      <c r="T427" s="162">
        <f t="shared" si="3"/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3" t="s">
        <v>938</v>
      </c>
      <c r="AT427" s="163" t="s">
        <v>145</v>
      </c>
      <c r="AU427" s="163" t="s">
        <v>84</v>
      </c>
      <c r="AY427" s="18" t="s">
        <v>143</v>
      </c>
      <c r="BE427" s="164">
        <f t="shared" si="4"/>
        <v>0</v>
      </c>
      <c r="BF427" s="164">
        <f t="shared" si="5"/>
        <v>0</v>
      </c>
      <c r="BG427" s="164">
        <f t="shared" si="6"/>
        <v>0</v>
      </c>
      <c r="BH427" s="164">
        <f t="shared" si="7"/>
        <v>0</v>
      </c>
      <c r="BI427" s="164">
        <f t="shared" si="8"/>
        <v>0</v>
      </c>
      <c r="BJ427" s="18" t="s">
        <v>84</v>
      </c>
      <c r="BK427" s="164">
        <f t="shared" si="9"/>
        <v>0</v>
      </c>
      <c r="BL427" s="18" t="s">
        <v>938</v>
      </c>
      <c r="BM427" s="163" t="s">
        <v>1444</v>
      </c>
    </row>
    <row r="428" spans="1:65" s="2" customFormat="1" ht="24" customHeight="1">
      <c r="A428" s="33"/>
      <c r="B428" s="156"/>
      <c r="C428" s="204" t="s">
        <v>631</v>
      </c>
      <c r="D428" s="204" t="s">
        <v>145</v>
      </c>
      <c r="E428" s="205" t="s">
        <v>951</v>
      </c>
      <c r="F428" s="206" t="s">
        <v>952</v>
      </c>
      <c r="G428" s="207" t="s">
        <v>642</v>
      </c>
      <c r="H428" s="208">
        <v>1</v>
      </c>
      <c r="I428" s="158"/>
      <c r="J428" s="234">
        <f t="shared" si="0"/>
        <v>0</v>
      </c>
      <c r="K428" s="157" t="s">
        <v>1</v>
      </c>
      <c r="L428" s="34"/>
      <c r="M428" s="159" t="s">
        <v>1</v>
      </c>
      <c r="N428" s="160" t="s">
        <v>42</v>
      </c>
      <c r="O428" s="59"/>
      <c r="P428" s="161">
        <f t="shared" si="1"/>
        <v>0</v>
      </c>
      <c r="Q428" s="161">
        <v>0</v>
      </c>
      <c r="R428" s="161">
        <f t="shared" si="2"/>
        <v>0</v>
      </c>
      <c r="S428" s="161">
        <v>0</v>
      </c>
      <c r="T428" s="162">
        <f t="shared" si="3"/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938</v>
      </c>
      <c r="AT428" s="163" t="s">
        <v>145</v>
      </c>
      <c r="AU428" s="163" t="s">
        <v>84</v>
      </c>
      <c r="AY428" s="18" t="s">
        <v>143</v>
      </c>
      <c r="BE428" s="164">
        <f t="shared" si="4"/>
        <v>0</v>
      </c>
      <c r="BF428" s="164">
        <f t="shared" si="5"/>
        <v>0</v>
      </c>
      <c r="BG428" s="164">
        <f t="shared" si="6"/>
        <v>0</v>
      </c>
      <c r="BH428" s="164">
        <f t="shared" si="7"/>
        <v>0</v>
      </c>
      <c r="BI428" s="164">
        <f t="shared" si="8"/>
        <v>0</v>
      </c>
      <c r="BJ428" s="18" t="s">
        <v>84</v>
      </c>
      <c r="BK428" s="164">
        <f t="shared" si="9"/>
        <v>0</v>
      </c>
      <c r="BL428" s="18" t="s">
        <v>938</v>
      </c>
      <c r="BM428" s="163" t="s">
        <v>1445</v>
      </c>
    </row>
    <row r="429" spans="1:65" s="2" customFormat="1" ht="16.5" customHeight="1">
      <c r="A429" s="33"/>
      <c r="B429" s="156"/>
      <c r="C429" s="204" t="s">
        <v>635</v>
      </c>
      <c r="D429" s="204" t="s">
        <v>145</v>
      </c>
      <c r="E429" s="205" t="s">
        <v>955</v>
      </c>
      <c r="F429" s="206" t="s">
        <v>956</v>
      </c>
      <c r="G429" s="207" t="s">
        <v>642</v>
      </c>
      <c r="H429" s="208">
        <v>1</v>
      </c>
      <c r="I429" s="158"/>
      <c r="J429" s="234">
        <f t="shared" si="0"/>
        <v>0</v>
      </c>
      <c r="K429" s="157" t="s">
        <v>149</v>
      </c>
      <c r="L429" s="34"/>
      <c r="M429" s="159" t="s">
        <v>1</v>
      </c>
      <c r="N429" s="160" t="s">
        <v>42</v>
      </c>
      <c r="O429" s="59"/>
      <c r="P429" s="161">
        <f t="shared" si="1"/>
        <v>0</v>
      </c>
      <c r="Q429" s="161">
        <v>0</v>
      </c>
      <c r="R429" s="161">
        <f t="shared" si="2"/>
        <v>0</v>
      </c>
      <c r="S429" s="161">
        <v>0</v>
      </c>
      <c r="T429" s="162">
        <f t="shared" si="3"/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3" t="s">
        <v>938</v>
      </c>
      <c r="AT429" s="163" t="s">
        <v>145</v>
      </c>
      <c r="AU429" s="163" t="s">
        <v>84</v>
      </c>
      <c r="AY429" s="18" t="s">
        <v>143</v>
      </c>
      <c r="BE429" s="164">
        <f t="shared" si="4"/>
        <v>0</v>
      </c>
      <c r="BF429" s="164">
        <f t="shared" si="5"/>
        <v>0</v>
      </c>
      <c r="BG429" s="164">
        <f t="shared" si="6"/>
        <v>0</v>
      </c>
      <c r="BH429" s="164">
        <f t="shared" si="7"/>
        <v>0</v>
      </c>
      <c r="BI429" s="164">
        <f t="shared" si="8"/>
        <v>0</v>
      </c>
      <c r="BJ429" s="18" t="s">
        <v>84</v>
      </c>
      <c r="BK429" s="164">
        <f t="shared" si="9"/>
        <v>0</v>
      </c>
      <c r="BL429" s="18" t="s">
        <v>938</v>
      </c>
      <c r="BM429" s="163" t="s">
        <v>1446</v>
      </c>
    </row>
    <row r="430" spans="1:65" s="2" customFormat="1" ht="16.5" customHeight="1">
      <c r="A430" s="33"/>
      <c r="B430" s="156"/>
      <c r="C430" s="204" t="s">
        <v>639</v>
      </c>
      <c r="D430" s="204" t="s">
        <v>145</v>
      </c>
      <c r="E430" s="205" t="s">
        <v>959</v>
      </c>
      <c r="F430" s="206" t="s">
        <v>960</v>
      </c>
      <c r="G430" s="207" t="s">
        <v>642</v>
      </c>
      <c r="H430" s="208">
        <v>3</v>
      </c>
      <c r="I430" s="158"/>
      <c r="J430" s="234">
        <f t="shared" si="0"/>
        <v>0</v>
      </c>
      <c r="K430" s="157" t="s">
        <v>149</v>
      </c>
      <c r="L430" s="34"/>
      <c r="M430" s="159" t="s">
        <v>1</v>
      </c>
      <c r="N430" s="160" t="s">
        <v>42</v>
      </c>
      <c r="O430" s="59"/>
      <c r="P430" s="161">
        <f t="shared" si="1"/>
        <v>0</v>
      </c>
      <c r="Q430" s="161">
        <v>0</v>
      </c>
      <c r="R430" s="161">
        <f t="shared" si="2"/>
        <v>0</v>
      </c>
      <c r="S430" s="161">
        <v>0</v>
      </c>
      <c r="T430" s="162">
        <f t="shared" si="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3" t="s">
        <v>938</v>
      </c>
      <c r="AT430" s="163" t="s">
        <v>145</v>
      </c>
      <c r="AU430" s="163" t="s">
        <v>84</v>
      </c>
      <c r="AY430" s="18" t="s">
        <v>143</v>
      </c>
      <c r="BE430" s="164">
        <f t="shared" si="4"/>
        <v>0</v>
      </c>
      <c r="BF430" s="164">
        <f t="shared" si="5"/>
        <v>0</v>
      </c>
      <c r="BG430" s="164">
        <f t="shared" si="6"/>
        <v>0</v>
      </c>
      <c r="BH430" s="164">
        <f t="shared" si="7"/>
        <v>0</v>
      </c>
      <c r="BI430" s="164">
        <f t="shared" si="8"/>
        <v>0</v>
      </c>
      <c r="BJ430" s="18" t="s">
        <v>84</v>
      </c>
      <c r="BK430" s="164">
        <f t="shared" si="9"/>
        <v>0</v>
      </c>
      <c r="BL430" s="18" t="s">
        <v>938</v>
      </c>
      <c r="BM430" s="163" t="s">
        <v>1447</v>
      </c>
    </row>
    <row r="431" spans="1:65" s="2" customFormat="1" ht="24" customHeight="1">
      <c r="A431" s="33"/>
      <c r="B431" s="156"/>
      <c r="C431" s="204" t="s">
        <v>644</v>
      </c>
      <c r="D431" s="204" t="s">
        <v>145</v>
      </c>
      <c r="E431" s="205" t="s">
        <v>963</v>
      </c>
      <c r="F431" s="206" t="s">
        <v>964</v>
      </c>
      <c r="G431" s="207" t="s">
        <v>642</v>
      </c>
      <c r="H431" s="208">
        <v>1</v>
      </c>
      <c r="I431" s="158"/>
      <c r="J431" s="234">
        <f t="shared" si="0"/>
        <v>0</v>
      </c>
      <c r="K431" s="157" t="s">
        <v>1</v>
      </c>
      <c r="L431" s="34"/>
      <c r="M431" s="159" t="s">
        <v>1</v>
      </c>
      <c r="N431" s="160" t="s">
        <v>42</v>
      </c>
      <c r="O431" s="59"/>
      <c r="P431" s="161">
        <f t="shared" si="1"/>
        <v>0</v>
      </c>
      <c r="Q431" s="161">
        <v>0</v>
      </c>
      <c r="R431" s="161">
        <f t="shared" si="2"/>
        <v>0</v>
      </c>
      <c r="S431" s="161">
        <v>0</v>
      </c>
      <c r="T431" s="162">
        <f t="shared" si="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965</v>
      </c>
      <c r="AT431" s="163" t="s">
        <v>145</v>
      </c>
      <c r="AU431" s="163" t="s">
        <v>84</v>
      </c>
      <c r="AY431" s="18" t="s">
        <v>143</v>
      </c>
      <c r="BE431" s="164">
        <f t="shared" si="4"/>
        <v>0</v>
      </c>
      <c r="BF431" s="164">
        <f t="shared" si="5"/>
        <v>0</v>
      </c>
      <c r="BG431" s="164">
        <f t="shared" si="6"/>
        <v>0</v>
      </c>
      <c r="BH431" s="164">
        <f t="shared" si="7"/>
        <v>0</v>
      </c>
      <c r="BI431" s="164">
        <f t="shared" si="8"/>
        <v>0</v>
      </c>
      <c r="BJ431" s="18" t="s">
        <v>84</v>
      </c>
      <c r="BK431" s="164">
        <f t="shared" si="9"/>
        <v>0</v>
      </c>
      <c r="BL431" s="18" t="s">
        <v>965</v>
      </c>
      <c r="BM431" s="163" t="s">
        <v>1448</v>
      </c>
    </row>
    <row r="432" spans="1:65" s="2" customFormat="1" ht="24" customHeight="1">
      <c r="A432" s="33"/>
      <c r="B432" s="156"/>
      <c r="C432" s="204" t="s">
        <v>648</v>
      </c>
      <c r="D432" s="204" t="s">
        <v>145</v>
      </c>
      <c r="E432" s="205" t="s">
        <v>968</v>
      </c>
      <c r="F432" s="206" t="s">
        <v>969</v>
      </c>
      <c r="G432" s="207" t="s">
        <v>642</v>
      </c>
      <c r="H432" s="208">
        <v>1</v>
      </c>
      <c r="I432" s="158"/>
      <c r="J432" s="234">
        <f t="shared" si="0"/>
        <v>0</v>
      </c>
      <c r="K432" s="157" t="s">
        <v>1</v>
      </c>
      <c r="L432" s="34"/>
      <c r="M432" s="159" t="s">
        <v>1</v>
      </c>
      <c r="N432" s="160" t="s">
        <v>42</v>
      </c>
      <c r="O432" s="59"/>
      <c r="P432" s="161">
        <f t="shared" si="1"/>
        <v>0</v>
      </c>
      <c r="Q432" s="161">
        <v>0</v>
      </c>
      <c r="R432" s="161">
        <f t="shared" si="2"/>
        <v>0</v>
      </c>
      <c r="S432" s="161">
        <v>0</v>
      </c>
      <c r="T432" s="162">
        <f t="shared" si="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3" t="s">
        <v>965</v>
      </c>
      <c r="AT432" s="163" t="s">
        <v>145</v>
      </c>
      <c r="AU432" s="163" t="s">
        <v>84</v>
      </c>
      <c r="AY432" s="18" t="s">
        <v>143</v>
      </c>
      <c r="BE432" s="164">
        <f t="shared" si="4"/>
        <v>0</v>
      </c>
      <c r="BF432" s="164">
        <f t="shared" si="5"/>
        <v>0</v>
      </c>
      <c r="BG432" s="164">
        <f t="shared" si="6"/>
        <v>0</v>
      </c>
      <c r="BH432" s="164">
        <f t="shared" si="7"/>
        <v>0</v>
      </c>
      <c r="BI432" s="164">
        <f t="shared" si="8"/>
        <v>0</v>
      </c>
      <c r="BJ432" s="18" t="s">
        <v>84</v>
      </c>
      <c r="BK432" s="164">
        <f t="shared" si="9"/>
        <v>0</v>
      </c>
      <c r="BL432" s="18" t="s">
        <v>965</v>
      </c>
      <c r="BM432" s="163" t="s">
        <v>1449</v>
      </c>
    </row>
    <row r="433" spans="1:65" s="2" customFormat="1" ht="16.5" customHeight="1">
      <c r="A433" s="33"/>
      <c r="B433" s="156"/>
      <c r="C433" s="204" t="s">
        <v>654</v>
      </c>
      <c r="D433" s="204" t="s">
        <v>145</v>
      </c>
      <c r="E433" s="205" t="s">
        <v>972</v>
      </c>
      <c r="F433" s="206" t="s">
        <v>973</v>
      </c>
      <c r="G433" s="207" t="s">
        <v>385</v>
      </c>
      <c r="H433" s="208">
        <v>2</v>
      </c>
      <c r="I433" s="158"/>
      <c r="J433" s="234">
        <f t="shared" si="0"/>
        <v>0</v>
      </c>
      <c r="K433" s="157" t="s">
        <v>1</v>
      </c>
      <c r="L433" s="34"/>
      <c r="M433" s="159" t="s">
        <v>1</v>
      </c>
      <c r="N433" s="160" t="s">
        <v>42</v>
      </c>
      <c r="O433" s="59"/>
      <c r="P433" s="161">
        <f t="shared" si="1"/>
        <v>0</v>
      </c>
      <c r="Q433" s="161">
        <v>0</v>
      </c>
      <c r="R433" s="161">
        <f t="shared" si="2"/>
        <v>0</v>
      </c>
      <c r="S433" s="161">
        <v>0</v>
      </c>
      <c r="T433" s="162">
        <f t="shared" si="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965</v>
      </c>
      <c r="AT433" s="163" t="s">
        <v>145</v>
      </c>
      <c r="AU433" s="163" t="s">
        <v>84</v>
      </c>
      <c r="AY433" s="18" t="s">
        <v>143</v>
      </c>
      <c r="BE433" s="164">
        <f t="shared" si="4"/>
        <v>0</v>
      </c>
      <c r="BF433" s="164">
        <f t="shared" si="5"/>
        <v>0</v>
      </c>
      <c r="BG433" s="164">
        <f t="shared" si="6"/>
        <v>0</v>
      </c>
      <c r="BH433" s="164">
        <f t="shared" si="7"/>
        <v>0</v>
      </c>
      <c r="BI433" s="164">
        <f t="shared" si="8"/>
        <v>0</v>
      </c>
      <c r="BJ433" s="18" t="s">
        <v>84</v>
      </c>
      <c r="BK433" s="164">
        <f t="shared" si="9"/>
        <v>0</v>
      </c>
      <c r="BL433" s="18" t="s">
        <v>965</v>
      </c>
      <c r="BM433" s="163" t="s">
        <v>1450</v>
      </c>
    </row>
    <row r="434" spans="1:65" s="2" customFormat="1" ht="16.5" customHeight="1">
      <c r="A434" s="33"/>
      <c r="B434" s="156"/>
      <c r="C434" s="204" t="s">
        <v>660</v>
      </c>
      <c r="D434" s="204" t="s">
        <v>145</v>
      </c>
      <c r="E434" s="205" t="s">
        <v>976</v>
      </c>
      <c r="F434" s="206" t="s">
        <v>977</v>
      </c>
      <c r="G434" s="207" t="s">
        <v>642</v>
      </c>
      <c r="H434" s="208">
        <v>1</v>
      </c>
      <c r="I434" s="158"/>
      <c r="J434" s="234">
        <f t="shared" si="0"/>
        <v>0</v>
      </c>
      <c r="K434" s="157" t="s">
        <v>1</v>
      </c>
      <c r="L434" s="34"/>
      <c r="M434" s="159" t="s">
        <v>1</v>
      </c>
      <c r="N434" s="160" t="s">
        <v>42</v>
      </c>
      <c r="O434" s="59"/>
      <c r="P434" s="161">
        <f t="shared" si="1"/>
        <v>0</v>
      </c>
      <c r="Q434" s="161">
        <v>0</v>
      </c>
      <c r="R434" s="161">
        <f t="shared" si="2"/>
        <v>0</v>
      </c>
      <c r="S434" s="161">
        <v>0</v>
      </c>
      <c r="T434" s="162">
        <f t="shared" si="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3" t="s">
        <v>965</v>
      </c>
      <c r="AT434" s="163" t="s">
        <v>145</v>
      </c>
      <c r="AU434" s="163" t="s">
        <v>84</v>
      </c>
      <c r="AY434" s="18" t="s">
        <v>143</v>
      </c>
      <c r="BE434" s="164">
        <f t="shared" si="4"/>
        <v>0</v>
      </c>
      <c r="BF434" s="164">
        <f t="shared" si="5"/>
        <v>0</v>
      </c>
      <c r="BG434" s="164">
        <f t="shared" si="6"/>
        <v>0</v>
      </c>
      <c r="BH434" s="164">
        <f t="shared" si="7"/>
        <v>0</v>
      </c>
      <c r="BI434" s="164">
        <f t="shared" si="8"/>
        <v>0</v>
      </c>
      <c r="BJ434" s="18" t="s">
        <v>84</v>
      </c>
      <c r="BK434" s="164">
        <f t="shared" si="9"/>
        <v>0</v>
      </c>
      <c r="BL434" s="18" t="s">
        <v>965</v>
      </c>
      <c r="BM434" s="163" t="s">
        <v>1451</v>
      </c>
    </row>
    <row r="435" spans="1:65" s="2" customFormat="1" ht="16.5" customHeight="1">
      <c r="A435" s="33"/>
      <c r="B435" s="156"/>
      <c r="C435" s="204" t="s">
        <v>667</v>
      </c>
      <c r="D435" s="204" t="s">
        <v>145</v>
      </c>
      <c r="E435" s="205" t="s">
        <v>980</v>
      </c>
      <c r="F435" s="206" t="s">
        <v>981</v>
      </c>
      <c r="G435" s="207" t="s">
        <v>642</v>
      </c>
      <c r="H435" s="208">
        <v>1</v>
      </c>
      <c r="I435" s="158"/>
      <c r="J435" s="234">
        <f t="shared" si="0"/>
        <v>0</v>
      </c>
      <c r="K435" s="157" t="s">
        <v>149</v>
      </c>
      <c r="L435" s="34"/>
      <c r="M435" s="159" t="s">
        <v>1</v>
      </c>
      <c r="N435" s="160" t="s">
        <v>42</v>
      </c>
      <c r="O435" s="59"/>
      <c r="P435" s="161">
        <f t="shared" si="1"/>
        <v>0</v>
      </c>
      <c r="Q435" s="161">
        <v>0</v>
      </c>
      <c r="R435" s="161">
        <f t="shared" si="2"/>
        <v>0</v>
      </c>
      <c r="S435" s="161">
        <v>0</v>
      </c>
      <c r="T435" s="162">
        <f t="shared" si="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3" t="s">
        <v>938</v>
      </c>
      <c r="AT435" s="163" t="s">
        <v>145</v>
      </c>
      <c r="AU435" s="163" t="s">
        <v>84</v>
      </c>
      <c r="AY435" s="18" t="s">
        <v>143</v>
      </c>
      <c r="BE435" s="164">
        <f t="shared" si="4"/>
        <v>0</v>
      </c>
      <c r="BF435" s="164">
        <f t="shared" si="5"/>
        <v>0</v>
      </c>
      <c r="BG435" s="164">
        <f t="shared" si="6"/>
        <v>0</v>
      </c>
      <c r="BH435" s="164">
        <f t="shared" si="7"/>
        <v>0</v>
      </c>
      <c r="BI435" s="164">
        <f t="shared" si="8"/>
        <v>0</v>
      </c>
      <c r="BJ435" s="18" t="s">
        <v>84</v>
      </c>
      <c r="BK435" s="164">
        <f t="shared" si="9"/>
        <v>0</v>
      </c>
      <c r="BL435" s="18" t="s">
        <v>938</v>
      </c>
      <c r="BM435" s="163" t="s">
        <v>1452</v>
      </c>
    </row>
    <row r="436" spans="1:65" s="2" customFormat="1" ht="16.5" customHeight="1">
      <c r="A436" s="33"/>
      <c r="B436" s="156"/>
      <c r="C436" s="204" t="s">
        <v>674</v>
      </c>
      <c r="D436" s="204" t="s">
        <v>145</v>
      </c>
      <c r="E436" s="205" t="s">
        <v>984</v>
      </c>
      <c r="F436" s="206" t="s">
        <v>985</v>
      </c>
      <c r="G436" s="207" t="s">
        <v>986</v>
      </c>
      <c r="H436" s="208">
        <v>1</v>
      </c>
      <c r="I436" s="158"/>
      <c r="J436" s="234">
        <f t="shared" si="0"/>
        <v>0</v>
      </c>
      <c r="K436" s="157" t="s">
        <v>1</v>
      </c>
      <c r="L436" s="34"/>
      <c r="M436" s="194" t="s">
        <v>1</v>
      </c>
      <c r="N436" s="195" t="s">
        <v>42</v>
      </c>
      <c r="O436" s="196"/>
      <c r="P436" s="197">
        <f t="shared" si="1"/>
        <v>0</v>
      </c>
      <c r="Q436" s="197">
        <v>0</v>
      </c>
      <c r="R436" s="197">
        <f t="shared" si="2"/>
        <v>0</v>
      </c>
      <c r="S436" s="197">
        <v>0</v>
      </c>
      <c r="T436" s="198">
        <f t="shared" si="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3" t="s">
        <v>965</v>
      </c>
      <c r="AT436" s="163" t="s">
        <v>145</v>
      </c>
      <c r="AU436" s="163" t="s">
        <v>84</v>
      </c>
      <c r="AY436" s="18" t="s">
        <v>143</v>
      </c>
      <c r="BE436" s="164">
        <f t="shared" si="4"/>
        <v>0</v>
      </c>
      <c r="BF436" s="164">
        <f t="shared" si="5"/>
        <v>0</v>
      </c>
      <c r="BG436" s="164">
        <f t="shared" si="6"/>
        <v>0</v>
      </c>
      <c r="BH436" s="164">
        <f t="shared" si="7"/>
        <v>0</v>
      </c>
      <c r="BI436" s="164">
        <f t="shared" si="8"/>
        <v>0</v>
      </c>
      <c r="BJ436" s="18" t="s">
        <v>84</v>
      </c>
      <c r="BK436" s="164">
        <f t="shared" si="9"/>
        <v>0</v>
      </c>
      <c r="BL436" s="18" t="s">
        <v>965</v>
      </c>
      <c r="BM436" s="163" t="s">
        <v>1453</v>
      </c>
    </row>
    <row r="437" spans="1:31" s="2" customFormat="1" ht="6.95" customHeight="1">
      <c r="A437" s="33"/>
      <c r="B437" s="48"/>
      <c r="C437" s="230"/>
      <c r="D437" s="230"/>
      <c r="E437" s="230"/>
      <c r="F437" s="230"/>
      <c r="G437" s="230"/>
      <c r="H437" s="230"/>
      <c r="I437" s="121"/>
      <c r="J437" s="230"/>
      <c r="K437" s="49"/>
      <c r="L437" s="34"/>
      <c r="M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</row>
  </sheetData>
  <sheetProtection algorithmName="SHA-512" hashValue="NPpK7NwzpDi2o24y1/Z7cZnS4fXkMRPf3c/df57qb62K07PJ1NRNjdZeimW0x6xG8/NSMbJNG8BFDTz+QjtJwQ==" saltValue="lG0IRxLnzfepZYjg8OszIw==" spinCount="100000" sheet="1" objects="1" scenarios="1"/>
  <autoFilter ref="C127:K43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9"/>
  <sheetViews>
    <sheetView showGridLines="0" workbookViewId="0" topLeftCell="A1">
      <selection activeCell="H453" sqref="H45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1454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ROUND((SUM(BE128:BE458)),2)</f>
        <v>0</v>
      </c>
      <c r="G33" s="33"/>
      <c r="H33" s="33"/>
      <c r="I33" s="108">
        <v>0.21</v>
      </c>
      <c r="J33" s="107">
        <f>ROUND(((SUM(BE128:BE458))*I33),2)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ROUND((SUM(BF128:BF458)),2)</f>
        <v>0</v>
      </c>
      <c r="G34" s="33"/>
      <c r="H34" s="33"/>
      <c r="I34" s="108">
        <v>0.15</v>
      </c>
      <c r="J34" s="107">
        <f>ROUND(((SUM(BF128:BF458))*I34),2)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ROUND((SUM(BG128:BG458)),2)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ROUND((SUM(BH128:BH458)),2)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ROUND((SUM(BI128:BI458)),2)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C - SO 03 - ČOV Přípojka splaškové kanalizace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J336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J342</f>
        <v>0</v>
      </c>
      <c r="L100" s="132"/>
    </row>
    <row r="101" spans="2:12" s="10" customFormat="1" ht="19.9" customHeight="1">
      <c r="B101" s="132"/>
      <c r="D101" s="133" t="s">
        <v>1113</v>
      </c>
      <c r="E101" s="134"/>
      <c r="F101" s="134"/>
      <c r="G101" s="134"/>
      <c r="H101" s="134"/>
      <c r="I101" s="135"/>
      <c r="J101" s="136">
        <f>J346</f>
        <v>0</v>
      </c>
      <c r="L101" s="132"/>
    </row>
    <row r="102" spans="2:12" s="10" customFormat="1" ht="19.9" customHeight="1">
      <c r="B102" s="132"/>
      <c r="D102" s="133" t="s">
        <v>1116</v>
      </c>
      <c r="E102" s="134"/>
      <c r="F102" s="134"/>
      <c r="G102" s="134"/>
      <c r="H102" s="134"/>
      <c r="I102" s="135"/>
      <c r="J102" s="136">
        <f>J371</f>
        <v>0</v>
      </c>
      <c r="L102" s="132"/>
    </row>
    <row r="103" spans="2:12" s="10" customFormat="1" ht="19.9" customHeight="1">
      <c r="B103" s="132"/>
      <c r="D103" s="133" t="s">
        <v>1115</v>
      </c>
      <c r="E103" s="134"/>
      <c r="F103" s="134"/>
      <c r="G103" s="134"/>
      <c r="H103" s="134"/>
      <c r="I103" s="135"/>
      <c r="J103" s="136">
        <f>J375</f>
        <v>0</v>
      </c>
      <c r="L103" s="132"/>
    </row>
    <row r="104" spans="2:12" s="10" customFormat="1" ht="19.9" customHeight="1">
      <c r="B104" s="132"/>
      <c r="D104" s="133" t="s">
        <v>1455</v>
      </c>
      <c r="E104" s="134"/>
      <c r="F104" s="134"/>
      <c r="G104" s="134"/>
      <c r="H104" s="134"/>
      <c r="I104" s="135"/>
      <c r="J104" s="136">
        <f>J432</f>
        <v>0</v>
      </c>
      <c r="L104" s="132"/>
    </row>
    <row r="105" spans="2:12" s="10" customFormat="1" ht="19.9" customHeight="1">
      <c r="B105" s="132"/>
      <c r="D105" s="133" t="s">
        <v>1456</v>
      </c>
      <c r="E105" s="134"/>
      <c r="F105" s="134"/>
      <c r="G105" s="134"/>
      <c r="H105" s="134"/>
      <c r="I105" s="135"/>
      <c r="J105" s="136">
        <f>J436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J442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J445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J447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3" t="str">
        <f>E9</f>
        <v>C - SO 03 - ČOV Přípojka splaškové kanalizace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P129+P445+P447</f>
        <v>0</v>
      </c>
      <c r="Q128" s="67"/>
      <c r="R128" s="144">
        <f>R129+R445+R447</f>
        <v>76.5621</v>
      </c>
      <c r="S128" s="67"/>
      <c r="T128" s="145">
        <f>T129+T445+T447</f>
        <v>136.8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BK129+BK445+BK447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P130+P336+P342+P346+P371+P375+P432+P436+P442</f>
        <v>0</v>
      </c>
      <c r="Q129" s="151"/>
      <c r="R129" s="152">
        <f>R130+R336+R342+R346+R371+R375+R432+R436+R442</f>
        <v>76.5621</v>
      </c>
      <c r="S129" s="151"/>
      <c r="T129" s="153">
        <f>T130+T336+T342+T346+T371+T375+T432+T436+T442</f>
        <v>136.8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BK130+BK336+BK342+BK346+BK371+BK375+BK432+BK436+BK442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SUM(P131:P335)</f>
        <v>0</v>
      </c>
      <c r="Q130" s="151"/>
      <c r="R130" s="152">
        <f>SUM(R131:R335)</f>
        <v>1.9266999999999996</v>
      </c>
      <c r="S130" s="151"/>
      <c r="T130" s="153">
        <f>SUM(T131:T335)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SUM(BK131:BK335)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1457</v>
      </c>
      <c r="F131" s="241" t="s">
        <v>1458</v>
      </c>
      <c r="G131" s="242" t="s">
        <v>148</v>
      </c>
      <c r="H131" s="243">
        <v>655.8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1459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1461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1462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1463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1464</v>
      </c>
      <c r="G136" s="213"/>
      <c r="H136" s="216">
        <v>28.49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1465</v>
      </c>
      <c r="G137" s="213"/>
      <c r="H137" s="216">
        <v>7.26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1466</v>
      </c>
      <c r="G138" s="213"/>
      <c r="H138" s="216">
        <v>42.048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4" customFormat="1" ht="12">
      <c r="B139" s="171"/>
      <c r="C139" s="213"/>
      <c r="D139" s="210" t="s">
        <v>152</v>
      </c>
      <c r="E139" s="214" t="s">
        <v>1</v>
      </c>
      <c r="F139" s="215" t="s">
        <v>1467</v>
      </c>
      <c r="G139" s="213"/>
      <c r="H139" s="216">
        <v>45.667</v>
      </c>
      <c r="I139" s="173"/>
      <c r="J139" s="213"/>
      <c r="L139" s="171"/>
      <c r="M139" s="174"/>
      <c r="N139" s="175"/>
      <c r="O139" s="175"/>
      <c r="P139" s="175"/>
      <c r="Q139" s="175"/>
      <c r="R139" s="175"/>
      <c r="S139" s="175"/>
      <c r="T139" s="176"/>
      <c r="AT139" s="172" t="s">
        <v>152</v>
      </c>
      <c r="AU139" s="172" t="s">
        <v>86</v>
      </c>
      <c r="AV139" s="14" t="s">
        <v>86</v>
      </c>
      <c r="AW139" s="14" t="s">
        <v>32</v>
      </c>
      <c r="AX139" s="14" t="s">
        <v>76</v>
      </c>
      <c r="AY139" s="172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1468</v>
      </c>
      <c r="G140" s="213"/>
      <c r="H140" s="216">
        <v>11.484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76</v>
      </c>
      <c r="AY140" s="172" t="s">
        <v>143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1469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1470</v>
      </c>
      <c r="G142" s="213"/>
      <c r="H142" s="216">
        <v>68.75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1471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4" customFormat="1" ht="12">
      <c r="B144" s="171"/>
      <c r="C144" s="213"/>
      <c r="D144" s="210" t="s">
        <v>152</v>
      </c>
      <c r="E144" s="214" t="s">
        <v>1</v>
      </c>
      <c r="F144" s="215" t="s">
        <v>1472</v>
      </c>
      <c r="G144" s="213"/>
      <c r="H144" s="216">
        <v>27.5</v>
      </c>
      <c r="I144" s="173"/>
      <c r="J144" s="213"/>
      <c r="L144" s="171"/>
      <c r="M144" s="174"/>
      <c r="N144" s="175"/>
      <c r="O144" s="175"/>
      <c r="P144" s="175"/>
      <c r="Q144" s="175"/>
      <c r="R144" s="175"/>
      <c r="S144" s="175"/>
      <c r="T144" s="176"/>
      <c r="AT144" s="172" t="s">
        <v>152</v>
      </c>
      <c r="AU144" s="172" t="s">
        <v>86</v>
      </c>
      <c r="AV144" s="14" t="s">
        <v>86</v>
      </c>
      <c r="AW144" s="14" t="s">
        <v>32</v>
      </c>
      <c r="AX144" s="14" t="s">
        <v>76</v>
      </c>
      <c r="AY144" s="172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1473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3" customFormat="1" ht="12">
      <c r="B146" s="165"/>
      <c r="C146" s="209"/>
      <c r="D146" s="210" t="s">
        <v>152</v>
      </c>
      <c r="E146" s="211" t="s">
        <v>1</v>
      </c>
      <c r="F146" s="212" t="s">
        <v>1463</v>
      </c>
      <c r="G146" s="209"/>
      <c r="H146" s="211" t="s">
        <v>1</v>
      </c>
      <c r="I146" s="167"/>
      <c r="J146" s="209"/>
      <c r="L146" s="165"/>
      <c r="M146" s="168"/>
      <c r="N146" s="169"/>
      <c r="O146" s="169"/>
      <c r="P146" s="169"/>
      <c r="Q146" s="169"/>
      <c r="R146" s="169"/>
      <c r="S146" s="169"/>
      <c r="T146" s="170"/>
      <c r="AT146" s="166" t="s">
        <v>152</v>
      </c>
      <c r="AU146" s="166" t="s">
        <v>86</v>
      </c>
      <c r="AV146" s="13" t="s">
        <v>84</v>
      </c>
      <c r="AW146" s="13" t="s">
        <v>32</v>
      </c>
      <c r="AX146" s="13" t="s">
        <v>76</v>
      </c>
      <c r="AY146" s="166" t="s">
        <v>143</v>
      </c>
    </row>
    <row r="147" spans="2:51" s="14" customFormat="1" ht="12">
      <c r="B147" s="171"/>
      <c r="C147" s="213"/>
      <c r="D147" s="210" t="s">
        <v>152</v>
      </c>
      <c r="E147" s="214" t="s">
        <v>1</v>
      </c>
      <c r="F147" s="215" t="s">
        <v>1474</v>
      </c>
      <c r="G147" s="213"/>
      <c r="H147" s="216">
        <v>45.012</v>
      </c>
      <c r="I147" s="173"/>
      <c r="J147" s="213"/>
      <c r="L147" s="171"/>
      <c r="M147" s="174"/>
      <c r="N147" s="175"/>
      <c r="O147" s="175"/>
      <c r="P147" s="175"/>
      <c r="Q147" s="175"/>
      <c r="R147" s="175"/>
      <c r="S147" s="175"/>
      <c r="T147" s="176"/>
      <c r="AT147" s="172" t="s">
        <v>152</v>
      </c>
      <c r="AU147" s="172" t="s">
        <v>86</v>
      </c>
      <c r="AV147" s="14" t="s">
        <v>86</v>
      </c>
      <c r="AW147" s="14" t="s">
        <v>32</v>
      </c>
      <c r="AX147" s="14" t="s">
        <v>76</v>
      </c>
      <c r="AY147" s="172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1475</v>
      </c>
      <c r="G148" s="213"/>
      <c r="H148" s="216">
        <v>415.492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1476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1477</v>
      </c>
      <c r="G150" s="213"/>
      <c r="H150" s="216">
        <v>125.345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76</v>
      </c>
      <c r="AY150" s="172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1478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1479</v>
      </c>
      <c r="G152" s="213"/>
      <c r="H152" s="216">
        <v>73.953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1138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1462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1480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1481</v>
      </c>
      <c r="G156" s="213"/>
      <c r="H156" s="216">
        <v>106.375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76</v>
      </c>
      <c r="AY156" s="172" t="s">
        <v>143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1142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4" customFormat="1" ht="12">
      <c r="B158" s="171"/>
      <c r="C158" s="213"/>
      <c r="D158" s="210" t="s">
        <v>152</v>
      </c>
      <c r="E158" s="214" t="s">
        <v>1</v>
      </c>
      <c r="F158" s="215" t="s">
        <v>1482</v>
      </c>
      <c r="G158" s="213"/>
      <c r="H158" s="216">
        <v>-28.083</v>
      </c>
      <c r="I158" s="173"/>
      <c r="J158" s="213"/>
      <c r="L158" s="171"/>
      <c r="M158" s="174"/>
      <c r="N158" s="175"/>
      <c r="O158" s="175"/>
      <c r="P158" s="175"/>
      <c r="Q158" s="175"/>
      <c r="R158" s="175"/>
      <c r="S158" s="175"/>
      <c r="T158" s="176"/>
      <c r="AT158" s="172" t="s">
        <v>152</v>
      </c>
      <c r="AU158" s="172" t="s">
        <v>86</v>
      </c>
      <c r="AV158" s="14" t="s">
        <v>86</v>
      </c>
      <c r="AW158" s="14" t="s">
        <v>32</v>
      </c>
      <c r="AX158" s="14" t="s">
        <v>76</v>
      </c>
      <c r="AY158" s="172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1473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3" customFormat="1" ht="12">
      <c r="B160" s="165"/>
      <c r="C160" s="209"/>
      <c r="D160" s="210" t="s">
        <v>152</v>
      </c>
      <c r="E160" s="211" t="s">
        <v>1</v>
      </c>
      <c r="F160" s="212" t="s">
        <v>1483</v>
      </c>
      <c r="G160" s="209"/>
      <c r="H160" s="211" t="s">
        <v>1</v>
      </c>
      <c r="I160" s="167"/>
      <c r="J160" s="209"/>
      <c r="L160" s="165"/>
      <c r="M160" s="168"/>
      <c r="N160" s="169"/>
      <c r="O160" s="169"/>
      <c r="P160" s="169"/>
      <c r="Q160" s="169"/>
      <c r="R160" s="169"/>
      <c r="S160" s="169"/>
      <c r="T160" s="170"/>
      <c r="AT160" s="166" t="s">
        <v>152</v>
      </c>
      <c r="AU160" s="166" t="s">
        <v>86</v>
      </c>
      <c r="AV160" s="13" t="s">
        <v>84</v>
      </c>
      <c r="AW160" s="13" t="s">
        <v>32</v>
      </c>
      <c r="AX160" s="13" t="s">
        <v>76</v>
      </c>
      <c r="AY160" s="166" t="s">
        <v>143</v>
      </c>
    </row>
    <row r="161" spans="2:51" s="14" customFormat="1" ht="12">
      <c r="B161" s="171"/>
      <c r="C161" s="213"/>
      <c r="D161" s="210" t="s">
        <v>152</v>
      </c>
      <c r="E161" s="214" t="s">
        <v>1</v>
      </c>
      <c r="F161" s="215" t="s">
        <v>1484</v>
      </c>
      <c r="G161" s="213"/>
      <c r="H161" s="216">
        <v>100.397</v>
      </c>
      <c r="I161" s="173"/>
      <c r="J161" s="213"/>
      <c r="L161" s="171"/>
      <c r="M161" s="174"/>
      <c r="N161" s="175"/>
      <c r="O161" s="175"/>
      <c r="P161" s="175"/>
      <c r="Q161" s="175"/>
      <c r="R161" s="175"/>
      <c r="S161" s="175"/>
      <c r="T161" s="176"/>
      <c r="AT161" s="172" t="s">
        <v>152</v>
      </c>
      <c r="AU161" s="172" t="s">
        <v>86</v>
      </c>
      <c r="AV161" s="14" t="s">
        <v>86</v>
      </c>
      <c r="AW161" s="14" t="s">
        <v>32</v>
      </c>
      <c r="AX161" s="14" t="s">
        <v>76</v>
      </c>
      <c r="AY161" s="172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1485</v>
      </c>
      <c r="G162" s="213"/>
      <c r="H162" s="216">
        <v>67.104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1142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4" customFormat="1" ht="12">
      <c r="B164" s="171"/>
      <c r="C164" s="213"/>
      <c r="D164" s="210" t="s">
        <v>152</v>
      </c>
      <c r="E164" s="214" t="s">
        <v>1</v>
      </c>
      <c r="F164" s="215" t="s">
        <v>1486</v>
      </c>
      <c r="G164" s="213"/>
      <c r="H164" s="216">
        <v>-26.842</v>
      </c>
      <c r="I164" s="173"/>
      <c r="J164" s="213"/>
      <c r="L164" s="171"/>
      <c r="M164" s="174"/>
      <c r="N164" s="175"/>
      <c r="O164" s="175"/>
      <c r="P164" s="175"/>
      <c r="Q164" s="175"/>
      <c r="R164" s="175"/>
      <c r="S164" s="175"/>
      <c r="T164" s="176"/>
      <c r="AT164" s="172" t="s">
        <v>152</v>
      </c>
      <c r="AU164" s="172" t="s">
        <v>86</v>
      </c>
      <c r="AV164" s="14" t="s">
        <v>86</v>
      </c>
      <c r="AW164" s="14" t="s">
        <v>32</v>
      </c>
      <c r="AX164" s="14" t="s">
        <v>76</v>
      </c>
      <c r="AY164" s="172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1487</v>
      </c>
      <c r="G165" s="213"/>
      <c r="H165" s="216">
        <v>-17.941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4" customFormat="1" ht="12">
      <c r="B166" s="171"/>
      <c r="C166" s="213"/>
      <c r="D166" s="210" t="s">
        <v>152</v>
      </c>
      <c r="E166" s="214" t="s">
        <v>1</v>
      </c>
      <c r="F166" s="215" t="s">
        <v>1488</v>
      </c>
      <c r="G166" s="213"/>
      <c r="H166" s="216">
        <v>0.989</v>
      </c>
      <c r="I166" s="173"/>
      <c r="J166" s="213"/>
      <c r="L166" s="171"/>
      <c r="M166" s="174"/>
      <c r="N166" s="175"/>
      <c r="O166" s="175"/>
      <c r="P166" s="175"/>
      <c r="Q166" s="175"/>
      <c r="R166" s="175"/>
      <c r="S166" s="175"/>
      <c r="T166" s="176"/>
      <c r="AT166" s="172" t="s">
        <v>152</v>
      </c>
      <c r="AU166" s="172" t="s">
        <v>86</v>
      </c>
      <c r="AV166" s="14" t="s">
        <v>86</v>
      </c>
      <c r="AW166" s="14" t="s">
        <v>32</v>
      </c>
      <c r="AX166" s="14" t="s">
        <v>76</v>
      </c>
      <c r="AY166" s="172" t="s">
        <v>143</v>
      </c>
    </row>
    <row r="167" spans="2:51" s="15" customFormat="1" ht="12">
      <c r="B167" s="177"/>
      <c r="C167" s="217"/>
      <c r="D167" s="210" t="s">
        <v>152</v>
      </c>
      <c r="E167" s="218" t="s">
        <v>1</v>
      </c>
      <c r="F167" s="219" t="s">
        <v>177</v>
      </c>
      <c r="G167" s="217"/>
      <c r="H167" s="220">
        <v>1093</v>
      </c>
      <c r="I167" s="179"/>
      <c r="J167" s="217"/>
      <c r="L167" s="177"/>
      <c r="M167" s="180"/>
      <c r="N167" s="181"/>
      <c r="O167" s="181"/>
      <c r="P167" s="181"/>
      <c r="Q167" s="181"/>
      <c r="R167" s="181"/>
      <c r="S167" s="181"/>
      <c r="T167" s="182"/>
      <c r="AT167" s="178" t="s">
        <v>152</v>
      </c>
      <c r="AU167" s="178" t="s">
        <v>86</v>
      </c>
      <c r="AV167" s="15" t="s">
        <v>162</v>
      </c>
      <c r="AW167" s="15" t="s">
        <v>32</v>
      </c>
      <c r="AX167" s="15" t="s">
        <v>76</v>
      </c>
      <c r="AY167" s="178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1489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1490</v>
      </c>
      <c r="G169" s="213"/>
      <c r="H169" s="216">
        <v>655.8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5" customFormat="1" ht="12">
      <c r="B170" s="177"/>
      <c r="C170" s="217"/>
      <c r="D170" s="210" t="s">
        <v>152</v>
      </c>
      <c r="E170" s="218" t="s">
        <v>1</v>
      </c>
      <c r="F170" s="219" t="s">
        <v>214</v>
      </c>
      <c r="G170" s="217"/>
      <c r="H170" s="220">
        <v>655.8</v>
      </c>
      <c r="I170" s="179"/>
      <c r="J170" s="217"/>
      <c r="L170" s="177"/>
      <c r="M170" s="180"/>
      <c r="N170" s="181"/>
      <c r="O170" s="181"/>
      <c r="P170" s="181"/>
      <c r="Q170" s="181"/>
      <c r="R170" s="181"/>
      <c r="S170" s="181"/>
      <c r="T170" s="182"/>
      <c r="AT170" s="178" t="s">
        <v>152</v>
      </c>
      <c r="AU170" s="178" t="s">
        <v>86</v>
      </c>
      <c r="AV170" s="15" t="s">
        <v>162</v>
      </c>
      <c r="AW170" s="15" t="s">
        <v>32</v>
      </c>
      <c r="AX170" s="15" t="s">
        <v>84</v>
      </c>
      <c r="AY170" s="178" t="s">
        <v>143</v>
      </c>
    </row>
    <row r="171" spans="1:65" s="2" customFormat="1" ht="16.5" customHeight="1">
      <c r="A171" s="33"/>
      <c r="B171" s="156"/>
      <c r="C171" s="204" t="s">
        <v>86</v>
      </c>
      <c r="D171" s="204" t="s">
        <v>145</v>
      </c>
      <c r="E171" s="205" t="s">
        <v>1148</v>
      </c>
      <c r="F171" s="206" t="s">
        <v>1149</v>
      </c>
      <c r="G171" s="207" t="s">
        <v>148</v>
      </c>
      <c r="H171" s="208">
        <v>196.74</v>
      </c>
      <c r="I171" s="158"/>
      <c r="J171" s="234">
        <f>ROUND(I171*H171,2)</f>
        <v>0</v>
      </c>
      <c r="K171" s="157" t="s">
        <v>149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150</v>
      </c>
      <c r="AT171" s="163" t="s">
        <v>145</v>
      </c>
      <c r="AU171" s="163" t="s">
        <v>86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150</v>
      </c>
      <c r="BM171" s="163" t="s">
        <v>1491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1151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1492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4" customFormat="1" ht="12">
      <c r="B174" s="171"/>
      <c r="C174" s="213"/>
      <c r="D174" s="210" t="s">
        <v>152</v>
      </c>
      <c r="E174" s="214" t="s">
        <v>1</v>
      </c>
      <c r="F174" s="215" t="s">
        <v>1493</v>
      </c>
      <c r="G174" s="213"/>
      <c r="H174" s="216">
        <v>196.74</v>
      </c>
      <c r="I174" s="173"/>
      <c r="J174" s="213"/>
      <c r="L174" s="171"/>
      <c r="M174" s="174"/>
      <c r="N174" s="175"/>
      <c r="O174" s="175"/>
      <c r="P174" s="175"/>
      <c r="Q174" s="175"/>
      <c r="R174" s="175"/>
      <c r="S174" s="175"/>
      <c r="T174" s="176"/>
      <c r="AT174" s="172" t="s">
        <v>152</v>
      </c>
      <c r="AU174" s="172" t="s">
        <v>86</v>
      </c>
      <c r="AV174" s="14" t="s">
        <v>86</v>
      </c>
      <c r="AW174" s="14" t="s">
        <v>32</v>
      </c>
      <c r="AX174" s="14" t="s">
        <v>84</v>
      </c>
      <c r="AY174" s="172" t="s">
        <v>143</v>
      </c>
    </row>
    <row r="175" spans="1:65" s="2" customFormat="1" ht="16.5" customHeight="1">
      <c r="A175" s="33"/>
      <c r="B175" s="156"/>
      <c r="C175" s="239" t="s">
        <v>162</v>
      </c>
      <c r="D175" s="239" t="s">
        <v>145</v>
      </c>
      <c r="E175" s="240" t="s">
        <v>1494</v>
      </c>
      <c r="F175" s="241" t="s">
        <v>1495</v>
      </c>
      <c r="G175" s="242" t="s">
        <v>148</v>
      </c>
      <c r="H175" s="243">
        <v>437.2</v>
      </c>
      <c r="I175" s="158"/>
      <c r="J175" s="244">
        <f>ROUND(I175*H175,2)</f>
        <v>0</v>
      </c>
      <c r="K175" s="245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1496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1460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1497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1498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1499</v>
      </c>
      <c r="G179" s="213"/>
      <c r="H179" s="216">
        <v>437.2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04" t="s">
        <v>150</v>
      </c>
      <c r="D180" s="204" t="s">
        <v>145</v>
      </c>
      <c r="E180" s="205" t="s">
        <v>1500</v>
      </c>
      <c r="F180" s="206" t="s">
        <v>1501</v>
      </c>
      <c r="G180" s="207" t="s">
        <v>148</v>
      </c>
      <c r="H180" s="208">
        <v>131.16</v>
      </c>
      <c r="I180" s="158"/>
      <c r="J180" s="234">
        <f>ROUND(I180*H180,2)</f>
        <v>0</v>
      </c>
      <c r="K180" s="157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1502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1151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1503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1504</v>
      </c>
      <c r="G183" s="213"/>
      <c r="H183" s="216">
        <v>131.16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84</v>
      </c>
      <c r="AY183" s="172" t="s">
        <v>143</v>
      </c>
    </row>
    <row r="184" spans="1:65" s="2" customFormat="1" ht="16.5" customHeight="1">
      <c r="A184" s="33"/>
      <c r="B184" s="156"/>
      <c r="C184" s="204" t="s">
        <v>171</v>
      </c>
      <c r="D184" s="204" t="s">
        <v>145</v>
      </c>
      <c r="E184" s="205" t="s">
        <v>1154</v>
      </c>
      <c r="F184" s="206" t="s">
        <v>1155</v>
      </c>
      <c r="G184" s="207" t="s">
        <v>258</v>
      </c>
      <c r="H184" s="208">
        <v>53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0.00084</v>
      </c>
      <c r="R184" s="161">
        <f>Q184*H184</f>
        <v>0.044520000000000004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1505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1461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1462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1463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1506</v>
      </c>
      <c r="G188" s="213"/>
      <c r="H188" s="216">
        <v>20.88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3" customFormat="1" ht="12">
      <c r="B189" s="165"/>
      <c r="C189" s="209"/>
      <c r="D189" s="210" t="s">
        <v>152</v>
      </c>
      <c r="E189" s="211" t="s">
        <v>1</v>
      </c>
      <c r="F189" s="212" t="s">
        <v>1138</v>
      </c>
      <c r="G189" s="209"/>
      <c r="H189" s="211" t="s">
        <v>1</v>
      </c>
      <c r="I189" s="167"/>
      <c r="J189" s="209"/>
      <c r="L189" s="165"/>
      <c r="M189" s="168"/>
      <c r="N189" s="169"/>
      <c r="O189" s="169"/>
      <c r="P189" s="169"/>
      <c r="Q189" s="169"/>
      <c r="R189" s="169"/>
      <c r="S189" s="169"/>
      <c r="T189" s="170"/>
      <c r="AT189" s="166" t="s">
        <v>152</v>
      </c>
      <c r="AU189" s="166" t="s">
        <v>86</v>
      </c>
      <c r="AV189" s="13" t="s">
        <v>84</v>
      </c>
      <c r="AW189" s="13" t="s">
        <v>32</v>
      </c>
      <c r="AX189" s="13" t="s">
        <v>76</v>
      </c>
      <c r="AY189" s="166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1473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1507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1508</v>
      </c>
      <c r="G192" s="213"/>
      <c r="H192" s="216">
        <v>17.76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4" customFormat="1" ht="12">
      <c r="B193" s="171"/>
      <c r="C193" s="213"/>
      <c r="D193" s="210" t="s">
        <v>152</v>
      </c>
      <c r="E193" s="214" t="s">
        <v>1</v>
      </c>
      <c r="F193" s="215" t="s">
        <v>1509</v>
      </c>
      <c r="G193" s="213"/>
      <c r="H193" s="216">
        <v>8.68</v>
      </c>
      <c r="I193" s="173"/>
      <c r="J193" s="213"/>
      <c r="L193" s="171"/>
      <c r="M193" s="174"/>
      <c r="N193" s="175"/>
      <c r="O193" s="175"/>
      <c r="P193" s="175"/>
      <c r="Q193" s="175"/>
      <c r="R193" s="175"/>
      <c r="S193" s="175"/>
      <c r="T193" s="176"/>
      <c r="AT193" s="172" t="s">
        <v>152</v>
      </c>
      <c r="AU193" s="172" t="s">
        <v>86</v>
      </c>
      <c r="AV193" s="14" t="s">
        <v>86</v>
      </c>
      <c r="AW193" s="14" t="s">
        <v>32</v>
      </c>
      <c r="AX193" s="14" t="s">
        <v>76</v>
      </c>
      <c r="AY193" s="172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1510</v>
      </c>
      <c r="G194" s="213"/>
      <c r="H194" s="216">
        <v>5.68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6" customFormat="1" ht="12">
      <c r="B195" s="183"/>
      <c r="C195" s="221"/>
      <c r="D195" s="210" t="s">
        <v>152</v>
      </c>
      <c r="E195" s="222" t="s">
        <v>1</v>
      </c>
      <c r="F195" s="223" t="s">
        <v>241</v>
      </c>
      <c r="G195" s="221"/>
      <c r="H195" s="224">
        <v>53</v>
      </c>
      <c r="I195" s="185"/>
      <c r="J195" s="221"/>
      <c r="L195" s="183"/>
      <c r="M195" s="186"/>
      <c r="N195" s="187"/>
      <c r="O195" s="187"/>
      <c r="P195" s="187"/>
      <c r="Q195" s="187"/>
      <c r="R195" s="187"/>
      <c r="S195" s="187"/>
      <c r="T195" s="188"/>
      <c r="AT195" s="184" t="s">
        <v>152</v>
      </c>
      <c r="AU195" s="184" t="s">
        <v>86</v>
      </c>
      <c r="AV195" s="16" t="s">
        <v>150</v>
      </c>
      <c r="AW195" s="16" t="s">
        <v>32</v>
      </c>
      <c r="AX195" s="16" t="s">
        <v>84</v>
      </c>
      <c r="AY195" s="184" t="s">
        <v>143</v>
      </c>
    </row>
    <row r="196" spans="1:65" s="2" customFormat="1" ht="16.5" customHeight="1">
      <c r="A196" s="33"/>
      <c r="B196" s="156"/>
      <c r="C196" s="239" t="s">
        <v>181</v>
      </c>
      <c r="D196" s="239" t="s">
        <v>145</v>
      </c>
      <c r="E196" s="240" t="s">
        <v>1159</v>
      </c>
      <c r="F196" s="241" t="s">
        <v>1160</v>
      </c>
      <c r="G196" s="242" t="s">
        <v>258</v>
      </c>
      <c r="H196" s="243">
        <v>1915</v>
      </c>
      <c r="I196" s="158"/>
      <c r="J196" s="244">
        <f>ROUND(I196*H196,2)</f>
        <v>0</v>
      </c>
      <c r="K196" s="245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0.00085</v>
      </c>
      <c r="R196" s="161">
        <f>Q196*H196</f>
        <v>1.6277499999999998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1511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1461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1462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1463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1512</v>
      </c>
      <c r="G200" s="213"/>
      <c r="H200" s="216">
        <v>51.8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76</v>
      </c>
      <c r="AY200" s="172" t="s">
        <v>143</v>
      </c>
    </row>
    <row r="201" spans="2:51" s="14" customFormat="1" ht="12">
      <c r="B201" s="171"/>
      <c r="C201" s="213"/>
      <c r="D201" s="210" t="s">
        <v>152</v>
      </c>
      <c r="E201" s="214" t="s">
        <v>1</v>
      </c>
      <c r="F201" s="215" t="s">
        <v>1513</v>
      </c>
      <c r="G201" s="213"/>
      <c r="H201" s="216">
        <v>13.2</v>
      </c>
      <c r="I201" s="173"/>
      <c r="J201" s="213"/>
      <c r="L201" s="171"/>
      <c r="M201" s="174"/>
      <c r="N201" s="175"/>
      <c r="O201" s="175"/>
      <c r="P201" s="175"/>
      <c r="Q201" s="175"/>
      <c r="R201" s="175"/>
      <c r="S201" s="175"/>
      <c r="T201" s="176"/>
      <c r="AT201" s="172" t="s">
        <v>152</v>
      </c>
      <c r="AU201" s="172" t="s">
        <v>86</v>
      </c>
      <c r="AV201" s="14" t="s">
        <v>86</v>
      </c>
      <c r="AW201" s="14" t="s">
        <v>32</v>
      </c>
      <c r="AX201" s="14" t="s">
        <v>76</v>
      </c>
      <c r="AY201" s="172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1514</v>
      </c>
      <c r="G202" s="213"/>
      <c r="H202" s="216">
        <v>76.45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1515</v>
      </c>
      <c r="G203" s="213"/>
      <c r="H203" s="216">
        <v>83.03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76</v>
      </c>
      <c r="AY203" s="172" t="s">
        <v>143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1469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4" customFormat="1" ht="12">
      <c r="B205" s="171"/>
      <c r="C205" s="213"/>
      <c r="D205" s="210" t="s">
        <v>152</v>
      </c>
      <c r="E205" s="214" t="s">
        <v>1</v>
      </c>
      <c r="F205" s="215" t="s">
        <v>1516</v>
      </c>
      <c r="G205" s="213"/>
      <c r="H205" s="216">
        <v>125</v>
      </c>
      <c r="I205" s="173"/>
      <c r="J205" s="213"/>
      <c r="L205" s="171"/>
      <c r="M205" s="174"/>
      <c r="N205" s="175"/>
      <c r="O205" s="175"/>
      <c r="P205" s="175"/>
      <c r="Q205" s="175"/>
      <c r="R205" s="175"/>
      <c r="S205" s="175"/>
      <c r="T205" s="176"/>
      <c r="AT205" s="172" t="s">
        <v>152</v>
      </c>
      <c r="AU205" s="172" t="s">
        <v>86</v>
      </c>
      <c r="AV205" s="14" t="s">
        <v>86</v>
      </c>
      <c r="AW205" s="14" t="s">
        <v>32</v>
      </c>
      <c r="AX205" s="14" t="s">
        <v>76</v>
      </c>
      <c r="AY205" s="172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1471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4" customFormat="1" ht="12">
      <c r="B207" s="171"/>
      <c r="C207" s="213"/>
      <c r="D207" s="210" t="s">
        <v>152</v>
      </c>
      <c r="E207" s="214" t="s">
        <v>1</v>
      </c>
      <c r="F207" s="215" t="s">
        <v>1517</v>
      </c>
      <c r="G207" s="213"/>
      <c r="H207" s="216">
        <v>50</v>
      </c>
      <c r="I207" s="173"/>
      <c r="J207" s="213"/>
      <c r="L207" s="171"/>
      <c r="M207" s="174"/>
      <c r="N207" s="175"/>
      <c r="O207" s="175"/>
      <c r="P207" s="175"/>
      <c r="Q207" s="175"/>
      <c r="R207" s="175"/>
      <c r="S207" s="175"/>
      <c r="T207" s="176"/>
      <c r="AT207" s="172" t="s">
        <v>152</v>
      </c>
      <c r="AU207" s="172" t="s">
        <v>86</v>
      </c>
      <c r="AV207" s="14" t="s">
        <v>86</v>
      </c>
      <c r="AW207" s="14" t="s">
        <v>32</v>
      </c>
      <c r="AX207" s="14" t="s">
        <v>76</v>
      </c>
      <c r="AY207" s="172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1473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1463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1518</v>
      </c>
      <c r="G210" s="213"/>
      <c r="H210" s="216">
        <v>81.84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1519</v>
      </c>
      <c r="G211" s="213"/>
      <c r="H211" s="216">
        <v>755.44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1476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1520</v>
      </c>
      <c r="G213" s="213"/>
      <c r="H213" s="216">
        <v>227.9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1478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1521</v>
      </c>
      <c r="G215" s="213"/>
      <c r="H215" s="216">
        <v>134.46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1138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1462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1522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1523</v>
      </c>
      <c r="G219" s="213"/>
      <c r="H219" s="216">
        <v>74.6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76</v>
      </c>
      <c r="AY219" s="172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1524</v>
      </c>
      <c r="G220" s="213"/>
      <c r="H220" s="216">
        <v>44.76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1473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3" customFormat="1" ht="12">
      <c r="B222" s="165"/>
      <c r="C222" s="209"/>
      <c r="D222" s="210" t="s">
        <v>152</v>
      </c>
      <c r="E222" s="211" t="s">
        <v>1</v>
      </c>
      <c r="F222" s="212" t="s">
        <v>1525</v>
      </c>
      <c r="G222" s="209"/>
      <c r="H222" s="211" t="s">
        <v>1</v>
      </c>
      <c r="I222" s="167"/>
      <c r="J222" s="209"/>
      <c r="L222" s="165"/>
      <c r="M222" s="168"/>
      <c r="N222" s="169"/>
      <c r="O222" s="169"/>
      <c r="P222" s="169"/>
      <c r="Q222" s="169"/>
      <c r="R222" s="169"/>
      <c r="S222" s="169"/>
      <c r="T222" s="170"/>
      <c r="AT222" s="166" t="s">
        <v>152</v>
      </c>
      <c r="AU222" s="166" t="s">
        <v>86</v>
      </c>
      <c r="AV222" s="13" t="s">
        <v>84</v>
      </c>
      <c r="AW222" s="13" t="s">
        <v>32</v>
      </c>
      <c r="AX222" s="13" t="s">
        <v>76</v>
      </c>
      <c r="AY222" s="166" t="s">
        <v>143</v>
      </c>
    </row>
    <row r="223" spans="2:51" s="14" customFormat="1" ht="12">
      <c r="B223" s="171"/>
      <c r="C223" s="213"/>
      <c r="D223" s="210" t="s">
        <v>152</v>
      </c>
      <c r="E223" s="214" t="s">
        <v>1</v>
      </c>
      <c r="F223" s="215" t="s">
        <v>1526</v>
      </c>
      <c r="G223" s="213"/>
      <c r="H223" s="216">
        <v>83.664</v>
      </c>
      <c r="I223" s="173"/>
      <c r="J223" s="213"/>
      <c r="L223" s="171"/>
      <c r="M223" s="174"/>
      <c r="N223" s="175"/>
      <c r="O223" s="175"/>
      <c r="P223" s="175"/>
      <c r="Q223" s="175"/>
      <c r="R223" s="175"/>
      <c r="S223" s="175"/>
      <c r="T223" s="176"/>
      <c r="AT223" s="172" t="s">
        <v>152</v>
      </c>
      <c r="AU223" s="172" t="s">
        <v>86</v>
      </c>
      <c r="AV223" s="14" t="s">
        <v>86</v>
      </c>
      <c r="AW223" s="14" t="s">
        <v>32</v>
      </c>
      <c r="AX223" s="14" t="s">
        <v>76</v>
      </c>
      <c r="AY223" s="172" t="s">
        <v>143</v>
      </c>
    </row>
    <row r="224" spans="2:51" s="14" customFormat="1" ht="12">
      <c r="B224" s="171"/>
      <c r="C224" s="213"/>
      <c r="D224" s="210" t="s">
        <v>152</v>
      </c>
      <c r="E224" s="214" t="s">
        <v>1</v>
      </c>
      <c r="F224" s="215" t="s">
        <v>1527</v>
      </c>
      <c r="G224" s="213"/>
      <c r="H224" s="216">
        <v>38.16</v>
      </c>
      <c r="I224" s="173"/>
      <c r="J224" s="213"/>
      <c r="L224" s="171"/>
      <c r="M224" s="174"/>
      <c r="N224" s="175"/>
      <c r="O224" s="175"/>
      <c r="P224" s="175"/>
      <c r="Q224" s="175"/>
      <c r="R224" s="175"/>
      <c r="S224" s="175"/>
      <c r="T224" s="176"/>
      <c r="AT224" s="172" t="s">
        <v>152</v>
      </c>
      <c r="AU224" s="172" t="s">
        <v>86</v>
      </c>
      <c r="AV224" s="14" t="s">
        <v>86</v>
      </c>
      <c r="AW224" s="14" t="s">
        <v>32</v>
      </c>
      <c r="AX224" s="14" t="s">
        <v>76</v>
      </c>
      <c r="AY224" s="172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1528</v>
      </c>
      <c r="G225" s="213"/>
      <c r="H225" s="216">
        <v>44.604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76</v>
      </c>
      <c r="AY225" s="172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1529</v>
      </c>
      <c r="G226" s="213"/>
      <c r="H226" s="216">
        <v>19.74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76</v>
      </c>
      <c r="AY226" s="172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1530</v>
      </c>
      <c r="G227" s="213"/>
      <c r="H227" s="216">
        <v>10.352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76</v>
      </c>
      <c r="AY227" s="172" t="s">
        <v>143</v>
      </c>
    </row>
    <row r="228" spans="2:51" s="16" customFormat="1" ht="12">
      <c r="B228" s="183"/>
      <c r="C228" s="221"/>
      <c r="D228" s="210" t="s">
        <v>152</v>
      </c>
      <c r="E228" s="222" t="s">
        <v>1</v>
      </c>
      <c r="F228" s="223" t="s">
        <v>241</v>
      </c>
      <c r="G228" s="221"/>
      <c r="H228" s="224">
        <v>1915.0000000000005</v>
      </c>
      <c r="I228" s="185"/>
      <c r="J228" s="221"/>
      <c r="L228" s="183"/>
      <c r="M228" s="186"/>
      <c r="N228" s="187"/>
      <c r="O228" s="187"/>
      <c r="P228" s="187"/>
      <c r="Q228" s="187"/>
      <c r="R228" s="187"/>
      <c r="S228" s="187"/>
      <c r="T228" s="188"/>
      <c r="AT228" s="184" t="s">
        <v>152</v>
      </c>
      <c r="AU228" s="184" t="s">
        <v>86</v>
      </c>
      <c r="AV228" s="16" t="s">
        <v>150</v>
      </c>
      <c r="AW228" s="16" t="s">
        <v>32</v>
      </c>
      <c r="AX228" s="16" t="s">
        <v>84</v>
      </c>
      <c r="AY228" s="184" t="s">
        <v>143</v>
      </c>
    </row>
    <row r="229" spans="1:65" s="2" customFormat="1" ht="16.5" customHeight="1">
      <c r="A229" s="33"/>
      <c r="B229" s="156"/>
      <c r="C229" s="204" t="s">
        <v>215</v>
      </c>
      <c r="D229" s="204" t="s">
        <v>145</v>
      </c>
      <c r="E229" s="205" t="s">
        <v>1166</v>
      </c>
      <c r="F229" s="206" t="s">
        <v>1167</v>
      </c>
      <c r="G229" s="207" t="s">
        <v>258</v>
      </c>
      <c r="H229" s="208">
        <v>53</v>
      </c>
      <c r="I229" s="158"/>
      <c r="J229" s="234">
        <f>ROUND(I229*H229,2)</f>
        <v>0</v>
      </c>
      <c r="K229" s="157" t="s">
        <v>149</v>
      </c>
      <c r="L229" s="34"/>
      <c r="M229" s="159" t="s">
        <v>1</v>
      </c>
      <c r="N229" s="160" t="s">
        <v>42</v>
      </c>
      <c r="O229" s="59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150</v>
      </c>
      <c r="AT229" s="163" t="s">
        <v>145</v>
      </c>
      <c r="AU229" s="163" t="s">
        <v>86</v>
      </c>
      <c r="AY229" s="18" t="s">
        <v>143</v>
      </c>
      <c r="BE229" s="164">
        <f>IF(N229="základní",J229,0)</f>
        <v>0</v>
      </c>
      <c r="BF229" s="164">
        <f>IF(N229="snížená",J229,0)</f>
        <v>0</v>
      </c>
      <c r="BG229" s="164">
        <f>IF(N229="zákl. přenesená",J229,0)</f>
        <v>0</v>
      </c>
      <c r="BH229" s="164">
        <f>IF(N229="sníž. přenesená",J229,0)</f>
        <v>0</v>
      </c>
      <c r="BI229" s="164">
        <f>IF(N229="nulová",J229,0)</f>
        <v>0</v>
      </c>
      <c r="BJ229" s="18" t="s">
        <v>84</v>
      </c>
      <c r="BK229" s="164">
        <f>ROUND(I229*H229,2)</f>
        <v>0</v>
      </c>
      <c r="BL229" s="18" t="s">
        <v>150</v>
      </c>
      <c r="BM229" s="163" t="s">
        <v>1531</v>
      </c>
    </row>
    <row r="230" spans="1:65" s="2" customFormat="1" ht="16.5" customHeight="1">
      <c r="A230" s="33"/>
      <c r="B230" s="156"/>
      <c r="C230" s="239" t="s">
        <v>219</v>
      </c>
      <c r="D230" s="239" t="s">
        <v>145</v>
      </c>
      <c r="E230" s="240" t="s">
        <v>1169</v>
      </c>
      <c r="F230" s="241" t="s">
        <v>1170</v>
      </c>
      <c r="G230" s="242" t="s">
        <v>258</v>
      </c>
      <c r="H230" s="243">
        <v>1915</v>
      </c>
      <c r="I230" s="158"/>
      <c r="J230" s="244">
        <f>ROUND(I230*H230,2)</f>
        <v>0</v>
      </c>
      <c r="K230" s="245" t="s">
        <v>149</v>
      </c>
      <c r="L230" s="34"/>
      <c r="M230" s="159" t="s">
        <v>1</v>
      </c>
      <c r="N230" s="160" t="s">
        <v>42</v>
      </c>
      <c r="O230" s="59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150</v>
      </c>
      <c r="AT230" s="163" t="s">
        <v>145</v>
      </c>
      <c r="AU230" s="163" t="s">
        <v>86</v>
      </c>
      <c r="AY230" s="18" t="s">
        <v>143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8" t="s">
        <v>84</v>
      </c>
      <c r="BK230" s="164">
        <f>ROUND(I230*H230,2)</f>
        <v>0</v>
      </c>
      <c r="BL230" s="18" t="s">
        <v>150</v>
      </c>
      <c r="BM230" s="163" t="s">
        <v>1532</v>
      </c>
    </row>
    <row r="231" spans="1:65" s="2" customFormat="1" ht="16.5" customHeight="1">
      <c r="A231" s="33"/>
      <c r="B231" s="156"/>
      <c r="C231" s="204" t="s">
        <v>223</v>
      </c>
      <c r="D231" s="204" t="s">
        <v>145</v>
      </c>
      <c r="E231" s="205" t="s">
        <v>220</v>
      </c>
      <c r="F231" s="206" t="s">
        <v>221</v>
      </c>
      <c r="G231" s="207" t="s">
        <v>148</v>
      </c>
      <c r="H231" s="208">
        <v>97</v>
      </c>
      <c r="I231" s="158"/>
      <c r="J231" s="234">
        <f>ROUND(I231*H231,2)</f>
        <v>0</v>
      </c>
      <c r="K231" s="157" t="s">
        <v>149</v>
      </c>
      <c r="L231" s="34"/>
      <c r="M231" s="159" t="s">
        <v>1</v>
      </c>
      <c r="N231" s="160" t="s">
        <v>42</v>
      </c>
      <c r="O231" s="59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150</v>
      </c>
      <c r="AT231" s="163" t="s">
        <v>145</v>
      </c>
      <c r="AU231" s="163" t="s">
        <v>86</v>
      </c>
      <c r="AY231" s="18" t="s">
        <v>143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8" t="s">
        <v>84</v>
      </c>
      <c r="BK231" s="164">
        <f>ROUND(I231*H231,2)</f>
        <v>0</v>
      </c>
      <c r="BL231" s="18" t="s">
        <v>150</v>
      </c>
      <c r="BM231" s="163" t="s">
        <v>1533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1534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1535</v>
      </c>
      <c r="G233" s="213"/>
      <c r="H233" s="216">
        <v>35.75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1536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1537</v>
      </c>
      <c r="G235" s="213"/>
      <c r="H235" s="216">
        <v>60.5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1538</v>
      </c>
      <c r="G236" s="213"/>
      <c r="H236" s="216">
        <v>0.75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97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228</v>
      </c>
      <c r="D238" s="204" t="s">
        <v>145</v>
      </c>
      <c r="E238" s="205" t="s">
        <v>1539</v>
      </c>
      <c r="F238" s="206" t="s">
        <v>1540</v>
      </c>
      <c r="G238" s="207" t="s">
        <v>226</v>
      </c>
      <c r="H238" s="208">
        <v>13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0.00868</v>
      </c>
      <c r="R238" s="161">
        <f>Q238*H238</f>
        <v>0.11284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1541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1542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4" customFormat="1" ht="12">
      <c r="B240" s="171"/>
      <c r="C240" s="213"/>
      <c r="D240" s="210" t="s">
        <v>152</v>
      </c>
      <c r="E240" s="214" t="s">
        <v>1</v>
      </c>
      <c r="F240" s="215" t="s">
        <v>1543</v>
      </c>
      <c r="G240" s="213"/>
      <c r="H240" s="216">
        <v>13</v>
      </c>
      <c r="I240" s="173"/>
      <c r="J240" s="213"/>
      <c r="L240" s="171"/>
      <c r="M240" s="174"/>
      <c r="N240" s="175"/>
      <c r="O240" s="175"/>
      <c r="P240" s="175"/>
      <c r="Q240" s="175"/>
      <c r="R240" s="175"/>
      <c r="S240" s="175"/>
      <c r="T240" s="176"/>
      <c r="AT240" s="172" t="s">
        <v>152</v>
      </c>
      <c r="AU240" s="172" t="s">
        <v>86</v>
      </c>
      <c r="AV240" s="14" t="s">
        <v>86</v>
      </c>
      <c r="AW240" s="14" t="s">
        <v>32</v>
      </c>
      <c r="AX240" s="14" t="s">
        <v>84</v>
      </c>
      <c r="AY240" s="172" t="s">
        <v>143</v>
      </c>
    </row>
    <row r="241" spans="1:65" s="2" customFormat="1" ht="16.5" customHeight="1">
      <c r="A241" s="33"/>
      <c r="B241" s="156"/>
      <c r="C241" s="204" t="s">
        <v>242</v>
      </c>
      <c r="D241" s="204" t="s">
        <v>145</v>
      </c>
      <c r="E241" s="205" t="s">
        <v>1544</v>
      </c>
      <c r="F241" s="206" t="s">
        <v>1545</v>
      </c>
      <c r="G241" s="207" t="s">
        <v>226</v>
      </c>
      <c r="H241" s="208">
        <v>11</v>
      </c>
      <c r="I241" s="158"/>
      <c r="J241" s="234">
        <f>ROUND(I241*H241,2)</f>
        <v>0</v>
      </c>
      <c r="K241" s="157" t="s">
        <v>149</v>
      </c>
      <c r="L241" s="34"/>
      <c r="M241" s="159" t="s">
        <v>1</v>
      </c>
      <c r="N241" s="160" t="s">
        <v>42</v>
      </c>
      <c r="O241" s="59"/>
      <c r="P241" s="161">
        <f>O241*H241</f>
        <v>0</v>
      </c>
      <c r="Q241" s="161">
        <v>0.01269</v>
      </c>
      <c r="R241" s="161">
        <f>Q241*H241</f>
        <v>0.13959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150</v>
      </c>
      <c r="AT241" s="163" t="s">
        <v>145</v>
      </c>
      <c r="AU241" s="163" t="s">
        <v>86</v>
      </c>
      <c r="AY241" s="18" t="s">
        <v>143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8" t="s">
        <v>84</v>
      </c>
      <c r="BK241" s="164">
        <f>ROUND(I241*H241,2)</f>
        <v>0</v>
      </c>
      <c r="BL241" s="18" t="s">
        <v>150</v>
      </c>
      <c r="BM241" s="163" t="s">
        <v>1546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1193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1547</v>
      </c>
      <c r="G243" s="213"/>
      <c r="H243" s="216">
        <v>11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84</v>
      </c>
      <c r="AY243" s="172" t="s">
        <v>143</v>
      </c>
    </row>
    <row r="244" spans="1:65" s="2" customFormat="1" ht="16.5" customHeight="1">
      <c r="A244" s="33"/>
      <c r="B244" s="156"/>
      <c r="C244" s="239" t="s">
        <v>251</v>
      </c>
      <c r="D244" s="239" t="s">
        <v>145</v>
      </c>
      <c r="E244" s="240" t="s">
        <v>1195</v>
      </c>
      <c r="F244" s="241" t="s">
        <v>1196</v>
      </c>
      <c r="G244" s="242" t="s">
        <v>148</v>
      </c>
      <c r="H244" s="243">
        <v>1093</v>
      </c>
      <c r="I244" s="158"/>
      <c r="J244" s="244">
        <f>ROUND(I244*H244,2)</f>
        <v>0</v>
      </c>
      <c r="K244" s="245" t="s">
        <v>149</v>
      </c>
      <c r="L244" s="34"/>
      <c r="M244" s="159" t="s">
        <v>1</v>
      </c>
      <c r="N244" s="160" t="s">
        <v>42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150</v>
      </c>
      <c r="AT244" s="163" t="s">
        <v>145</v>
      </c>
      <c r="AU244" s="163" t="s">
        <v>86</v>
      </c>
      <c r="AY244" s="18" t="s">
        <v>143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8" t="s">
        <v>84</v>
      </c>
      <c r="BK244" s="164">
        <f>ROUND(I244*H244,2)</f>
        <v>0</v>
      </c>
      <c r="BL244" s="18" t="s">
        <v>150</v>
      </c>
      <c r="BM244" s="163" t="s">
        <v>1548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1549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1550</v>
      </c>
      <c r="G246" s="213"/>
      <c r="H246" s="216">
        <v>1093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84</v>
      </c>
      <c r="AY246" s="172" t="s">
        <v>143</v>
      </c>
    </row>
    <row r="247" spans="1:65" s="2" customFormat="1" ht="16.5" customHeight="1">
      <c r="A247" s="33"/>
      <c r="B247" s="156"/>
      <c r="C247" s="239" t="s">
        <v>255</v>
      </c>
      <c r="D247" s="239" t="s">
        <v>145</v>
      </c>
      <c r="E247" s="240" t="s">
        <v>229</v>
      </c>
      <c r="F247" s="241" t="s">
        <v>230</v>
      </c>
      <c r="G247" s="242" t="s">
        <v>148</v>
      </c>
      <c r="H247" s="243">
        <v>1035</v>
      </c>
      <c r="I247" s="158"/>
      <c r="J247" s="244">
        <f>ROUND(I247*H247,2)</f>
        <v>0</v>
      </c>
      <c r="K247" s="245" t="s">
        <v>149</v>
      </c>
      <c r="L247" s="34"/>
      <c r="M247" s="159" t="s">
        <v>1</v>
      </c>
      <c r="N247" s="160" t="s">
        <v>42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150</v>
      </c>
      <c r="AT247" s="163" t="s">
        <v>145</v>
      </c>
      <c r="AU247" s="163" t="s">
        <v>86</v>
      </c>
      <c r="AY247" s="18" t="s">
        <v>143</v>
      </c>
      <c r="BE247" s="164">
        <f>IF(N247="základní",J247,0)</f>
        <v>0</v>
      </c>
      <c r="BF247" s="164">
        <f>IF(N247="snížená",J247,0)</f>
        <v>0</v>
      </c>
      <c r="BG247" s="164">
        <f>IF(N247="zákl. přenesená",J247,0)</f>
        <v>0</v>
      </c>
      <c r="BH247" s="164">
        <f>IF(N247="sníž. přenesená",J247,0)</f>
        <v>0</v>
      </c>
      <c r="BI247" s="164">
        <f>IF(N247="nulová",J247,0)</f>
        <v>0</v>
      </c>
      <c r="BJ247" s="18" t="s">
        <v>84</v>
      </c>
      <c r="BK247" s="164">
        <f>ROUND(I247*H247,2)</f>
        <v>0</v>
      </c>
      <c r="BL247" s="18" t="s">
        <v>150</v>
      </c>
      <c r="BM247" s="163" t="s">
        <v>1551</v>
      </c>
    </row>
    <row r="248" spans="2:51" s="13" customFormat="1" ht="12">
      <c r="B248" s="165"/>
      <c r="C248" s="209"/>
      <c r="D248" s="210" t="s">
        <v>152</v>
      </c>
      <c r="E248" s="211" t="s">
        <v>1</v>
      </c>
      <c r="F248" s="212" t="s">
        <v>1203</v>
      </c>
      <c r="G248" s="209"/>
      <c r="H248" s="211" t="s">
        <v>1</v>
      </c>
      <c r="I248" s="167"/>
      <c r="J248" s="209"/>
      <c r="L248" s="165"/>
      <c r="M248" s="168"/>
      <c r="N248" s="169"/>
      <c r="O248" s="169"/>
      <c r="P248" s="169"/>
      <c r="Q248" s="169"/>
      <c r="R248" s="169"/>
      <c r="S248" s="169"/>
      <c r="T248" s="170"/>
      <c r="AT248" s="166" t="s">
        <v>152</v>
      </c>
      <c r="AU248" s="166" t="s">
        <v>86</v>
      </c>
      <c r="AV248" s="13" t="s">
        <v>84</v>
      </c>
      <c r="AW248" s="13" t="s">
        <v>32</v>
      </c>
      <c r="AX248" s="13" t="s">
        <v>76</v>
      </c>
      <c r="AY248" s="166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1552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1205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1553</v>
      </c>
      <c r="G251" s="213"/>
      <c r="H251" s="216">
        <v>973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76</v>
      </c>
      <c r="AY251" s="172" t="s">
        <v>143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1207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1554</v>
      </c>
      <c r="G253" s="213"/>
      <c r="H253" s="216">
        <v>50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1555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1556</v>
      </c>
      <c r="G255" s="213"/>
      <c r="H255" s="216">
        <v>12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6" customFormat="1" ht="12">
      <c r="B256" s="183"/>
      <c r="C256" s="221"/>
      <c r="D256" s="210" t="s">
        <v>152</v>
      </c>
      <c r="E256" s="222" t="s">
        <v>1</v>
      </c>
      <c r="F256" s="223" t="s">
        <v>241</v>
      </c>
      <c r="G256" s="221"/>
      <c r="H256" s="224">
        <v>1035</v>
      </c>
      <c r="I256" s="185"/>
      <c r="J256" s="221"/>
      <c r="L256" s="183"/>
      <c r="M256" s="186"/>
      <c r="N256" s="187"/>
      <c r="O256" s="187"/>
      <c r="P256" s="187"/>
      <c r="Q256" s="187"/>
      <c r="R256" s="187"/>
      <c r="S256" s="187"/>
      <c r="T256" s="188"/>
      <c r="AT256" s="184" t="s">
        <v>152</v>
      </c>
      <c r="AU256" s="184" t="s">
        <v>86</v>
      </c>
      <c r="AV256" s="16" t="s">
        <v>150</v>
      </c>
      <c r="AW256" s="16" t="s">
        <v>32</v>
      </c>
      <c r="AX256" s="16" t="s">
        <v>84</v>
      </c>
      <c r="AY256" s="184" t="s">
        <v>143</v>
      </c>
    </row>
    <row r="257" spans="1:65" s="2" customFormat="1" ht="16.5" customHeight="1">
      <c r="A257" s="33"/>
      <c r="B257" s="156"/>
      <c r="C257" s="239" t="s">
        <v>262</v>
      </c>
      <c r="D257" s="239" t="s">
        <v>145</v>
      </c>
      <c r="E257" s="240" t="s">
        <v>243</v>
      </c>
      <c r="F257" s="241" t="s">
        <v>244</v>
      </c>
      <c r="G257" s="242" t="s">
        <v>148</v>
      </c>
      <c r="H257" s="243">
        <v>453</v>
      </c>
      <c r="I257" s="158"/>
      <c r="J257" s="244">
        <f>ROUND(I257*H257,2)</f>
        <v>0</v>
      </c>
      <c r="K257" s="245" t="s">
        <v>149</v>
      </c>
      <c r="L257" s="34"/>
      <c r="M257" s="159" t="s">
        <v>1</v>
      </c>
      <c r="N257" s="160" t="s">
        <v>42</v>
      </c>
      <c r="O257" s="59"/>
      <c r="P257" s="161">
        <f>O257*H257</f>
        <v>0</v>
      </c>
      <c r="Q257" s="161">
        <v>0</v>
      </c>
      <c r="R257" s="161">
        <f>Q257*H257</f>
        <v>0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150</v>
      </c>
      <c r="AT257" s="163" t="s">
        <v>145</v>
      </c>
      <c r="AU257" s="163" t="s">
        <v>86</v>
      </c>
      <c r="AY257" s="18" t="s">
        <v>143</v>
      </c>
      <c r="BE257" s="164">
        <f>IF(N257="základní",J257,0)</f>
        <v>0</v>
      </c>
      <c r="BF257" s="164">
        <f>IF(N257="snížená",J257,0)</f>
        <v>0</v>
      </c>
      <c r="BG257" s="164">
        <f>IF(N257="zákl. přenesená",J257,0)</f>
        <v>0</v>
      </c>
      <c r="BH257" s="164">
        <f>IF(N257="sníž. přenesená",J257,0)</f>
        <v>0</v>
      </c>
      <c r="BI257" s="164">
        <f>IF(N257="nulová",J257,0)</f>
        <v>0</v>
      </c>
      <c r="BJ257" s="18" t="s">
        <v>84</v>
      </c>
      <c r="BK257" s="164">
        <f>ROUND(I257*H257,2)</f>
        <v>0</v>
      </c>
      <c r="BL257" s="18" t="s">
        <v>150</v>
      </c>
      <c r="BM257" s="163" t="s">
        <v>1557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1212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1213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1549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1550</v>
      </c>
      <c r="G261" s="213"/>
      <c r="H261" s="216">
        <v>1093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1214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1215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1558</v>
      </c>
      <c r="G264" s="213"/>
      <c r="H264" s="216">
        <v>-640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76</v>
      </c>
      <c r="AY264" s="172" t="s">
        <v>143</v>
      </c>
    </row>
    <row r="265" spans="2:51" s="16" customFormat="1" ht="12">
      <c r="B265" s="183"/>
      <c r="C265" s="221"/>
      <c r="D265" s="210" t="s">
        <v>152</v>
      </c>
      <c r="E265" s="222" t="s">
        <v>1</v>
      </c>
      <c r="F265" s="223" t="s">
        <v>241</v>
      </c>
      <c r="G265" s="221"/>
      <c r="H265" s="224">
        <v>453</v>
      </c>
      <c r="I265" s="185"/>
      <c r="J265" s="221"/>
      <c r="L265" s="183"/>
      <c r="M265" s="186"/>
      <c r="N265" s="187"/>
      <c r="O265" s="187"/>
      <c r="P265" s="187"/>
      <c r="Q265" s="187"/>
      <c r="R265" s="187"/>
      <c r="S265" s="187"/>
      <c r="T265" s="188"/>
      <c r="AT265" s="184" t="s">
        <v>152</v>
      </c>
      <c r="AU265" s="184" t="s">
        <v>86</v>
      </c>
      <c r="AV265" s="16" t="s">
        <v>150</v>
      </c>
      <c r="AW265" s="16" t="s">
        <v>32</v>
      </c>
      <c r="AX265" s="16" t="s">
        <v>84</v>
      </c>
      <c r="AY265" s="184" t="s">
        <v>143</v>
      </c>
    </row>
    <row r="266" spans="1:65" s="2" customFormat="1" ht="16.5" customHeight="1">
      <c r="A266" s="33"/>
      <c r="B266" s="156"/>
      <c r="C266" s="239" t="s">
        <v>8</v>
      </c>
      <c r="D266" s="239" t="s">
        <v>145</v>
      </c>
      <c r="E266" s="240" t="s">
        <v>252</v>
      </c>
      <c r="F266" s="241" t="s">
        <v>253</v>
      </c>
      <c r="G266" s="242" t="s">
        <v>148</v>
      </c>
      <c r="H266" s="243">
        <v>453</v>
      </c>
      <c r="I266" s="158"/>
      <c r="J266" s="244">
        <f>ROUND(I266*H266,2)</f>
        <v>0</v>
      </c>
      <c r="K266" s="245" t="s">
        <v>149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1559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1218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1560</v>
      </c>
      <c r="G268" s="213"/>
      <c r="H268" s="216">
        <v>453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333</v>
      </c>
      <c r="D269" s="204" t="s">
        <v>145</v>
      </c>
      <c r="E269" s="205" t="s">
        <v>263</v>
      </c>
      <c r="F269" s="206" t="s">
        <v>264</v>
      </c>
      <c r="G269" s="207" t="s">
        <v>148</v>
      </c>
      <c r="H269" s="208">
        <v>800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1561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1221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1222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1223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3" customFormat="1" ht="12">
      <c r="B273" s="165"/>
      <c r="C273" s="209"/>
      <c r="D273" s="210" t="s">
        <v>152</v>
      </c>
      <c r="E273" s="211" t="s">
        <v>1</v>
      </c>
      <c r="F273" s="212" t="s">
        <v>1224</v>
      </c>
      <c r="G273" s="209"/>
      <c r="H273" s="211" t="s">
        <v>1</v>
      </c>
      <c r="I273" s="167"/>
      <c r="J273" s="209"/>
      <c r="L273" s="165"/>
      <c r="M273" s="168"/>
      <c r="N273" s="169"/>
      <c r="O273" s="169"/>
      <c r="P273" s="169"/>
      <c r="Q273" s="169"/>
      <c r="R273" s="169"/>
      <c r="S273" s="169"/>
      <c r="T273" s="170"/>
      <c r="AT273" s="166" t="s">
        <v>152</v>
      </c>
      <c r="AU273" s="166" t="s">
        <v>86</v>
      </c>
      <c r="AV273" s="13" t="s">
        <v>84</v>
      </c>
      <c r="AW273" s="13" t="s">
        <v>32</v>
      </c>
      <c r="AX273" s="13" t="s">
        <v>76</v>
      </c>
      <c r="AY273" s="166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1213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1549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1550</v>
      </c>
      <c r="G276" s="213"/>
      <c r="H276" s="216">
        <v>1093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296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1562</v>
      </c>
      <c r="G278" s="213"/>
      <c r="H278" s="216">
        <v>-191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1563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1564</v>
      </c>
      <c r="G280" s="213"/>
      <c r="H280" s="216">
        <v>-50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1228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1565</v>
      </c>
      <c r="G282" s="213"/>
      <c r="H282" s="216">
        <v>-19.239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1566</v>
      </c>
      <c r="G283" s="213"/>
      <c r="H283" s="216">
        <v>-19.703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1567</v>
      </c>
      <c r="G284" s="213"/>
      <c r="H284" s="216">
        <v>-13.169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1568</v>
      </c>
      <c r="G285" s="213"/>
      <c r="H285" s="216">
        <v>0.111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76</v>
      </c>
      <c r="AY285" s="172" t="s">
        <v>143</v>
      </c>
    </row>
    <row r="286" spans="2:51" s="16" customFormat="1" ht="12">
      <c r="B286" s="183"/>
      <c r="C286" s="221"/>
      <c r="D286" s="210" t="s">
        <v>152</v>
      </c>
      <c r="E286" s="222" t="s">
        <v>1</v>
      </c>
      <c r="F286" s="223" t="s">
        <v>241</v>
      </c>
      <c r="G286" s="221"/>
      <c r="H286" s="224">
        <v>800</v>
      </c>
      <c r="I286" s="185"/>
      <c r="J286" s="221"/>
      <c r="L286" s="183"/>
      <c r="M286" s="186"/>
      <c r="N286" s="187"/>
      <c r="O286" s="187"/>
      <c r="P286" s="187"/>
      <c r="Q286" s="187"/>
      <c r="R286" s="187"/>
      <c r="S286" s="187"/>
      <c r="T286" s="188"/>
      <c r="AT286" s="184" t="s">
        <v>152</v>
      </c>
      <c r="AU286" s="184" t="s">
        <v>86</v>
      </c>
      <c r="AV286" s="16" t="s">
        <v>150</v>
      </c>
      <c r="AW286" s="16" t="s">
        <v>32</v>
      </c>
      <c r="AX286" s="16" t="s">
        <v>84</v>
      </c>
      <c r="AY286" s="184" t="s">
        <v>143</v>
      </c>
    </row>
    <row r="287" spans="1:65" s="2" customFormat="1" ht="16.5" customHeight="1">
      <c r="A287" s="33"/>
      <c r="B287" s="156"/>
      <c r="C287" s="225" t="s">
        <v>341</v>
      </c>
      <c r="D287" s="225" t="s">
        <v>334</v>
      </c>
      <c r="E287" s="226" t="s">
        <v>1236</v>
      </c>
      <c r="F287" s="227" t="s">
        <v>1237</v>
      </c>
      <c r="G287" s="228" t="s">
        <v>337</v>
      </c>
      <c r="H287" s="229">
        <v>292.6</v>
      </c>
      <c r="I287" s="190"/>
      <c r="J287" s="235">
        <f>ROUND(I287*H287,2)</f>
        <v>0</v>
      </c>
      <c r="K287" s="189" t="s">
        <v>149</v>
      </c>
      <c r="L287" s="191"/>
      <c r="M287" s="192" t="s">
        <v>1</v>
      </c>
      <c r="N287" s="193" t="s">
        <v>42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219</v>
      </c>
      <c r="AT287" s="163" t="s">
        <v>334</v>
      </c>
      <c r="AU287" s="163" t="s">
        <v>86</v>
      </c>
      <c r="AY287" s="18" t="s">
        <v>143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18" t="s">
        <v>84</v>
      </c>
      <c r="BK287" s="164">
        <f>ROUND(I287*H287,2)</f>
        <v>0</v>
      </c>
      <c r="BL287" s="18" t="s">
        <v>150</v>
      </c>
      <c r="BM287" s="163" t="s">
        <v>1569</v>
      </c>
    </row>
    <row r="288" spans="2:51" s="13" customFormat="1" ht="12">
      <c r="B288" s="165"/>
      <c r="C288" s="209"/>
      <c r="D288" s="210" t="s">
        <v>152</v>
      </c>
      <c r="E288" s="211" t="s">
        <v>1</v>
      </c>
      <c r="F288" s="212" t="s">
        <v>1239</v>
      </c>
      <c r="G288" s="209"/>
      <c r="H288" s="211" t="s">
        <v>1</v>
      </c>
      <c r="I288" s="167"/>
      <c r="J288" s="209"/>
      <c r="L288" s="165"/>
      <c r="M288" s="168"/>
      <c r="N288" s="169"/>
      <c r="O288" s="169"/>
      <c r="P288" s="169"/>
      <c r="Q288" s="169"/>
      <c r="R288" s="169"/>
      <c r="S288" s="169"/>
      <c r="T288" s="170"/>
      <c r="AT288" s="166" t="s">
        <v>152</v>
      </c>
      <c r="AU288" s="166" t="s">
        <v>86</v>
      </c>
      <c r="AV288" s="13" t="s">
        <v>84</v>
      </c>
      <c r="AW288" s="13" t="s">
        <v>32</v>
      </c>
      <c r="AX288" s="13" t="s">
        <v>76</v>
      </c>
      <c r="AY288" s="166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1240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1570</v>
      </c>
      <c r="G290" s="213"/>
      <c r="H290" s="216">
        <v>292.6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84</v>
      </c>
      <c r="AY290" s="172" t="s">
        <v>143</v>
      </c>
    </row>
    <row r="291" spans="1:65" s="2" customFormat="1" ht="16.5" customHeight="1">
      <c r="A291" s="33"/>
      <c r="B291" s="156"/>
      <c r="C291" s="204" t="s">
        <v>350</v>
      </c>
      <c r="D291" s="204" t="s">
        <v>145</v>
      </c>
      <c r="E291" s="205" t="s">
        <v>304</v>
      </c>
      <c r="F291" s="206" t="s">
        <v>305</v>
      </c>
      <c r="G291" s="207" t="s">
        <v>148</v>
      </c>
      <c r="H291" s="208">
        <v>173</v>
      </c>
      <c r="I291" s="158"/>
      <c r="J291" s="234">
        <f>ROUND(I291*H291,2)</f>
        <v>0</v>
      </c>
      <c r="K291" s="157" t="s">
        <v>149</v>
      </c>
      <c r="L291" s="34"/>
      <c r="M291" s="159" t="s">
        <v>1</v>
      </c>
      <c r="N291" s="160" t="s">
        <v>42</v>
      </c>
      <c r="O291" s="59"/>
      <c r="P291" s="161">
        <f>O291*H291</f>
        <v>0</v>
      </c>
      <c r="Q291" s="161">
        <v>0</v>
      </c>
      <c r="R291" s="161">
        <f>Q291*H291</f>
        <v>0</v>
      </c>
      <c r="S291" s="161">
        <v>0</v>
      </c>
      <c r="T291" s="16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150</v>
      </c>
      <c r="AT291" s="163" t="s">
        <v>145</v>
      </c>
      <c r="AU291" s="163" t="s">
        <v>86</v>
      </c>
      <c r="AY291" s="18" t="s">
        <v>143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18" t="s">
        <v>84</v>
      </c>
      <c r="BK291" s="164">
        <f>ROUND(I291*H291,2)</f>
        <v>0</v>
      </c>
      <c r="BL291" s="18" t="s">
        <v>150</v>
      </c>
      <c r="BM291" s="163" t="s">
        <v>1571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1243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1572</v>
      </c>
      <c r="G293" s="213"/>
      <c r="H293" s="216">
        <v>190.124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1573</v>
      </c>
      <c r="G294" s="213"/>
      <c r="H294" s="216">
        <v>0.876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5" customFormat="1" ht="12">
      <c r="B295" s="177"/>
      <c r="C295" s="217"/>
      <c r="D295" s="210" t="s">
        <v>152</v>
      </c>
      <c r="E295" s="218" t="s">
        <v>1</v>
      </c>
      <c r="F295" s="219" t="s">
        <v>291</v>
      </c>
      <c r="G295" s="217"/>
      <c r="H295" s="220">
        <v>191</v>
      </c>
      <c r="I295" s="179"/>
      <c r="J295" s="217"/>
      <c r="L295" s="177"/>
      <c r="M295" s="180"/>
      <c r="N295" s="181"/>
      <c r="O295" s="181"/>
      <c r="P295" s="181"/>
      <c r="Q295" s="181"/>
      <c r="R295" s="181"/>
      <c r="S295" s="181"/>
      <c r="T295" s="182"/>
      <c r="AT295" s="178" t="s">
        <v>152</v>
      </c>
      <c r="AU295" s="178" t="s">
        <v>86</v>
      </c>
      <c r="AV295" s="15" t="s">
        <v>162</v>
      </c>
      <c r="AW295" s="15" t="s">
        <v>32</v>
      </c>
      <c r="AX295" s="15" t="s">
        <v>76</v>
      </c>
      <c r="AY295" s="178" t="s">
        <v>143</v>
      </c>
    </row>
    <row r="296" spans="2:51" s="13" customFormat="1" ht="12">
      <c r="B296" s="165"/>
      <c r="C296" s="209"/>
      <c r="D296" s="210" t="s">
        <v>152</v>
      </c>
      <c r="E296" s="211" t="s">
        <v>1</v>
      </c>
      <c r="F296" s="212" t="s">
        <v>329</v>
      </c>
      <c r="G296" s="209"/>
      <c r="H296" s="211" t="s">
        <v>1</v>
      </c>
      <c r="I296" s="167"/>
      <c r="J296" s="209"/>
      <c r="L296" s="165"/>
      <c r="M296" s="168"/>
      <c r="N296" s="169"/>
      <c r="O296" s="169"/>
      <c r="P296" s="169"/>
      <c r="Q296" s="169"/>
      <c r="R296" s="169"/>
      <c r="S296" s="169"/>
      <c r="T296" s="170"/>
      <c r="AT296" s="166" t="s">
        <v>152</v>
      </c>
      <c r="AU296" s="166" t="s">
        <v>86</v>
      </c>
      <c r="AV296" s="13" t="s">
        <v>84</v>
      </c>
      <c r="AW296" s="13" t="s">
        <v>32</v>
      </c>
      <c r="AX296" s="13" t="s">
        <v>76</v>
      </c>
      <c r="AY296" s="166" t="s">
        <v>143</v>
      </c>
    </row>
    <row r="297" spans="2:51" s="14" customFormat="1" ht="12">
      <c r="B297" s="171"/>
      <c r="C297" s="213"/>
      <c r="D297" s="210" t="s">
        <v>152</v>
      </c>
      <c r="E297" s="214" t="s">
        <v>1</v>
      </c>
      <c r="F297" s="215" t="s">
        <v>1574</v>
      </c>
      <c r="G297" s="213"/>
      <c r="H297" s="216">
        <v>-18.34</v>
      </c>
      <c r="I297" s="173"/>
      <c r="J297" s="213"/>
      <c r="L297" s="171"/>
      <c r="M297" s="174"/>
      <c r="N297" s="175"/>
      <c r="O297" s="175"/>
      <c r="P297" s="175"/>
      <c r="Q297" s="175"/>
      <c r="R297" s="175"/>
      <c r="S297" s="175"/>
      <c r="T297" s="176"/>
      <c r="AT297" s="172" t="s">
        <v>152</v>
      </c>
      <c r="AU297" s="172" t="s">
        <v>86</v>
      </c>
      <c r="AV297" s="14" t="s">
        <v>86</v>
      </c>
      <c r="AW297" s="14" t="s">
        <v>32</v>
      </c>
      <c r="AX297" s="14" t="s">
        <v>76</v>
      </c>
      <c r="AY297" s="172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1575</v>
      </c>
      <c r="G298" s="213"/>
      <c r="H298" s="216">
        <v>0.34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76</v>
      </c>
      <c r="AY298" s="172" t="s">
        <v>143</v>
      </c>
    </row>
    <row r="299" spans="2:51" s="16" customFormat="1" ht="12">
      <c r="B299" s="183"/>
      <c r="C299" s="221"/>
      <c r="D299" s="210" t="s">
        <v>152</v>
      </c>
      <c r="E299" s="222" t="s">
        <v>1</v>
      </c>
      <c r="F299" s="223" t="s">
        <v>241</v>
      </c>
      <c r="G299" s="221"/>
      <c r="H299" s="224">
        <v>173</v>
      </c>
      <c r="I299" s="185"/>
      <c r="J299" s="221"/>
      <c r="L299" s="183"/>
      <c r="M299" s="186"/>
      <c r="N299" s="187"/>
      <c r="O299" s="187"/>
      <c r="P299" s="187"/>
      <c r="Q299" s="187"/>
      <c r="R299" s="187"/>
      <c r="S299" s="187"/>
      <c r="T299" s="188"/>
      <c r="AT299" s="184" t="s">
        <v>152</v>
      </c>
      <c r="AU299" s="184" t="s">
        <v>86</v>
      </c>
      <c r="AV299" s="16" t="s">
        <v>150</v>
      </c>
      <c r="AW299" s="16" t="s">
        <v>32</v>
      </c>
      <c r="AX299" s="16" t="s">
        <v>84</v>
      </c>
      <c r="AY299" s="184" t="s">
        <v>143</v>
      </c>
    </row>
    <row r="300" spans="1:65" s="2" customFormat="1" ht="16.5" customHeight="1">
      <c r="A300" s="33"/>
      <c r="B300" s="156"/>
      <c r="C300" s="225" t="s">
        <v>356</v>
      </c>
      <c r="D300" s="225" t="s">
        <v>334</v>
      </c>
      <c r="E300" s="226" t="s">
        <v>1251</v>
      </c>
      <c r="F300" s="227" t="s">
        <v>1252</v>
      </c>
      <c r="G300" s="228" t="s">
        <v>337</v>
      </c>
      <c r="H300" s="229">
        <v>345.7</v>
      </c>
      <c r="I300" s="190"/>
      <c r="J300" s="235">
        <f>ROUND(I300*H300,2)</f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>O300*H300</f>
        <v>0</v>
      </c>
      <c r="Q300" s="161">
        <v>0</v>
      </c>
      <c r="R300" s="161">
        <f>Q300*H300</f>
        <v>0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1576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1239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339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1577</v>
      </c>
      <c r="G303" s="213"/>
      <c r="H303" s="216">
        <v>345.7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84</v>
      </c>
      <c r="AY303" s="172" t="s">
        <v>143</v>
      </c>
    </row>
    <row r="304" spans="1:65" s="2" customFormat="1" ht="16.5" customHeight="1">
      <c r="A304" s="33"/>
      <c r="B304" s="156"/>
      <c r="C304" s="204" t="s">
        <v>361</v>
      </c>
      <c r="D304" s="204" t="s">
        <v>145</v>
      </c>
      <c r="E304" s="205" t="s">
        <v>146</v>
      </c>
      <c r="F304" s="206" t="s">
        <v>147</v>
      </c>
      <c r="G304" s="207" t="s">
        <v>148</v>
      </c>
      <c r="H304" s="208">
        <v>12</v>
      </c>
      <c r="I304" s="158"/>
      <c r="J304" s="234">
        <f>ROUND(I304*H304,2)</f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>O304*H304</f>
        <v>0</v>
      </c>
      <c r="Q304" s="161">
        <v>0</v>
      </c>
      <c r="R304" s="161">
        <f>Q304*H304</f>
        <v>0</v>
      </c>
      <c r="S304" s="161">
        <v>0</v>
      </c>
      <c r="T304" s="16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>IF(N304="základní",J304,0)</f>
        <v>0</v>
      </c>
      <c r="BF304" s="164">
        <f>IF(N304="snížená",J304,0)</f>
        <v>0</v>
      </c>
      <c r="BG304" s="164">
        <f>IF(N304="zákl. přenesená",J304,0)</f>
        <v>0</v>
      </c>
      <c r="BH304" s="164">
        <f>IF(N304="sníž. přenesená",J304,0)</f>
        <v>0</v>
      </c>
      <c r="BI304" s="164">
        <f>IF(N304="nulová",J304,0)</f>
        <v>0</v>
      </c>
      <c r="BJ304" s="18" t="s">
        <v>84</v>
      </c>
      <c r="BK304" s="164">
        <f>ROUND(I304*H304,2)</f>
        <v>0</v>
      </c>
      <c r="BL304" s="18" t="s">
        <v>150</v>
      </c>
      <c r="BM304" s="163" t="s">
        <v>1578</v>
      </c>
    </row>
    <row r="305" spans="2:51" s="13" customFormat="1" ht="12">
      <c r="B305" s="165"/>
      <c r="C305" s="209"/>
      <c r="D305" s="210" t="s">
        <v>152</v>
      </c>
      <c r="E305" s="211" t="s">
        <v>1</v>
      </c>
      <c r="F305" s="212" t="s">
        <v>1579</v>
      </c>
      <c r="G305" s="209"/>
      <c r="H305" s="211" t="s">
        <v>1</v>
      </c>
      <c r="I305" s="167"/>
      <c r="J305" s="209"/>
      <c r="L305" s="165"/>
      <c r="M305" s="168"/>
      <c r="N305" s="169"/>
      <c r="O305" s="169"/>
      <c r="P305" s="169"/>
      <c r="Q305" s="169"/>
      <c r="R305" s="169"/>
      <c r="S305" s="169"/>
      <c r="T305" s="170"/>
      <c r="AT305" s="166" t="s">
        <v>152</v>
      </c>
      <c r="AU305" s="166" t="s">
        <v>86</v>
      </c>
      <c r="AV305" s="13" t="s">
        <v>84</v>
      </c>
      <c r="AW305" s="13" t="s">
        <v>32</v>
      </c>
      <c r="AX305" s="13" t="s">
        <v>76</v>
      </c>
      <c r="AY305" s="166" t="s">
        <v>143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1462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1580</v>
      </c>
      <c r="G307" s="213"/>
      <c r="H307" s="216">
        <v>7.975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76</v>
      </c>
      <c r="AY307" s="172" t="s">
        <v>143</v>
      </c>
    </row>
    <row r="308" spans="2:51" s="14" customFormat="1" ht="12">
      <c r="B308" s="171"/>
      <c r="C308" s="213"/>
      <c r="D308" s="210" t="s">
        <v>152</v>
      </c>
      <c r="E308" s="214" t="s">
        <v>1</v>
      </c>
      <c r="F308" s="215" t="s">
        <v>1581</v>
      </c>
      <c r="G308" s="213"/>
      <c r="H308" s="216">
        <v>3.125</v>
      </c>
      <c r="I308" s="173"/>
      <c r="J308" s="213"/>
      <c r="L308" s="171"/>
      <c r="M308" s="174"/>
      <c r="N308" s="175"/>
      <c r="O308" s="175"/>
      <c r="P308" s="175"/>
      <c r="Q308" s="175"/>
      <c r="R308" s="175"/>
      <c r="S308" s="175"/>
      <c r="T308" s="176"/>
      <c r="AT308" s="172" t="s">
        <v>152</v>
      </c>
      <c r="AU308" s="172" t="s">
        <v>86</v>
      </c>
      <c r="AV308" s="14" t="s">
        <v>86</v>
      </c>
      <c r="AW308" s="14" t="s">
        <v>32</v>
      </c>
      <c r="AX308" s="14" t="s">
        <v>76</v>
      </c>
      <c r="AY308" s="172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1582</v>
      </c>
      <c r="G309" s="213"/>
      <c r="H309" s="216">
        <v>0.9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6" customFormat="1" ht="12">
      <c r="B310" s="183"/>
      <c r="C310" s="221"/>
      <c r="D310" s="210" t="s">
        <v>152</v>
      </c>
      <c r="E310" s="222" t="s">
        <v>1</v>
      </c>
      <c r="F310" s="223" t="s">
        <v>241</v>
      </c>
      <c r="G310" s="221"/>
      <c r="H310" s="224">
        <v>12</v>
      </c>
      <c r="I310" s="185"/>
      <c r="J310" s="221"/>
      <c r="L310" s="183"/>
      <c r="M310" s="186"/>
      <c r="N310" s="187"/>
      <c r="O310" s="187"/>
      <c r="P310" s="187"/>
      <c r="Q310" s="187"/>
      <c r="R310" s="187"/>
      <c r="S310" s="187"/>
      <c r="T310" s="188"/>
      <c r="AT310" s="184" t="s">
        <v>152</v>
      </c>
      <c r="AU310" s="184" t="s">
        <v>86</v>
      </c>
      <c r="AV310" s="16" t="s">
        <v>150</v>
      </c>
      <c r="AW310" s="16" t="s">
        <v>32</v>
      </c>
      <c r="AX310" s="16" t="s">
        <v>84</v>
      </c>
      <c r="AY310" s="184" t="s">
        <v>143</v>
      </c>
    </row>
    <row r="311" spans="1:65" s="2" customFormat="1" ht="16.5" customHeight="1">
      <c r="A311" s="33"/>
      <c r="B311" s="156"/>
      <c r="C311" s="204" t="s">
        <v>7</v>
      </c>
      <c r="D311" s="204" t="s">
        <v>145</v>
      </c>
      <c r="E311" s="205" t="s">
        <v>1583</v>
      </c>
      <c r="F311" s="206" t="s">
        <v>1584</v>
      </c>
      <c r="G311" s="207" t="s">
        <v>258</v>
      </c>
      <c r="H311" s="208">
        <v>120</v>
      </c>
      <c r="I311" s="158"/>
      <c r="J311" s="234">
        <f>ROUND(I311*H311,2)</f>
        <v>0</v>
      </c>
      <c r="K311" s="157" t="s">
        <v>149</v>
      </c>
      <c r="L311" s="34"/>
      <c r="M311" s="159" t="s">
        <v>1</v>
      </c>
      <c r="N311" s="160" t="s">
        <v>42</v>
      </c>
      <c r="O311" s="59"/>
      <c r="P311" s="161">
        <f>O311*H311</f>
        <v>0</v>
      </c>
      <c r="Q311" s="161">
        <v>0</v>
      </c>
      <c r="R311" s="161">
        <f>Q311*H311</f>
        <v>0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150</v>
      </c>
      <c r="AT311" s="163" t="s">
        <v>145</v>
      </c>
      <c r="AU311" s="163" t="s">
        <v>86</v>
      </c>
      <c r="AY311" s="18" t="s">
        <v>143</v>
      </c>
      <c r="BE311" s="164">
        <f>IF(N311="základní",J311,0)</f>
        <v>0</v>
      </c>
      <c r="BF311" s="164">
        <f>IF(N311="snížená",J311,0)</f>
        <v>0</v>
      </c>
      <c r="BG311" s="164">
        <f>IF(N311="zákl. přenesená",J311,0)</f>
        <v>0</v>
      </c>
      <c r="BH311" s="164">
        <f>IF(N311="sníž. přenesená",J311,0)</f>
        <v>0</v>
      </c>
      <c r="BI311" s="164">
        <f>IF(N311="nulová",J311,0)</f>
        <v>0</v>
      </c>
      <c r="BJ311" s="18" t="s">
        <v>84</v>
      </c>
      <c r="BK311" s="164">
        <f>ROUND(I311*H311,2)</f>
        <v>0</v>
      </c>
      <c r="BL311" s="18" t="s">
        <v>150</v>
      </c>
      <c r="BM311" s="163" t="s">
        <v>1585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1586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1587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1588</v>
      </c>
      <c r="G314" s="213"/>
      <c r="H314" s="216">
        <v>120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04" t="s">
        <v>376</v>
      </c>
      <c r="D315" s="204" t="s">
        <v>145</v>
      </c>
      <c r="E315" s="205" t="s">
        <v>256</v>
      </c>
      <c r="F315" s="206" t="s">
        <v>257</v>
      </c>
      <c r="G315" s="207" t="s">
        <v>258</v>
      </c>
      <c r="H315" s="208">
        <v>120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</v>
      </c>
      <c r="R315" s="161">
        <f>Q315*H315</f>
        <v>0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1589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1590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1591</v>
      </c>
      <c r="G317" s="213"/>
      <c r="H317" s="216">
        <v>120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382</v>
      </c>
      <c r="D318" s="204" t="s">
        <v>145</v>
      </c>
      <c r="E318" s="205" t="s">
        <v>342</v>
      </c>
      <c r="F318" s="206" t="s">
        <v>343</v>
      </c>
      <c r="G318" s="207" t="s">
        <v>258</v>
      </c>
      <c r="H318" s="208">
        <v>304</v>
      </c>
      <c r="I318" s="158"/>
      <c r="J318" s="234">
        <f>ROUND(I318*H318,2)</f>
        <v>0</v>
      </c>
      <c r="K318" s="157" t="s">
        <v>149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1592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1593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1594</v>
      </c>
      <c r="G320" s="213"/>
      <c r="H320" s="216">
        <v>246.4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1595</v>
      </c>
      <c r="G321" s="213"/>
      <c r="H321" s="216">
        <v>57.6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304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1:65" s="2" customFormat="1" ht="16.5" customHeight="1">
      <c r="A323" s="33"/>
      <c r="B323" s="156"/>
      <c r="C323" s="204" t="s">
        <v>387</v>
      </c>
      <c r="D323" s="204" t="s">
        <v>145</v>
      </c>
      <c r="E323" s="205" t="s">
        <v>1596</v>
      </c>
      <c r="F323" s="206" t="s">
        <v>1597</v>
      </c>
      <c r="G323" s="207" t="s">
        <v>258</v>
      </c>
      <c r="H323" s="208">
        <v>120</v>
      </c>
      <c r="I323" s="158"/>
      <c r="J323" s="234">
        <f>ROUND(I323*H323,2)</f>
        <v>0</v>
      </c>
      <c r="K323" s="157" t="s">
        <v>149</v>
      </c>
      <c r="L323" s="34"/>
      <c r="M323" s="159" t="s">
        <v>1</v>
      </c>
      <c r="N323" s="160" t="s">
        <v>42</v>
      </c>
      <c r="O323" s="59"/>
      <c r="P323" s="161">
        <f>O323*H323</f>
        <v>0</v>
      </c>
      <c r="Q323" s="161">
        <v>0</v>
      </c>
      <c r="R323" s="161">
        <f>Q323*H323</f>
        <v>0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150</v>
      </c>
      <c r="AT323" s="163" t="s">
        <v>145</v>
      </c>
      <c r="AU323" s="163" t="s">
        <v>86</v>
      </c>
      <c r="AY323" s="18" t="s">
        <v>143</v>
      </c>
      <c r="BE323" s="164">
        <f>IF(N323="základní",J323,0)</f>
        <v>0</v>
      </c>
      <c r="BF323" s="164">
        <f>IF(N323="snížená",J323,0)</f>
        <v>0</v>
      </c>
      <c r="BG323" s="164">
        <f>IF(N323="zákl. přenesená",J323,0)</f>
        <v>0</v>
      </c>
      <c r="BH323" s="164">
        <f>IF(N323="sníž. přenesená",J323,0)</f>
        <v>0</v>
      </c>
      <c r="BI323" s="164">
        <f>IF(N323="nulová",J323,0)</f>
        <v>0</v>
      </c>
      <c r="BJ323" s="18" t="s">
        <v>84</v>
      </c>
      <c r="BK323" s="164">
        <f>ROUND(I323*H323,2)</f>
        <v>0</v>
      </c>
      <c r="BL323" s="18" t="s">
        <v>150</v>
      </c>
      <c r="BM323" s="163" t="s">
        <v>1598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1599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4" customFormat="1" ht="12">
      <c r="B325" s="171"/>
      <c r="C325" s="213"/>
      <c r="D325" s="210" t="s">
        <v>152</v>
      </c>
      <c r="E325" s="214" t="s">
        <v>1</v>
      </c>
      <c r="F325" s="215" t="s">
        <v>1591</v>
      </c>
      <c r="G325" s="213"/>
      <c r="H325" s="216">
        <v>120</v>
      </c>
      <c r="I325" s="173"/>
      <c r="J325" s="213"/>
      <c r="L325" s="171"/>
      <c r="M325" s="174"/>
      <c r="N325" s="175"/>
      <c r="O325" s="175"/>
      <c r="P325" s="175"/>
      <c r="Q325" s="175"/>
      <c r="R325" s="175"/>
      <c r="S325" s="175"/>
      <c r="T325" s="176"/>
      <c r="AT325" s="172" t="s">
        <v>152</v>
      </c>
      <c r="AU325" s="172" t="s">
        <v>86</v>
      </c>
      <c r="AV325" s="14" t="s">
        <v>86</v>
      </c>
      <c r="AW325" s="14" t="s">
        <v>32</v>
      </c>
      <c r="AX325" s="14" t="s">
        <v>84</v>
      </c>
      <c r="AY325" s="172" t="s">
        <v>143</v>
      </c>
    </row>
    <row r="326" spans="1:65" s="2" customFormat="1" ht="16.5" customHeight="1">
      <c r="A326" s="33"/>
      <c r="B326" s="156"/>
      <c r="C326" s="225" t="s">
        <v>399</v>
      </c>
      <c r="D326" s="225" t="s">
        <v>334</v>
      </c>
      <c r="E326" s="226" t="s">
        <v>362</v>
      </c>
      <c r="F326" s="227" t="s">
        <v>363</v>
      </c>
      <c r="G326" s="228" t="s">
        <v>364</v>
      </c>
      <c r="H326" s="229">
        <v>2</v>
      </c>
      <c r="I326" s="190"/>
      <c r="J326" s="235">
        <f>ROUND(I326*H326,2)</f>
        <v>0</v>
      </c>
      <c r="K326" s="189" t="s">
        <v>149</v>
      </c>
      <c r="L326" s="191"/>
      <c r="M326" s="192" t="s">
        <v>1</v>
      </c>
      <c r="N326" s="193" t="s">
        <v>42</v>
      </c>
      <c r="O326" s="59"/>
      <c r="P326" s="161">
        <f>O326*H326</f>
        <v>0</v>
      </c>
      <c r="Q326" s="161">
        <v>0.001</v>
      </c>
      <c r="R326" s="161">
        <f>Q326*H326</f>
        <v>0.002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219</v>
      </c>
      <c r="AT326" s="163" t="s">
        <v>334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1600</v>
      </c>
    </row>
    <row r="327" spans="2:51" s="13" customFormat="1" ht="12">
      <c r="B327" s="165"/>
      <c r="C327" s="209"/>
      <c r="D327" s="210" t="s">
        <v>152</v>
      </c>
      <c r="E327" s="211" t="s">
        <v>1</v>
      </c>
      <c r="F327" s="212" t="s">
        <v>1601</v>
      </c>
      <c r="G327" s="209"/>
      <c r="H327" s="211" t="s">
        <v>1</v>
      </c>
      <c r="I327" s="167"/>
      <c r="J327" s="209"/>
      <c r="L327" s="165"/>
      <c r="M327" s="168"/>
      <c r="N327" s="169"/>
      <c r="O327" s="169"/>
      <c r="P327" s="169"/>
      <c r="Q327" s="169"/>
      <c r="R327" s="169"/>
      <c r="S327" s="169"/>
      <c r="T327" s="170"/>
      <c r="AT327" s="166" t="s">
        <v>152</v>
      </c>
      <c r="AU327" s="166" t="s">
        <v>86</v>
      </c>
      <c r="AV327" s="13" t="s">
        <v>84</v>
      </c>
      <c r="AW327" s="13" t="s">
        <v>32</v>
      </c>
      <c r="AX327" s="13" t="s">
        <v>76</v>
      </c>
      <c r="AY327" s="166" t="s">
        <v>143</v>
      </c>
    </row>
    <row r="328" spans="2:51" s="13" customFormat="1" ht="12">
      <c r="B328" s="165"/>
      <c r="C328" s="209"/>
      <c r="D328" s="210" t="s">
        <v>152</v>
      </c>
      <c r="E328" s="211" t="s">
        <v>1</v>
      </c>
      <c r="F328" s="212" t="s">
        <v>367</v>
      </c>
      <c r="G328" s="209"/>
      <c r="H328" s="211" t="s">
        <v>1</v>
      </c>
      <c r="I328" s="167"/>
      <c r="J328" s="209"/>
      <c r="L328" s="165"/>
      <c r="M328" s="168"/>
      <c r="N328" s="169"/>
      <c r="O328" s="169"/>
      <c r="P328" s="169"/>
      <c r="Q328" s="169"/>
      <c r="R328" s="169"/>
      <c r="S328" s="169"/>
      <c r="T328" s="170"/>
      <c r="AT328" s="166" t="s">
        <v>152</v>
      </c>
      <c r="AU328" s="166" t="s">
        <v>86</v>
      </c>
      <c r="AV328" s="13" t="s">
        <v>84</v>
      </c>
      <c r="AW328" s="13" t="s">
        <v>32</v>
      </c>
      <c r="AX328" s="13" t="s">
        <v>76</v>
      </c>
      <c r="AY328" s="166" t="s">
        <v>143</v>
      </c>
    </row>
    <row r="329" spans="2:51" s="14" customFormat="1" ht="12">
      <c r="B329" s="171"/>
      <c r="C329" s="213"/>
      <c r="D329" s="210" t="s">
        <v>152</v>
      </c>
      <c r="E329" s="214" t="s">
        <v>1</v>
      </c>
      <c r="F329" s="215" t="s">
        <v>1602</v>
      </c>
      <c r="G329" s="213"/>
      <c r="H329" s="216">
        <v>2</v>
      </c>
      <c r="I329" s="173"/>
      <c r="J329" s="213"/>
      <c r="L329" s="171"/>
      <c r="M329" s="174"/>
      <c r="N329" s="175"/>
      <c r="O329" s="175"/>
      <c r="P329" s="175"/>
      <c r="Q329" s="175"/>
      <c r="R329" s="175"/>
      <c r="S329" s="175"/>
      <c r="T329" s="176"/>
      <c r="AT329" s="172" t="s">
        <v>152</v>
      </c>
      <c r="AU329" s="172" t="s">
        <v>86</v>
      </c>
      <c r="AV329" s="14" t="s">
        <v>86</v>
      </c>
      <c r="AW329" s="14" t="s">
        <v>32</v>
      </c>
      <c r="AX329" s="14" t="s">
        <v>84</v>
      </c>
      <c r="AY329" s="172" t="s">
        <v>143</v>
      </c>
    </row>
    <row r="330" spans="1:65" s="2" customFormat="1" ht="16.5" customHeight="1">
      <c r="A330" s="33"/>
      <c r="B330" s="156"/>
      <c r="C330" s="204" t="s">
        <v>408</v>
      </c>
      <c r="D330" s="204" t="s">
        <v>145</v>
      </c>
      <c r="E330" s="205" t="s">
        <v>1603</v>
      </c>
      <c r="F330" s="206" t="s">
        <v>370</v>
      </c>
      <c r="G330" s="207" t="s">
        <v>148</v>
      </c>
      <c r="H330" s="208">
        <v>1.2</v>
      </c>
      <c r="I330" s="158"/>
      <c r="J330" s="234">
        <f>ROUND(I330*H330,2)</f>
        <v>0</v>
      </c>
      <c r="K330" s="157" t="s">
        <v>149</v>
      </c>
      <c r="L330" s="34"/>
      <c r="M330" s="159" t="s">
        <v>1</v>
      </c>
      <c r="N330" s="160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150</v>
      </c>
      <c r="AT330" s="163" t="s">
        <v>145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1604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1605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1606</v>
      </c>
      <c r="G332" s="213"/>
      <c r="H332" s="216">
        <v>1.2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374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375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1:65" s="2" customFormat="1" ht="16.5" customHeight="1">
      <c r="A335" s="33"/>
      <c r="B335" s="156"/>
      <c r="C335" s="204" t="s">
        <v>424</v>
      </c>
      <c r="D335" s="204" t="s">
        <v>145</v>
      </c>
      <c r="E335" s="205" t="s">
        <v>1607</v>
      </c>
      <c r="F335" s="206" t="s">
        <v>378</v>
      </c>
      <c r="G335" s="207" t="s">
        <v>258</v>
      </c>
      <c r="H335" s="208">
        <v>120</v>
      </c>
      <c r="I335" s="158"/>
      <c r="J335" s="234">
        <f>ROUND(I335*H335,2)</f>
        <v>0</v>
      </c>
      <c r="K335" s="157" t="s">
        <v>149</v>
      </c>
      <c r="L335" s="34"/>
      <c r="M335" s="159" t="s">
        <v>1</v>
      </c>
      <c r="N335" s="160" t="s">
        <v>42</v>
      </c>
      <c r="O335" s="59"/>
      <c r="P335" s="161">
        <f>O335*H335</f>
        <v>0</v>
      </c>
      <c r="Q335" s="161">
        <v>0</v>
      </c>
      <c r="R335" s="161">
        <f>Q335*H335</f>
        <v>0</v>
      </c>
      <c r="S335" s="161">
        <v>0</v>
      </c>
      <c r="T335" s="162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150</v>
      </c>
      <c r="AT335" s="163" t="s">
        <v>145</v>
      </c>
      <c r="AU335" s="163" t="s">
        <v>86</v>
      </c>
      <c r="AY335" s="18" t="s">
        <v>143</v>
      </c>
      <c r="BE335" s="164">
        <f>IF(N335="základní",J335,0)</f>
        <v>0</v>
      </c>
      <c r="BF335" s="164">
        <f>IF(N335="snížená",J335,0)</f>
        <v>0</v>
      </c>
      <c r="BG335" s="164">
        <f>IF(N335="zákl. přenesená",J335,0)</f>
        <v>0</v>
      </c>
      <c r="BH335" s="164">
        <f>IF(N335="sníž. přenesená",J335,0)</f>
        <v>0</v>
      </c>
      <c r="BI335" s="164">
        <f>IF(N335="nulová",J335,0)</f>
        <v>0</v>
      </c>
      <c r="BJ335" s="18" t="s">
        <v>84</v>
      </c>
      <c r="BK335" s="164">
        <f>ROUND(I335*H335,2)</f>
        <v>0</v>
      </c>
      <c r="BL335" s="18" t="s">
        <v>150</v>
      </c>
      <c r="BM335" s="163" t="s">
        <v>1608</v>
      </c>
    </row>
    <row r="336" spans="2:63" s="12" customFormat="1" ht="22.9" customHeight="1">
      <c r="B336" s="147"/>
      <c r="C336" s="200"/>
      <c r="D336" s="201" t="s">
        <v>75</v>
      </c>
      <c r="E336" s="203" t="s">
        <v>150</v>
      </c>
      <c r="F336" s="203" t="s">
        <v>1258</v>
      </c>
      <c r="G336" s="200"/>
      <c r="H336" s="200"/>
      <c r="I336" s="149"/>
      <c r="J336" s="233">
        <f>BK336</f>
        <v>0</v>
      </c>
      <c r="L336" s="147"/>
      <c r="M336" s="150"/>
      <c r="N336" s="151"/>
      <c r="O336" s="151"/>
      <c r="P336" s="152">
        <f>SUM(P337:P341)</f>
        <v>0</v>
      </c>
      <c r="Q336" s="151"/>
      <c r="R336" s="152">
        <f>SUM(R337:R341)</f>
        <v>0</v>
      </c>
      <c r="S336" s="151"/>
      <c r="T336" s="153">
        <f>SUM(T337:T341)</f>
        <v>0</v>
      </c>
      <c r="AR336" s="148" t="s">
        <v>84</v>
      </c>
      <c r="AT336" s="154" t="s">
        <v>75</v>
      </c>
      <c r="AU336" s="154" t="s">
        <v>84</v>
      </c>
      <c r="AY336" s="148" t="s">
        <v>143</v>
      </c>
      <c r="BK336" s="155">
        <f>SUM(BK337:BK341)</f>
        <v>0</v>
      </c>
    </row>
    <row r="337" spans="1:65" s="2" customFormat="1" ht="16.5" customHeight="1">
      <c r="A337" s="33"/>
      <c r="B337" s="156"/>
      <c r="C337" s="204" t="s">
        <v>432</v>
      </c>
      <c r="D337" s="204" t="s">
        <v>145</v>
      </c>
      <c r="E337" s="205" t="s">
        <v>409</v>
      </c>
      <c r="F337" s="206" t="s">
        <v>410</v>
      </c>
      <c r="G337" s="207" t="s">
        <v>148</v>
      </c>
      <c r="H337" s="208">
        <v>50</v>
      </c>
      <c r="I337" s="158"/>
      <c r="J337" s="234">
        <f>ROUND(I337*H337,2)</f>
        <v>0</v>
      </c>
      <c r="K337" s="157" t="s">
        <v>149</v>
      </c>
      <c r="L337" s="34"/>
      <c r="M337" s="159" t="s">
        <v>1</v>
      </c>
      <c r="N337" s="160" t="s">
        <v>42</v>
      </c>
      <c r="O337" s="59"/>
      <c r="P337" s="161">
        <f>O337*H337</f>
        <v>0</v>
      </c>
      <c r="Q337" s="161">
        <v>0</v>
      </c>
      <c r="R337" s="161">
        <f>Q337*H337</f>
        <v>0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150</v>
      </c>
      <c r="AT337" s="163" t="s">
        <v>145</v>
      </c>
      <c r="AU337" s="163" t="s">
        <v>86</v>
      </c>
      <c r="AY337" s="18" t="s">
        <v>143</v>
      </c>
      <c r="BE337" s="164">
        <f>IF(N337="základní",J337,0)</f>
        <v>0</v>
      </c>
      <c r="BF337" s="164">
        <f>IF(N337="snížená",J337,0)</f>
        <v>0</v>
      </c>
      <c r="BG337" s="164">
        <f>IF(N337="zákl. přenesená",J337,0)</f>
        <v>0</v>
      </c>
      <c r="BH337" s="164">
        <f>IF(N337="sníž. přenesená",J337,0)</f>
        <v>0</v>
      </c>
      <c r="BI337" s="164">
        <f>IF(N337="nulová",J337,0)</f>
        <v>0</v>
      </c>
      <c r="BJ337" s="18" t="s">
        <v>84</v>
      </c>
      <c r="BK337" s="164">
        <f>ROUND(I337*H337,2)</f>
        <v>0</v>
      </c>
      <c r="BL337" s="18" t="s">
        <v>150</v>
      </c>
      <c r="BM337" s="163" t="s">
        <v>1609</v>
      </c>
    </row>
    <row r="338" spans="2:51" s="13" customFormat="1" ht="12">
      <c r="B338" s="165"/>
      <c r="C338" s="209"/>
      <c r="D338" s="210" t="s">
        <v>152</v>
      </c>
      <c r="E338" s="211" t="s">
        <v>1</v>
      </c>
      <c r="F338" s="212" t="s">
        <v>1610</v>
      </c>
      <c r="G338" s="209"/>
      <c r="H338" s="211" t="s">
        <v>1</v>
      </c>
      <c r="I338" s="167"/>
      <c r="J338" s="209"/>
      <c r="L338" s="165"/>
      <c r="M338" s="168"/>
      <c r="N338" s="169"/>
      <c r="O338" s="169"/>
      <c r="P338" s="169"/>
      <c r="Q338" s="169"/>
      <c r="R338" s="169"/>
      <c r="S338" s="169"/>
      <c r="T338" s="170"/>
      <c r="AT338" s="166" t="s">
        <v>152</v>
      </c>
      <c r="AU338" s="166" t="s">
        <v>86</v>
      </c>
      <c r="AV338" s="13" t="s">
        <v>84</v>
      </c>
      <c r="AW338" s="13" t="s">
        <v>32</v>
      </c>
      <c r="AX338" s="13" t="s">
        <v>76</v>
      </c>
      <c r="AY338" s="166" t="s">
        <v>143</v>
      </c>
    </row>
    <row r="339" spans="2:51" s="14" customFormat="1" ht="12">
      <c r="B339" s="171"/>
      <c r="C339" s="213"/>
      <c r="D339" s="210" t="s">
        <v>152</v>
      </c>
      <c r="E339" s="214" t="s">
        <v>1</v>
      </c>
      <c r="F339" s="215" t="s">
        <v>1611</v>
      </c>
      <c r="G339" s="213"/>
      <c r="H339" s="216">
        <v>49.17</v>
      </c>
      <c r="I339" s="173"/>
      <c r="J339" s="213"/>
      <c r="L339" s="171"/>
      <c r="M339" s="174"/>
      <c r="N339" s="175"/>
      <c r="O339" s="175"/>
      <c r="P339" s="175"/>
      <c r="Q339" s="175"/>
      <c r="R339" s="175"/>
      <c r="S339" s="175"/>
      <c r="T339" s="176"/>
      <c r="AT339" s="172" t="s">
        <v>152</v>
      </c>
      <c r="AU339" s="172" t="s">
        <v>86</v>
      </c>
      <c r="AV339" s="14" t="s">
        <v>86</v>
      </c>
      <c r="AW339" s="14" t="s">
        <v>32</v>
      </c>
      <c r="AX339" s="14" t="s">
        <v>76</v>
      </c>
      <c r="AY339" s="172" t="s">
        <v>143</v>
      </c>
    </row>
    <row r="340" spans="2:51" s="14" customFormat="1" ht="12">
      <c r="B340" s="171"/>
      <c r="C340" s="213"/>
      <c r="D340" s="210" t="s">
        <v>152</v>
      </c>
      <c r="E340" s="214" t="s">
        <v>1</v>
      </c>
      <c r="F340" s="215" t="s">
        <v>1612</v>
      </c>
      <c r="G340" s="213"/>
      <c r="H340" s="216">
        <v>0.83</v>
      </c>
      <c r="I340" s="173"/>
      <c r="J340" s="213"/>
      <c r="L340" s="171"/>
      <c r="M340" s="174"/>
      <c r="N340" s="175"/>
      <c r="O340" s="175"/>
      <c r="P340" s="175"/>
      <c r="Q340" s="175"/>
      <c r="R340" s="175"/>
      <c r="S340" s="175"/>
      <c r="T340" s="176"/>
      <c r="AT340" s="172" t="s">
        <v>152</v>
      </c>
      <c r="AU340" s="172" t="s">
        <v>86</v>
      </c>
      <c r="AV340" s="14" t="s">
        <v>86</v>
      </c>
      <c r="AW340" s="14" t="s">
        <v>32</v>
      </c>
      <c r="AX340" s="14" t="s">
        <v>76</v>
      </c>
      <c r="AY340" s="172" t="s">
        <v>143</v>
      </c>
    </row>
    <row r="341" spans="2:51" s="16" customFormat="1" ht="12">
      <c r="B341" s="183"/>
      <c r="C341" s="221"/>
      <c r="D341" s="210" t="s">
        <v>152</v>
      </c>
      <c r="E341" s="222" t="s">
        <v>1</v>
      </c>
      <c r="F341" s="223" t="s">
        <v>241</v>
      </c>
      <c r="G341" s="221"/>
      <c r="H341" s="224">
        <v>50</v>
      </c>
      <c r="I341" s="185"/>
      <c r="J341" s="221"/>
      <c r="L341" s="183"/>
      <c r="M341" s="186"/>
      <c r="N341" s="187"/>
      <c r="O341" s="187"/>
      <c r="P341" s="187"/>
      <c r="Q341" s="187"/>
      <c r="R341" s="187"/>
      <c r="S341" s="187"/>
      <c r="T341" s="188"/>
      <c r="AT341" s="184" t="s">
        <v>152</v>
      </c>
      <c r="AU341" s="184" t="s">
        <v>86</v>
      </c>
      <c r="AV341" s="16" t="s">
        <v>150</v>
      </c>
      <c r="AW341" s="16" t="s">
        <v>32</v>
      </c>
      <c r="AX341" s="16" t="s">
        <v>84</v>
      </c>
      <c r="AY341" s="184" t="s">
        <v>143</v>
      </c>
    </row>
    <row r="342" spans="2:63" s="12" customFormat="1" ht="22.9" customHeight="1">
      <c r="B342" s="147"/>
      <c r="C342" s="200"/>
      <c r="D342" s="201" t="s">
        <v>75</v>
      </c>
      <c r="E342" s="203" t="s">
        <v>171</v>
      </c>
      <c r="F342" s="203" t="s">
        <v>456</v>
      </c>
      <c r="G342" s="200"/>
      <c r="H342" s="200"/>
      <c r="I342" s="149"/>
      <c r="J342" s="233">
        <f>BK342</f>
        <v>0</v>
      </c>
      <c r="L342" s="147"/>
      <c r="M342" s="150"/>
      <c r="N342" s="151"/>
      <c r="O342" s="151"/>
      <c r="P342" s="152">
        <f>SUM(P343:P345)</f>
        <v>0</v>
      </c>
      <c r="Q342" s="151"/>
      <c r="R342" s="152">
        <f>SUM(R343:R345)</f>
        <v>0</v>
      </c>
      <c r="S342" s="151"/>
      <c r="T342" s="153">
        <f>SUM(T343:T345)</f>
        <v>0</v>
      </c>
      <c r="AR342" s="148" t="s">
        <v>84</v>
      </c>
      <c r="AT342" s="154" t="s">
        <v>75</v>
      </c>
      <c r="AU342" s="154" t="s">
        <v>84</v>
      </c>
      <c r="AY342" s="148" t="s">
        <v>143</v>
      </c>
      <c r="BK342" s="155">
        <f>SUM(BK343:BK345)</f>
        <v>0</v>
      </c>
    </row>
    <row r="343" spans="1:65" s="2" customFormat="1" ht="16.5" customHeight="1">
      <c r="A343" s="33"/>
      <c r="B343" s="156"/>
      <c r="C343" s="239" t="s">
        <v>439</v>
      </c>
      <c r="D343" s="239" t="s">
        <v>145</v>
      </c>
      <c r="E343" s="240" t="s">
        <v>1613</v>
      </c>
      <c r="F343" s="241" t="s">
        <v>1614</v>
      </c>
      <c r="G343" s="242" t="s">
        <v>258</v>
      </c>
      <c r="H343" s="243">
        <v>304</v>
      </c>
      <c r="I343" s="158"/>
      <c r="J343" s="244">
        <f>ROUND(I343*H343,2)</f>
        <v>0</v>
      </c>
      <c r="K343" s="245" t="s">
        <v>1</v>
      </c>
      <c r="L343" s="34"/>
      <c r="M343" s="159" t="s">
        <v>1</v>
      </c>
      <c r="N343" s="160" t="s">
        <v>42</v>
      </c>
      <c r="O343" s="59"/>
      <c r="P343" s="161">
        <f>O343*H343</f>
        <v>0</v>
      </c>
      <c r="Q343" s="161">
        <v>0</v>
      </c>
      <c r="R343" s="161">
        <f>Q343*H343</f>
        <v>0</v>
      </c>
      <c r="S343" s="161">
        <v>0</v>
      </c>
      <c r="T343" s="16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150</v>
      </c>
      <c r="AT343" s="163" t="s">
        <v>145</v>
      </c>
      <c r="AU343" s="163" t="s">
        <v>86</v>
      </c>
      <c r="AY343" s="18" t="s">
        <v>143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18" t="s">
        <v>84</v>
      </c>
      <c r="BK343" s="164">
        <f>ROUND(I343*H343,2)</f>
        <v>0</v>
      </c>
      <c r="BL343" s="18" t="s">
        <v>150</v>
      </c>
      <c r="BM343" s="163" t="s">
        <v>1615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1616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1617</v>
      </c>
      <c r="G345" s="213"/>
      <c r="H345" s="216">
        <v>304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2:63" s="12" customFormat="1" ht="22.9" customHeight="1">
      <c r="B346" s="147"/>
      <c r="C346" s="200"/>
      <c r="D346" s="201" t="s">
        <v>75</v>
      </c>
      <c r="E346" s="203" t="s">
        <v>742</v>
      </c>
      <c r="F346" s="203" t="s">
        <v>1295</v>
      </c>
      <c r="G346" s="200"/>
      <c r="H346" s="200"/>
      <c r="I346" s="149"/>
      <c r="J346" s="233">
        <f>BK346</f>
        <v>0</v>
      </c>
      <c r="L346" s="147"/>
      <c r="M346" s="150"/>
      <c r="N346" s="151"/>
      <c r="O346" s="151"/>
      <c r="P346" s="152">
        <f>SUM(P347:P370)</f>
        <v>0</v>
      </c>
      <c r="Q346" s="151"/>
      <c r="R346" s="152">
        <f>SUM(R347:R370)</f>
        <v>1.62414</v>
      </c>
      <c r="S346" s="151"/>
      <c r="T346" s="153">
        <f>SUM(T347:T370)</f>
        <v>0</v>
      </c>
      <c r="AR346" s="148" t="s">
        <v>84</v>
      </c>
      <c r="AT346" s="154" t="s">
        <v>75</v>
      </c>
      <c r="AU346" s="154" t="s">
        <v>84</v>
      </c>
      <c r="AY346" s="148" t="s">
        <v>143</v>
      </c>
      <c r="BK346" s="155">
        <f>SUM(BK347:BK370)</f>
        <v>0</v>
      </c>
    </row>
    <row r="347" spans="1:65" s="2" customFormat="1" ht="16.5" customHeight="1">
      <c r="A347" s="33"/>
      <c r="B347" s="156"/>
      <c r="C347" s="204" t="s">
        <v>447</v>
      </c>
      <c r="D347" s="204" t="s">
        <v>145</v>
      </c>
      <c r="E347" s="205" t="s">
        <v>1618</v>
      </c>
      <c r="F347" s="206" t="s">
        <v>1619</v>
      </c>
      <c r="G347" s="207" t="s">
        <v>226</v>
      </c>
      <c r="H347" s="208">
        <v>311</v>
      </c>
      <c r="I347" s="158"/>
      <c r="J347" s="234">
        <f>ROUND(I347*H347,2)</f>
        <v>0</v>
      </c>
      <c r="K347" s="157" t="s">
        <v>149</v>
      </c>
      <c r="L347" s="34"/>
      <c r="M347" s="159" t="s">
        <v>1</v>
      </c>
      <c r="N347" s="160" t="s">
        <v>42</v>
      </c>
      <c r="O347" s="59"/>
      <c r="P347" s="161">
        <f>O347*H347</f>
        <v>0</v>
      </c>
      <c r="Q347" s="161">
        <v>2E-05</v>
      </c>
      <c r="R347" s="161">
        <f>Q347*H347</f>
        <v>0.006220000000000001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150</v>
      </c>
      <c r="AT347" s="163" t="s">
        <v>145</v>
      </c>
      <c r="AU347" s="163" t="s">
        <v>86</v>
      </c>
      <c r="AY347" s="18" t="s">
        <v>143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18" t="s">
        <v>84</v>
      </c>
      <c r="BK347" s="164">
        <f>ROUND(I347*H347,2)</f>
        <v>0</v>
      </c>
      <c r="BL347" s="18" t="s">
        <v>150</v>
      </c>
      <c r="BM347" s="163" t="s">
        <v>1620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1621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3" customFormat="1" ht="12">
      <c r="B349" s="165"/>
      <c r="C349" s="209"/>
      <c r="D349" s="210" t="s">
        <v>152</v>
      </c>
      <c r="E349" s="211" t="s">
        <v>1</v>
      </c>
      <c r="F349" s="212" t="s">
        <v>1463</v>
      </c>
      <c r="G349" s="209"/>
      <c r="H349" s="211" t="s">
        <v>1</v>
      </c>
      <c r="I349" s="167"/>
      <c r="J349" s="209"/>
      <c r="L349" s="165"/>
      <c r="M349" s="168"/>
      <c r="N349" s="169"/>
      <c r="O349" s="169"/>
      <c r="P349" s="169"/>
      <c r="Q349" s="169"/>
      <c r="R349" s="169"/>
      <c r="S349" s="169"/>
      <c r="T349" s="170"/>
      <c r="AT349" s="166" t="s">
        <v>152</v>
      </c>
      <c r="AU349" s="166" t="s">
        <v>86</v>
      </c>
      <c r="AV349" s="13" t="s">
        <v>84</v>
      </c>
      <c r="AW349" s="13" t="s">
        <v>32</v>
      </c>
      <c r="AX349" s="13" t="s">
        <v>76</v>
      </c>
      <c r="AY349" s="166" t="s">
        <v>143</v>
      </c>
    </row>
    <row r="350" spans="2:51" s="14" customFormat="1" ht="12">
      <c r="B350" s="171"/>
      <c r="C350" s="213"/>
      <c r="D350" s="210" t="s">
        <v>152</v>
      </c>
      <c r="E350" s="214" t="s">
        <v>1</v>
      </c>
      <c r="F350" s="215" t="s">
        <v>1622</v>
      </c>
      <c r="G350" s="213"/>
      <c r="H350" s="216">
        <v>202</v>
      </c>
      <c r="I350" s="173"/>
      <c r="J350" s="213"/>
      <c r="L350" s="171"/>
      <c r="M350" s="174"/>
      <c r="N350" s="175"/>
      <c r="O350" s="175"/>
      <c r="P350" s="175"/>
      <c r="Q350" s="175"/>
      <c r="R350" s="175"/>
      <c r="S350" s="175"/>
      <c r="T350" s="176"/>
      <c r="AT350" s="172" t="s">
        <v>152</v>
      </c>
      <c r="AU350" s="172" t="s">
        <v>86</v>
      </c>
      <c r="AV350" s="14" t="s">
        <v>86</v>
      </c>
      <c r="AW350" s="14" t="s">
        <v>32</v>
      </c>
      <c r="AX350" s="14" t="s">
        <v>76</v>
      </c>
      <c r="AY350" s="172" t="s">
        <v>143</v>
      </c>
    </row>
    <row r="351" spans="2:51" s="13" customFormat="1" ht="12">
      <c r="B351" s="165"/>
      <c r="C351" s="209"/>
      <c r="D351" s="210" t="s">
        <v>152</v>
      </c>
      <c r="E351" s="211" t="s">
        <v>1</v>
      </c>
      <c r="F351" s="212" t="s">
        <v>1476</v>
      </c>
      <c r="G351" s="209"/>
      <c r="H351" s="211" t="s">
        <v>1</v>
      </c>
      <c r="I351" s="167"/>
      <c r="J351" s="209"/>
      <c r="L351" s="165"/>
      <c r="M351" s="168"/>
      <c r="N351" s="169"/>
      <c r="O351" s="169"/>
      <c r="P351" s="169"/>
      <c r="Q351" s="169"/>
      <c r="R351" s="169"/>
      <c r="S351" s="169"/>
      <c r="T351" s="170"/>
      <c r="AT351" s="166" t="s">
        <v>152</v>
      </c>
      <c r="AU351" s="166" t="s">
        <v>86</v>
      </c>
      <c r="AV351" s="13" t="s">
        <v>84</v>
      </c>
      <c r="AW351" s="13" t="s">
        <v>32</v>
      </c>
      <c r="AX351" s="13" t="s">
        <v>76</v>
      </c>
      <c r="AY351" s="166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1623</v>
      </c>
      <c r="G352" s="213"/>
      <c r="H352" s="216">
        <v>44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1478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1624</v>
      </c>
      <c r="G354" s="213"/>
      <c r="H354" s="216">
        <v>30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1469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1625</v>
      </c>
      <c r="G356" s="213"/>
      <c r="H356" s="216">
        <v>25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1471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1337</v>
      </c>
      <c r="G358" s="213"/>
      <c r="H358" s="216">
        <v>10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6" customFormat="1" ht="12">
      <c r="B359" s="183"/>
      <c r="C359" s="221"/>
      <c r="D359" s="210" t="s">
        <v>152</v>
      </c>
      <c r="E359" s="222" t="s">
        <v>1</v>
      </c>
      <c r="F359" s="223" t="s">
        <v>241</v>
      </c>
      <c r="G359" s="221"/>
      <c r="H359" s="224">
        <v>311</v>
      </c>
      <c r="I359" s="185"/>
      <c r="J359" s="221"/>
      <c r="L359" s="183"/>
      <c r="M359" s="186"/>
      <c r="N359" s="187"/>
      <c r="O359" s="187"/>
      <c r="P359" s="187"/>
      <c r="Q359" s="187"/>
      <c r="R359" s="187"/>
      <c r="S359" s="187"/>
      <c r="T359" s="188"/>
      <c r="AT359" s="184" t="s">
        <v>152</v>
      </c>
      <c r="AU359" s="184" t="s">
        <v>86</v>
      </c>
      <c r="AV359" s="16" t="s">
        <v>150</v>
      </c>
      <c r="AW359" s="16" t="s">
        <v>32</v>
      </c>
      <c r="AX359" s="16" t="s">
        <v>84</v>
      </c>
      <c r="AY359" s="184" t="s">
        <v>143</v>
      </c>
    </row>
    <row r="360" spans="1:65" s="2" customFormat="1" ht="16.5" customHeight="1">
      <c r="A360" s="33"/>
      <c r="B360" s="156"/>
      <c r="C360" s="225" t="s">
        <v>457</v>
      </c>
      <c r="D360" s="225" t="s">
        <v>334</v>
      </c>
      <c r="E360" s="226" t="s">
        <v>1626</v>
      </c>
      <c r="F360" s="227" t="s">
        <v>1627</v>
      </c>
      <c r="G360" s="228" t="s">
        <v>226</v>
      </c>
      <c r="H360" s="229">
        <v>316</v>
      </c>
      <c r="I360" s="190"/>
      <c r="J360" s="235">
        <f>ROUND(I360*H360,2)</f>
        <v>0</v>
      </c>
      <c r="K360" s="189" t="s">
        <v>1</v>
      </c>
      <c r="L360" s="191"/>
      <c r="M360" s="192" t="s">
        <v>1</v>
      </c>
      <c r="N360" s="193" t="s">
        <v>42</v>
      </c>
      <c r="O360" s="59"/>
      <c r="P360" s="161">
        <f>O360*H360</f>
        <v>0</v>
      </c>
      <c r="Q360" s="161">
        <v>0.00512</v>
      </c>
      <c r="R360" s="161">
        <f>Q360*H360</f>
        <v>1.61792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219</v>
      </c>
      <c r="AT360" s="163" t="s">
        <v>334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1628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1629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1430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1630</v>
      </c>
      <c r="G363" s="213"/>
      <c r="H363" s="216">
        <v>316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84</v>
      </c>
      <c r="AY363" s="172" t="s">
        <v>143</v>
      </c>
    </row>
    <row r="364" spans="1:65" s="2" customFormat="1" ht="16.5" customHeight="1">
      <c r="A364" s="33"/>
      <c r="B364" s="156"/>
      <c r="C364" s="204" t="s">
        <v>469</v>
      </c>
      <c r="D364" s="204" t="s">
        <v>145</v>
      </c>
      <c r="E364" s="205" t="s">
        <v>1631</v>
      </c>
      <c r="F364" s="206" t="s">
        <v>1632</v>
      </c>
      <c r="G364" s="207" t="s">
        <v>385</v>
      </c>
      <c r="H364" s="208">
        <v>1</v>
      </c>
      <c r="I364" s="158"/>
      <c r="J364" s="234">
        <f>ROUND(I364*H364,2)</f>
        <v>0</v>
      </c>
      <c r="K364" s="157" t="s">
        <v>1</v>
      </c>
      <c r="L364" s="34"/>
      <c r="M364" s="159" t="s">
        <v>1</v>
      </c>
      <c r="N364" s="160" t="s">
        <v>42</v>
      </c>
      <c r="O364" s="59"/>
      <c r="P364" s="161">
        <f>O364*H364</f>
        <v>0</v>
      </c>
      <c r="Q364" s="161">
        <v>0</v>
      </c>
      <c r="R364" s="161">
        <f>Q364*H364</f>
        <v>0</v>
      </c>
      <c r="S364" s="161">
        <v>0</v>
      </c>
      <c r="T364" s="16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3" t="s">
        <v>150</v>
      </c>
      <c r="AT364" s="163" t="s">
        <v>145</v>
      </c>
      <c r="AU364" s="163" t="s">
        <v>86</v>
      </c>
      <c r="AY364" s="18" t="s">
        <v>143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18" t="s">
        <v>84</v>
      </c>
      <c r="BK364" s="164">
        <f>ROUND(I364*H364,2)</f>
        <v>0</v>
      </c>
      <c r="BL364" s="18" t="s">
        <v>150</v>
      </c>
      <c r="BM364" s="163" t="s">
        <v>1633</v>
      </c>
    </row>
    <row r="365" spans="1:65" s="2" customFormat="1" ht="16.5" customHeight="1">
      <c r="A365" s="33"/>
      <c r="B365" s="156"/>
      <c r="C365" s="204" t="s">
        <v>476</v>
      </c>
      <c r="D365" s="204" t="s">
        <v>145</v>
      </c>
      <c r="E365" s="205" t="s">
        <v>1634</v>
      </c>
      <c r="F365" s="206" t="s">
        <v>1635</v>
      </c>
      <c r="G365" s="207" t="s">
        <v>385</v>
      </c>
      <c r="H365" s="208">
        <v>2</v>
      </c>
      <c r="I365" s="158"/>
      <c r="J365" s="234">
        <f>ROUND(I365*H365,2)</f>
        <v>0</v>
      </c>
      <c r="K365" s="157" t="s">
        <v>1</v>
      </c>
      <c r="L365" s="34"/>
      <c r="M365" s="159" t="s">
        <v>1</v>
      </c>
      <c r="N365" s="160" t="s">
        <v>42</v>
      </c>
      <c r="O365" s="59"/>
      <c r="P365" s="161">
        <f>O365*H365</f>
        <v>0</v>
      </c>
      <c r="Q365" s="161">
        <v>0</v>
      </c>
      <c r="R365" s="161">
        <f>Q365*H365</f>
        <v>0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150</v>
      </c>
      <c r="AT365" s="163" t="s">
        <v>145</v>
      </c>
      <c r="AU365" s="163" t="s">
        <v>86</v>
      </c>
      <c r="AY365" s="18" t="s">
        <v>143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18" t="s">
        <v>84</v>
      </c>
      <c r="BK365" s="164">
        <f>ROUND(I365*H365,2)</f>
        <v>0</v>
      </c>
      <c r="BL365" s="18" t="s">
        <v>150</v>
      </c>
      <c r="BM365" s="163" t="s">
        <v>1636</v>
      </c>
    </row>
    <row r="366" spans="2:51" s="13" customFormat="1" ht="12">
      <c r="B366" s="165"/>
      <c r="C366" s="209"/>
      <c r="D366" s="210" t="s">
        <v>152</v>
      </c>
      <c r="E366" s="211" t="s">
        <v>1</v>
      </c>
      <c r="F366" s="212" t="s">
        <v>1469</v>
      </c>
      <c r="G366" s="209"/>
      <c r="H366" s="211" t="s">
        <v>1</v>
      </c>
      <c r="I366" s="167"/>
      <c r="J366" s="209"/>
      <c r="L366" s="165"/>
      <c r="M366" s="168"/>
      <c r="N366" s="169"/>
      <c r="O366" s="169"/>
      <c r="P366" s="169"/>
      <c r="Q366" s="169"/>
      <c r="R366" s="169"/>
      <c r="S366" s="169"/>
      <c r="T366" s="170"/>
      <c r="AT366" s="166" t="s">
        <v>152</v>
      </c>
      <c r="AU366" s="166" t="s">
        <v>86</v>
      </c>
      <c r="AV366" s="13" t="s">
        <v>84</v>
      </c>
      <c r="AW366" s="13" t="s">
        <v>32</v>
      </c>
      <c r="AX366" s="13" t="s">
        <v>76</v>
      </c>
      <c r="AY366" s="166" t="s">
        <v>143</v>
      </c>
    </row>
    <row r="367" spans="2:51" s="14" customFormat="1" ht="12">
      <c r="B367" s="171"/>
      <c r="C367" s="213"/>
      <c r="D367" s="210" t="s">
        <v>152</v>
      </c>
      <c r="E367" s="214" t="s">
        <v>1</v>
      </c>
      <c r="F367" s="215" t="s">
        <v>84</v>
      </c>
      <c r="G367" s="213"/>
      <c r="H367" s="216">
        <v>1</v>
      </c>
      <c r="I367" s="173"/>
      <c r="J367" s="213"/>
      <c r="L367" s="171"/>
      <c r="M367" s="174"/>
      <c r="N367" s="175"/>
      <c r="O367" s="175"/>
      <c r="P367" s="175"/>
      <c r="Q367" s="175"/>
      <c r="R367" s="175"/>
      <c r="S367" s="175"/>
      <c r="T367" s="176"/>
      <c r="AT367" s="172" t="s">
        <v>152</v>
      </c>
      <c r="AU367" s="172" t="s">
        <v>86</v>
      </c>
      <c r="AV367" s="14" t="s">
        <v>86</v>
      </c>
      <c r="AW367" s="14" t="s">
        <v>32</v>
      </c>
      <c r="AX367" s="14" t="s">
        <v>76</v>
      </c>
      <c r="AY367" s="172" t="s">
        <v>143</v>
      </c>
    </row>
    <row r="368" spans="2:51" s="13" customFormat="1" ht="12">
      <c r="B368" s="165"/>
      <c r="C368" s="209"/>
      <c r="D368" s="210" t="s">
        <v>152</v>
      </c>
      <c r="E368" s="211" t="s">
        <v>1</v>
      </c>
      <c r="F368" s="212" t="s">
        <v>1471</v>
      </c>
      <c r="G368" s="209"/>
      <c r="H368" s="211" t="s">
        <v>1</v>
      </c>
      <c r="I368" s="167"/>
      <c r="J368" s="209"/>
      <c r="L368" s="165"/>
      <c r="M368" s="168"/>
      <c r="N368" s="169"/>
      <c r="O368" s="169"/>
      <c r="P368" s="169"/>
      <c r="Q368" s="169"/>
      <c r="R368" s="169"/>
      <c r="S368" s="169"/>
      <c r="T368" s="170"/>
      <c r="AT368" s="166" t="s">
        <v>152</v>
      </c>
      <c r="AU368" s="166" t="s">
        <v>86</v>
      </c>
      <c r="AV368" s="13" t="s">
        <v>84</v>
      </c>
      <c r="AW368" s="13" t="s">
        <v>32</v>
      </c>
      <c r="AX368" s="13" t="s">
        <v>76</v>
      </c>
      <c r="AY368" s="166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84</v>
      </c>
      <c r="G369" s="213"/>
      <c r="H369" s="216">
        <v>1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2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2:63" s="12" customFormat="1" ht="22.9" customHeight="1">
      <c r="B371" s="147"/>
      <c r="C371" s="200"/>
      <c r="D371" s="201" t="s">
        <v>75</v>
      </c>
      <c r="E371" s="203" t="s">
        <v>746</v>
      </c>
      <c r="F371" s="203" t="s">
        <v>1433</v>
      </c>
      <c r="G371" s="200"/>
      <c r="H371" s="200"/>
      <c r="I371" s="149"/>
      <c r="J371" s="233">
        <f>BK371</f>
        <v>0</v>
      </c>
      <c r="L371" s="147"/>
      <c r="M371" s="150"/>
      <c r="N371" s="151"/>
      <c r="O371" s="151"/>
      <c r="P371" s="152">
        <f>SUM(P372:P374)</f>
        <v>0</v>
      </c>
      <c r="Q371" s="151"/>
      <c r="R371" s="152">
        <f>SUM(R372:R374)</f>
        <v>0.00527</v>
      </c>
      <c r="S371" s="151"/>
      <c r="T371" s="153">
        <f>SUM(T372:T374)</f>
        <v>0</v>
      </c>
      <c r="AR371" s="148" t="s">
        <v>84</v>
      </c>
      <c r="AT371" s="154" t="s">
        <v>75</v>
      </c>
      <c r="AU371" s="154" t="s">
        <v>84</v>
      </c>
      <c r="AY371" s="148" t="s">
        <v>143</v>
      </c>
      <c r="BK371" s="155">
        <f>SUM(BK372:BK374)</f>
        <v>0</v>
      </c>
    </row>
    <row r="372" spans="1:65" s="2" customFormat="1" ht="16.5" customHeight="1">
      <c r="A372" s="33"/>
      <c r="B372" s="156"/>
      <c r="C372" s="204" t="s">
        <v>483</v>
      </c>
      <c r="D372" s="204" t="s">
        <v>145</v>
      </c>
      <c r="E372" s="205" t="s">
        <v>1637</v>
      </c>
      <c r="F372" s="206" t="s">
        <v>1435</v>
      </c>
      <c r="G372" s="207" t="s">
        <v>226</v>
      </c>
      <c r="H372" s="208">
        <v>311</v>
      </c>
      <c r="I372" s="158"/>
      <c r="J372" s="234">
        <f>ROUND(I372*H372,2)</f>
        <v>0</v>
      </c>
      <c r="K372" s="157" t="s">
        <v>149</v>
      </c>
      <c r="L372" s="34"/>
      <c r="M372" s="159" t="s">
        <v>1</v>
      </c>
      <c r="N372" s="160" t="s">
        <v>42</v>
      </c>
      <c r="O372" s="59"/>
      <c r="P372" s="161">
        <f>O372*H372</f>
        <v>0</v>
      </c>
      <c r="Q372" s="161">
        <v>0</v>
      </c>
      <c r="R372" s="161">
        <f>Q372*H372</f>
        <v>0</v>
      </c>
      <c r="S372" s="161">
        <v>0</v>
      </c>
      <c r="T372" s="16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3" t="s">
        <v>150</v>
      </c>
      <c r="AT372" s="163" t="s">
        <v>145</v>
      </c>
      <c r="AU372" s="163" t="s">
        <v>86</v>
      </c>
      <c r="AY372" s="18" t="s">
        <v>143</v>
      </c>
      <c r="BE372" s="164">
        <f>IF(N372="základní",J372,0)</f>
        <v>0</v>
      </c>
      <c r="BF372" s="164">
        <f>IF(N372="snížená",J372,0)</f>
        <v>0</v>
      </c>
      <c r="BG372" s="164">
        <f>IF(N372="zákl. přenesená",J372,0)</f>
        <v>0</v>
      </c>
      <c r="BH372" s="164">
        <f>IF(N372="sníž. přenesená",J372,0)</f>
        <v>0</v>
      </c>
      <c r="BI372" s="164">
        <f>IF(N372="nulová",J372,0)</f>
        <v>0</v>
      </c>
      <c r="BJ372" s="18" t="s">
        <v>84</v>
      </c>
      <c r="BK372" s="164">
        <f>ROUND(I372*H372,2)</f>
        <v>0</v>
      </c>
      <c r="BL372" s="18" t="s">
        <v>150</v>
      </c>
      <c r="BM372" s="163" t="s">
        <v>1638</v>
      </c>
    </row>
    <row r="373" spans="1:65" s="2" customFormat="1" ht="16.5" customHeight="1">
      <c r="A373" s="33"/>
      <c r="B373" s="156"/>
      <c r="C373" s="204" t="s">
        <v>489</v>
      </c>
      <c r="D373" s="204" t="s">
        <v>145</v>
      </c>
      <c r="E373" s="205" t="s">
        <v>1639</v>
      </c>
      <c r="F373" s="206" t="s">
        <v>1640</v>
      </c>
      <c r="G373" s="207" t="s">
        <v>553</v>
      </c>
      <c r="H373" s="208">
        <v>17</v>
      </c>
      <c r="I373" s="158"/>
      <c r="J373" s="234">
        <f>ROUND(I373*H373,2)</f>
        <v>0</v>
      </c>
      <c r="K373" s="157" t="s">
        <v>149</v>
      </c>
      <c r="L373" s="34"/>
      <c r="M373" s="159" t="s">
        <v>1</v>
      </c>
      <c r="N373" s="160" t="s">
        <v>42</v>
      </c>
      <c r="O373" s="59"/>
      <c r="P373" s="161">
        <f>O373*H373</f>
        <v>0</v>
      </c>
      <c r="Q373" s="161">
        <v>0.00031</v>
      </c>
      <c r="R373" s="161">
        <f>Q373*H373</f>
        <v>0.00527</v>
      </c>
      <c r="S373" s="161">
        <v>0</v>
      </c>
      <c r="T373" s="16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3" t="s">
        <v>150</v>
      </c>
      <c r="AT373" s="163" t="s">
        <v>145</v>
      </c>
      <c r="AU373" s="163" t="s">
        <v>86</v>
      </c>
      <c r="AY373" s="18" t="s">
        <v>143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18" t="s">
        <v>84</v>
      </c>
      <c r="BK373" s="164">
        <f>ROUND(I373*H373,2)</f>
        <v>0</v>
      </c>
      <c r="BL373" s="18" t="s">
        <v>150</v>
      </c>
      <c r="BM373" s="163" t="s">
        <v>1641</v>
      </c>
    </row>
    <row r="374" spans="1:65" s="2" customFormat="1" ht="16.5" customHeight="1">
      <c r="A374" s="33"/>
      <c r="B374" s="156"/>
      <c r="C374" s="204" t="s">
        <v>493</v>
      </c>
      <c r="D374" s="204" t="s">
        <v>145</v>
      </c>
      <c r="E374" s="205" t="s">
        <v>1438</v>
      </c>
      <c r="F374" s="206" t="s">
        <v>1439</v>
      </c>
      <c r="G374" s="207" t="s">
        <v>226</v>
      </c>
      <c r="H374" s="208">
        <v>311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1642</v>
      </c>
    </row>
    <row r="375" spans="2:63" s="12" customFormat="1" ht="22.9" customHeight="1">
      <c r="B375" s="147"/>
      <c r="C375" s="200"/>
      <c r="D375" s="201" t="s">
        <v>75</v>
      </c>
      <c r="E375" s="203" t="s">
        <v>1378</v>
      </c>
      <c r="F375" s="203" t="s">
        <v>1379</v>
      </c>
      <c r="G375" s="200"/>
      <c r="H375" s="200"/>
      <c r="I375" s="149"/>
      <c r="J375" s="233">
        <f>BK375</f>
        <v>0</v>
      </c>
      <c r="L375" s="147"/>
      <c r="M375" s="150"/>
      <c r="N375" s="151"/>
      <c r="O375" s="151"/>
      <c r="P375" s="152">
        <f>SUM(P376:P431)</f>
        <v>0</v>
      </c>
      <c r="Q375" s="151"/>
      <c r="R375" s="152">
        <f>SUM(R376:R431)</f>
        <v>73.00599</v>
      </c>
      <c r="S375" s="151"/>
      <c r="T375" s="153">
        <f>SUM(T376:T431)</f>
        <v>0</v>
      </c>
      <c r="AR375" s="148" t="s">
        <v>84</v>
      </c>
      <c r="AT375" s="154" t="s">
        <v>75</v>
      </c>
      <c r="AU375" s="154" t="s">
        <v>84</v>
      </c>
      <c r="AY375" s="148" t="s">
        <v>143</v>
      </c>
      <c r="BK375" s="155">
        <f>SUM(BK376:BK431)</f>
        <v>0</v>
      </c>
    </row>
    <row r="376" spans="1:65" s="2" customFormat="1" ht="16.5" customHeight="1">
      <c r="A376" s="33"/>
      <c r="B376" s="156"/>
      <c r="C376" s="204" t="s">
        <v>497</v>
      </c>
      <c r="D376" s="204" t="s">
        <v>145</v>
      </c>
      <c r="E376" s="205" t="s">
        <v>1643</v>
      </c>
      <c r="F376" s="206" t="s">
        <v>1644</v>
      </c>
      <c r="G376" s="207" t="s">
        <v>385</v>
      </c>
      <c r="H376" s="208">
        <v>15</v>
      </c>
      <c r="I376" s="158"/>
      <c r="J376" s="234">
        <f>ROUND(I376*H376,2)</f>
        <v>0</v>
      </c>
      <c r="K376" s="157" t="s">
        <v>149</v>
      </c>
      <c r="L376" s="34"/>
      <c r="M376" s="159" t="s">
        <v>1</v>
      </c>
      <c r="N376" s="160" t="s">
        <v>42</v>
      </c>
      <c r="O376" s="59"/>
      <c r="P376" s="161">
        <f>O376*H376</f>
        <v>0</v>
      </c>
      <c r="Q376" s="161">
        <v>2.11676</v>
      </c>
      <c r="R376" s="161">
        <f>Q376*H376</f>
        <v>31.751400000000004</v>
      </c>
      <c r="S376" s="161">
        <v>0</v>
      </c>
      <c r="T376" s="16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3" t="s">
        <v>150</v>
      </c>
      <c r="AT376" s="163" t="s">
        <v>145</v>
      </c>
      <c r="AU376" s="163" t="s">
        <v>86</v>
      </c>
      <c r="AY376" s="18" t="s">
        <v>143</v>
      </c>
      <c r="BE376" s="164">
        <f>IF(N376="základní",J376,0)</f>
        <v>0</v>
      </c>
      <c r="BF376" s="164">
        <f>IF(N376="snížená",J376,0)</f>
        <v>0</v>
      </c>
      <c r="BG376" s="164">
        <f>IF(N376="zákl. přenesená",J376,0)</f>
        <v>0</v>
      </c>
      <c r="BH376" s="164">
        <f>IF(N376="sníž. přenesená",J376,0)</f>
        <v>0</v>
      </c>
      <c r="BI376" s="164">
        <f>IF(N376="nulová",J376,0)</f>
        <v>0</v>
      </c>
      <c r="BJ376" s="18" t="s">
        <v>84</v>
      </c>
      <c r="BK376" s="164">
        <f>ROUND(I376*H376,2)</f>
        <v>0</v>
      </c>
      <c r="BL376" s="18" t="s">
        <v>150</v>
      </c>
      <c r="BM376" s="163" t="s">
        <v>1645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1646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4" customFormat="1" ht="12">
      <c r="B378" s="171"/>
      <c r="C378" s="213"/>
      <c r="D378" s="210" t="s">
        <v>152</v>
      </c>
      <c r="E378" s="214" t="s">
        <v>1</v>
      </c>
      <c r="F378" s="215" t="s">
        <v>8</v>
      </c>
      <c r="G378" s="213"/>
      <c r="H378" s="216">
        <v>15</v>
      </c>
      <c r="I378" s="173"/>
      <c r="J378" s="213"/>
      <c r="L378" s="171"/>
      <c r="M378" s="174"/>
      <c r="N378" s="175"/>
      <c r="O378" s="175"/>
      <c r="P378" s="175"/>
      <c r="Q378" s="175"/>
      <c r="R378" s="175"/>
      <c r="S378" s="175"/>
      <c r="T378" s="176"/>
      <c r="AT378" s="172" t="s">
        <v>152</v>
      </c>
      <c r="AU378" s="172" t="s">
        <v>86</v>
      </c>
      <c r="AV378" s="14" t="s">
        <v>86</v>
      </c>
      <c r="AW378" s="14" t="s">
        <v>32</v>
      </c>
      <c r="AX378" s="14" t="s">
        <v>84</v>
      </c>
      <c r="AY378" s="172" t="s">
        <v>143</v>
      </c>
    </row>
    <row r="379" spans="1:65" s="2" customFormat="1" ht="16.5" customHeight="1">
      <c r="A379" s="33"/>
      <c r="B379" s="156"/>
      <c r="C379" s="204" t="s">
        <v>380</v>
      </c>
      <c r="D379" s="204" t="s">
        <v>145</v>
      </c>
      <c r="E379" s="205" t="s">
        <v>1385</v>
      </c>
      <c r="F379" s="206" t="s">
        <v>1386</v>
      </c>
      <c r="G379" s="207" t="s">
        <v>385</v>
      </c>
      <c r="H379" s="208">
        <v>29</v>
      </c>
      <c r="I379" s="158"/>
      <c r="J379" s="234">
        <f>ROUND(I379*H379,2)</f>
        <v>0</v>
      </c>
      <c r="K379" s="157" t="s">
        <v>149</v>
      </c>
      <c r="L379" s="34"/>
      <c r="M379" s="159" t="s">
        <v>1</v>
      </c>
      <c r="N379" s="160" t="s">
        <v>42</v>
      </c>
      <c r="O379" s="59"/>
      <c r="P379" s="161">
        <f>O379*H379</f>
        <v>0</v>
      </c>
      <c r="Q379" s="161">
        <v>0.03573</v>
      </c>
      <c r="R379" s="161">
        <f>Q379*H379</f>
        <v>1.03617</v>
      </c>
      <c r="S379" s="161">
        <v>0</v>
      </c>
      <c r="T379" s="16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3" t="s">
        <v>150</v>
      </c>
      <c r="AT379" s="163" t="s">
        <v>145</v>
      </c>
      <c r="AU379" s="163" t="s">
        <v>86</v>
      </c>
      <c r="AY379" s="18" t="s">
        <v>143</v>
      </c>
      <c r="BE379" s="164">
        <f>IF(N379="základní",J379,0)</f>
        <v>0</v>
      </c>
      <c r="BF379" s="164">
        <f>IF(N379="snížená",J379,0)</f>
        <v>0</v>
      </c>
      <c r="BG379" s="164">
        <f>IF(N379="zákl. přenesená",J379,0)</f>
        <v>0</v>
      </c>
      <c r="BH379" s="164">
        <f>IF(N379="sníž. přenesená",J379,0)</f>
        <v>0</v>
      </c>
      <c r="BI379" s="164">
        <f>IF(N379="nulová",J379,0)</f>
        <v>0</v>
      </c>
      <c r="BJ379" s="18" t="s">
        <v>84</v>
      </c>
      <c r="BK379" s="164">
        <f>ROUND(I379*H379,2)</f>
        <v>0</v>
      </c>
      <c r="BL379" s="18" t="s">
        <v>150</v>
      </c>
      <c r="BM379" s="163" t="s">
        <v>1647</v>
      </c>
    </row>
    <row r="380" spans="2:51" s="13" customFormat="1" ht="12">
      <c r="B380" s="165"/>
      <c r="C380" s="209"/>
      <c r="D380" s="210" t="s">
        <v>152</v>
      </c>
      <c r="E380" s="211" t="s">
        <v>1</v>
      </c>
      <c r="F380" s="212" t="s">
        <v>1648</v>
      </c>
      <c r="G380" s="209"/>
      <c r="H380" s="211" t="s">
        <v>1</v>
      </c>
      <c r="I380" s="167"/>
      <c r="J380" s="209"/>
      <c r="L380" s="165"/>
      <c r="M380" s="168"/>
      <c r="N380" s="169"/>
      <c r="O380" s="169"/>
      <c r="P380" s="169"/>
      <c r="Q380" s="169"/>
      <c r="R380" s="169"/>
      <c r="S380" s="169"/>
      <c r="T380" s="170"/>
      <c r="AT380" s="166" t="s">
        <v>152</v>
      </c>
      <c r="AU380" s="166" t="s">
        <v>86</v>
      </c>
      <c r="AV380" s="13" t="s">
        <v>84</v>
      </c>
      <c r="AW380" s="13" t="s">
        <v>32</v>
      </c>
      <c r="AX380" s="13" t="s">
        <v>76</v>
      </c>
      <c r="AY380" s="166" t="s">
        <v>143</v>
      </c>
    </row>
    <row r="381" spans="2:51" s="14" customFormat="1" ht="12">
      <c r="B381" s="171"/>
      <c r="C381" s="213"/>
      <c r="D381" s="210" t="s">
        <v>152</v>
      </c>
      <c r="E381" s="214" t="s">
        <v>1</v>
      </c>
      <c r="F381" s="215" t="s">
        <v>1649</v>
      </c>
      <c r="G381" s="213"/>
      <c r="H381" s="216">
        <v>29</v>
      </c>
      <c r="I381" s="173"/>
      <c r="J381" s="213"/>
      <c r="L381" s="171"/>
      <c r="M381" s="174"/>
      <c r="N381" s="175"/>
      <c r="O381" s="175"/>
      <c r="P381" s="175"/>
      <c r="Q381" s="175"/>
      <c r="R381" s="175"/>
      <c r="S381" s="175"/>
      <c r="T381" s="176"/>
      <c r="AT381" s="172" t="s">
        <v>152</v>
      </c>
      <c r="AU381" s="172" t="s">
        <v>86</v>
      </c>
      <c r="AV381" s="14" t="s">
        <v>86</v>
      </c>
      <c r="AW381" s="14" t="s">
        <v>32</v>
      </c>
      <c r="AX381" s="14" t="s">
        <v>84</v>
      </c>
      <c r="AY381" s="172" t="s">
        <v>143</v>
      </c>
    </row>
    <row r="382" spans="1:65" s="2" customFormat="1" ht="16.5" customHeight="1">
      <c r="A382" s="33"/>
      <c r="B382" s="156"/>
      <c r="C382" s="225" t="s">
        <v>507</v>
      </c>
      <c r="D382" s="225" t="s">
        <v>334</v>
      </c>
      <c r="E382" s="226" t="s">
        <v>1391</v>
      </c>
      <c r="F382" s="227" t="s">
        <v>1392</v>
      </c>
      <c r="G382" s="228" t="s">
        <v>385</v>
      </c>
      <c r="H382" s="229">
        <v>15.15</v>
      </c>
      <c r="I382" s="190"/>
      <c r="J382" s="235">
        <f>ROUND(I382*H382,2)</f>
        <v>0</v>
      </c>
      <c r="K382" s="189" t="s">
        <v>149</v>
      </c>
      <c r="L382" s="191"/>
      <c r="M382" s="192" t="s">
        <v>1</v>
      </c>
      <c r="N382" s="193" t="s">
        <v>42</v>
      </c>
      <c r="O382" s="59"/>
      <c r="P382" s="161">
        <f>O382*H382</f>
        <v>0</v>
      </c>
      <c r="Q382" s="161">
        <v>0.548</v>
      </c>
      <c r="R382" s="161">
        <f>Q382*H382</f>
        <v>8.302200000000001</v>
      </c>
      <c r="S382" s="161">
        <v>0</v>
      </c>
      <c r="T382" s="16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3" t="s">
        <v>219</v>
      </c>
      <c r="AT382" s="163" t="s">
        <v>334</v>
      </c>
      <c r="AU382" s="163" t="s">
        <v>86</v>
      </c>
      <c r="AY382" s="18" t="s">
        <v>143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18" t="s">
        <v>84</v>
      </c>
      <c r="BK382" s="164">
        <f>ROUND(I382*H382,2)</f>
        <v>0</v>
      </c>
      <c r="BL382" s="18" t="s">
        <v>150</v>
      </c>
      <c r="BM382" s="163" t="s">
        <v>1650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1394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3" customFormat="1" ht="12">
      <c r="B384" s="165"/>
      <c r="C384" s="209"/>
      <c r="D384" s="210" t="s">
        <v>152</v>
      </c>
      <c r="E384" s="211" t="s">
        <v>1</v>
      </c>
      <c r="F384" s="212" t="s">
        <v>1651</v>
      </c>
      <c r="G384" s="209"/>
      <c r="H384" s="211" t="s">
        <v>1</v>
      </c>
      <c r="I384" s="167"/>
      <c r="J384" s="209"/>
      <c r="L384" s="165"/>
      <c r="M384" s="168"/>
      <c r="N384" s="169"/>
      <c r="O384" s="169"/>
      <c r="P384" s="169"/>
      <c r="Q384" s="169"/>
      <c r="R384" s="169"/>
      <c r="S384" s="169"/>
      <c r="T384" s="170"/>
      <c r="AT384" s="166" t="s">
        <v>152</v>
      </c>
      <c r="AU384" s="166" t="s">
        <v>86</v>
      </c>
      <c r="AV384" s="13" t="s">
        <v>84</v>
      </c>
      <c r="AW384" s="13" t="s">
        <v>32</v>
      </c>
      <c r="AX384" s="13" t="s">
        <v>76</v>
      </c>
      <c r="AY384" s="166" t="s">
        <v>143</v>
      </c>
    </row>
    <row r="385" spans="2:51" s="13" customFormat="1" ht="12">
      <c r="B385" s="165"/>
      <c r="C385" s="209"/>
      <c r="D385" s="210" t="s">
        <v>152</v>
      </c>
      <c r="E385" s="211" t="s">
        <v>1</v>
      </c>
      <c r="F385" s="212" t="s">
        <v>1652</v>
      </c>
      <c r="G385" s="209"/>
      <c r="H385" s="211" t="s">
        <v>1</v>
      </c>
      <c r="I385" s="167"/>
      <c r="J385" s="209"/>
      <c r="L385" s="165"/>
      <c r="M385" s="168"/>
      <c r="N385" s="169"/>
      <c r="O385" s="169"/>
      <c r="P385" s="169"/>
      <c r="Q385" s="169"/>
      <c r="R385" s="169"/>
      <c r="S385" s="169"/>
      <c r="T385" s="170"/>
      <c r="AT385" s="166" t="s">
        <v>152</v>
      </c>
      <c r="AU385" s="166" t="s">
        <v>86</v>
      </c>
      <c r="AV385" s="13" t="s">
        <v>84</v>
      </c>
      <c r="AW385" s="13" t="s">
        <v>32</v>
      </c>
      <c r="AX385" s="13" t="s">
        <v>76</v>
      </c>
      <c r="AY385" s="166" t="s">
        <v>143</v>
      </c>
    </row>
    <row r="386" spans="2:51" s="14" customFormat="1" ht="12">
      <c r="B386" s="171"/>
      <c r="C386" s="213"/>
      <c r="D386" s="210" t="s">
        <v>152</v>
      </c>
      <c r="E386" s="214" t="s">
        <v>1</v>
      </c>
      <c r="F386" s="215" t="s">
        <v>1653</v>
      </c>
      <c r="G386" s="213"/>
      <c r="H386" s="216">
        <v>15.15</v>
      </c>
      <c r="I386" s="173"/>
      <c r="J386" s="213"/>
      <c r="L386" s="171"/>
      <c r="M386" s="174"/>
      <c r="N386" s="175"/>
      <c r="O386" s="175"/>
      <c r="P386" s="175"/>
      <c r="Q386" s="175"/>
      <c r="R386" s="175"/>
      <c r="S386" s="175"/>
      <c r="T386" s="176"/>
      <c r="AT386" s="172" t="s">
        <v>152</v>
      </c>
      <c r="AU386" s="172" t="s">
        <v>86</v>
      </c>
      <c r="AV386" s="14" t="s">
        <v>86</v>
      </c>
      <c r="AW386" s="14" t="s">
        <v>32</v>
      </c>
      <c r="AX386" s="14" t="s">
        <v>84</v>
      </c>
      <c r="AY386" s="172" t="s">
        <v>143</v>
      </c>
    </row>
    <row r="387" spans="1:65" s="2" customFormat="1" ht="16.5" customHeight="1">
      <c r="A387" s="33"/>
      <c r="B387" s="156"/>
      <c r="C387" s="225" t="s">
        <v>511</v>
      </c>
      <c r="D387" s="225" t="s">
        <v>334</v>
      </c>
      <c r="E387" s="226" t="s">
        <v>1398</v>
      </c>
      <c r="F387" s="227" t="s">
        <v>1399</v>
      </c>
      <c r="G387" s="228" t="s">
        <v>385</v>
      </c>
      <c r="H387" s="229">
        <v>97</v>
      </c>
      <c r="I387" s="190"/>
      <c r="J387" s="235">
        <f>ROUND(I387*H387,2)</f>
        <v>0</v>
      </c>
      <c r="K387" s="189" t="s">
        <v>149</v>
      </c>
      <c r="L387" s="191"/>
      <c r="M387" s="192" t="s">
        <v>1</v>
      </c>
      <c r="N387" s="193" t="s">
        <v>42</v>
      </c>
      <c r="O387" s="59"/>
      <c r="P387" s="161">
        <f>O387*H387</f>
        <v>0</v>
      </c>
      <c r="Q387" s="161">
        <v>0.254</v>
      </c>
      <c r="R387" s="161">
        <f>Q387*H387</f>
        <v>24.638</v>
      </c>
      <c r="S387" s="161">
        <v>0</v>
      </c>
      <c r="T387" s="16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3" t="s">
        <v>219</v>
      </c>
      <c r="AT387" s="163" t="s">
        <v>334</v>
      </c>
      <c r="AU387" s="163" t="s">
        <v>86</v>
      </c>
      <c r="AY387" s="18" t="s">
        <v>143</v>
      </c>
      <c r="BE387" s="164">
        <f>IF(N387="základní",J387,0)</f>
        <v>0</v>
      </c>
      <c r="BF387" s="164">
        <f>IF(N387="snížená",J387,0)</f>
        <v>0</v>
      </c>
      <c r="BG387" s="164">
        <f>IF(N387="zákl. přenesená",J387,0)</f>
        <v>0</v>
      </c>
      <c r="BH387" s="164">
        <f>IF(N387="sníž. přenesená",J387,0)</f>
        <v>0</v>
      </c>
      <c r="BI387" s="164">
        <f>IF(N387="nulová",J387,0)</f>
        <v>0</v>
      </c>
      <c r="BJ387" s="18" t="s">
        <v>84</v>
      </c>
      <c r="BK387" s="164">
        <f>ROUND(I387*H387,2)</f>
        <v>0</v>
      </c>
      <c r="BL387" s="18" t="s">
        <v>150</v>
      </c>
      <c r="BM387" s="163" t="s">
        <v>1654</v>
      </c>
    </row>
    <row r="388" spans="2:51" s="13" customFormat="1" ht="12">
      <c r="B388" s="165"/>
      <c r="C388" s="209"/>
      <c r="D388" s="210" t="s">
        <v>152</v>
      </c>
      <c r="E388" s="211" t="s">
        <v>1</v>
      </c>
      <c r="F388" s="212" t="s">
        <v>1394</v>
      </c>
      <c r="G388" s="209"/>
      <c r="H388" s="211" t="s">
        <v>1</v>
      </c>
      <c r="I388" s="167"/>
      <c r="J388" s="209"/>
      <c r="L388" s="165"/>
      <c r="M388" s="168"/>
      <c r="N388" s="169"/>
      <c r="O388" s="169"/>
      <c r="P388" s="169"/>
      <c r="Q388" s="169"/>
      <c r="R388" s="169"/>
      <c r="S388" s="169"/>
      <c r="T388" s="170"/>
      <c r="AT388" s="166" t="s">
        <v>152</v>
      </c>
      <c r="AU388" s="166" t="s">
        <v>86</v>
      </c>
      <c r="AV388" s="13" t="s">
        <v>84</v>
      </c>
      <c r="AW388" s="13" t="s">
        <v>32</v>
      </c>
      <c r="AX388" s="13" t="s">
        <v>76</v>
      </c>
      <c r="AY388" s="166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1651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1655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4" customFormat="1" ht="12">
      <c r="B391" s="171"/>
      <c r="C391" s="213"/>
      <c r="D391" s="210" t="s">
        <v>152</v>
      </c>
      <c r="E391" s="214" t="s">
        <v>1</v>
      </c>
      <c r="F391" s="215" t="s">
        <v>1656</v>
      </c>
      <c r="G391" s="213"/>
      <c r="H391" s="216">
        <v>97</v>
      </c>
      <c r="I391" s="173"/>
      <c r="J391" s="213"/>
      <c r="L391" s="171"/>
      <c r="M391" s="174"/>
      <c r="N391" s="175"/>
      <c r="O391" s="175"/>
      <c r="P391" s="175"/>
      <c r="Q391" s="175"/>
      <c r="R391" s="175"/>
      <c r="S391" s="175"/>
      <c r="T391" s="176"/>
      <c r="AT391" s="172" t="s">
        <v>152</v>
      </c>
      <c r="AU391" s="172" t="s">
        <v>86</v>
      </c>
      <c r="AV391" s="14" t="s">
        <v>86</v>
      </c>
      <c r="AW391" s="14" t="s">
        <v>32</v>
      </c>
      <c r="AX391" s="14" t="s">
        <v>84</v>
      </c>
      <c r="AY391" s="172" t="s">
        <v>143</v>
      </c>
    </row>
    <row r="392" spans="1:65" s="2" customFormat="1" ht="16.5" customHeight="1">
      <c r="A392" s="33"/>
      <c r="B392" s="156"/>
      <c r="C392" s="204" t="s">
        <v>517</v>
      </c>
      <c r="D392" s="204" t="s">
        <v>145</v>
      </c>
      <c r="E392" s="205" t="s">
        <v>1402</v>
      </c>
      <c r="F392" s="206" t="s">
        <v>1403</v>
      </c>
      <c r="G392" s="207" t="s">
        <v>385</v>
      </c>
      <c r="H392" s="208">
        <v>16</v>
      </c>
      <c r="I392" s="158"/>
      <c r="J392" s="234">
        <f>ROUND(I392*H392,2)</f>
        <v>0</v>
      </c>
      <c r="K392" s="157" t="s">
        <v>149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0.0066</v>
      </c>
      <c r="R392" s="161">
        <f>Q392*H392</f>
        <v>0.1056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1657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1658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1659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84</v>
      </c>
      <c r="G395" s="213"/>
      <c r="H395" s="216">
        <v>1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5" customFormat="1" ht="12">
      <c r="B396" s="177"/>
      <c r="C396" s="217"/>
      <c r="D396" s="210" t="s">
        <v>152</v>
      </c>
      <c r="E396" s="218" t="s">
        <v>1</v>
      </c>
      <c r="F396" s="219" t="s">
        <v>291</v>
      </c>
      <c r="G396" s="217"/>
      <c r="H396" s="220">
        <v>1</v>
      </c>
      <c r="I396" s="179"/>
      <c r="J396" s="217"/>
      <c r="L396" s="177"/>
      <c r="M396" s="180"/>
      <c r="N396" s="181"/>
      <c r="O396" s="181"/>
      <c r="P396" s="181"/>
      <c r="Q396" s="181"/>
      <c r="R396" s="181"/>
      <c r="S396" s="181"/>
      <c r="T396" s="182"/>
      <c r="AT396" s="178" t="s">
        <v>152</v>
      </c>
      <c r="AU396" s="178" t="s">
        <v>86</v>
      </c>
      <c r="AV396" s="15" t="s">
        <v>162</v>
      </c>
      <c r="AW396" s="15" t="s">
        <v>32</v>
      </c>
      <c r="AX396" s="15" t="s">
        <v>76</v>
      </c>
      <c r="AY396" s="178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1405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1660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1661</v>
      </c>
      <c r="G399" s="213"/>
      <c r="H399" s="216">
        <v>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5" customFormat="1" ht="12">
      <c r="B400" s="177"/>
      <c r="C400" s="217"/>
      <c r="D400" s="210" t="s">
        <v>152</v>
      </c>
      <c r="E400" s="218" t="s">
        <v>1</v>
      </c>
      <c r="F400" s="219" t="s">
        <v>303</v>
      </c>
      <c r="G400" s="217"/>
      <c r="H400" s="220">
        <v>4</v>
      </c>
      <c r="I400" s="179"/>
      <c r="J400" s="217"/>
      <c r="L400" s="177"/>
      <c r="M400" s="180"/>
      <c r="N400" s="181"/>
      <c r="O400" s="181"/>
      <c r="P400" s="181"/>
      <c r="Q400" s="181"/>
      <c r="R400" s="181"/>
      <c r="S400" s="181"/>
      <c r="T400" s="182"/>
      <c r="AT400" s="178" t="s">
        <v>152</v>
      </c>
      <c r="AU400" s="178" t="s">
        <v>86</v>
      </c>
      <c r="AV400" s="15" t="s">
        <v>162</v>
      </c>
      <c r="AW400" s="15" t="s">
        <v>32</v>
      </c>
      <c r="AX400" s="15" t="s">
        <v>76</v>
      </c>
      <c r="AY400" s="178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1406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3" customFormat="1" ht="12">
      <c r="B402" s="165"/>
      <c r="C402" s="209"/>
      <c r="D402" s="210" t="s">
        <v>152</v>
      </c>
      <c r="E402" s="211" t="s">
        <v>1</v>
      </c>
      <c r="F402" s="212" t="s">
        <v>1662</v>
      </c>
      <c r="G402" s="209"/>
      <c r="H402" s="211" t="s">
        <v>1</v>
      </c>
      <c r="I402" s="167"/>
      <c r="J402" s="209"/>
      <c r="L402" s="165"/>
      <c r="M402" s="168"/>
      <c r="N402" s="169"/>
      <c r="O402" s="169"/>
      <c r="P402" s="169"/>
      <c r="Q402" s="169"/>
      <c r="R402" s="169"/>
      <c r="S402" s="169"/>
      <c r="T402" s="170"/>
      <c r="AT402" s="166" t="s">
        <v>152</v>
      </c>
      <c r="AU402" s="166" t="s">
        <v>86</v>
      </c>
      <c r="AV402" s="13" t="s">
        <v>84</v>
      </c>
      <c r="AW402" s="13" t="s">
        <v>32</v>
      </c>
      <c r="AX402" s="13" t="s">
        <v>76</v>
      </c>
      <c r="AY402" s="166" t="s">
        <v>143</v>
      </c>
    </row>
    <row r="403" spans="2:51" s="14" customFormat="1" ht="12">
      <c r="B403" s="171"/>
      <c r="C403" s="213"/>
      <c r="D403" s="210" t="s">
        <v>152</v>
      </c>
      <c r="E403" s="214" t="s">
        <v>1</v>
      </c>
      <c r="F403" s="215" t="s">
        <v>1663</v>
      </c>
      <c r="G403" s="213"/>
      <c r="H403" s="216">
        <v>11</v>
      </c>
      <c r="I403" s="173"/>
      <c r="J403" s="213"/>
      <c r="L403" s="171"/>
      <c r="M403" s="174"/>
      <c r="N403" s="175"/>
      <c r="O403" s="175"/>
      <c r="P403" s="175"/>
      <c r="Q403" s="175"/>
      <c r="R403" s="175"/>
      <c r="S403" s="175"/>
      <c r="T403" s="176"/>
      <c r="AT403" s="172" t="s">
        <v>152</v>
      </c>
      <c r="AU403" s="172" t="s">
        <v>86</v>
      </c>
      <c r="AV403" s="14" t="s">
        <v>86</v>
      </c>
      <c r="AW403" s="14" t="s">
        <v>32</v>
      </c>
      <c r="AX403" s="14" t="s">
        <v>76</v>
      </c>
      <c r="AY403" s="172" t="s">
        <v>143</v>
      </c>
    </row>
    <row r="404" spans="2:51" s="15" customFormat="1" ht="12">
      <c r="B404" s="177"/>
      <c r="C404" s="217"/>
      <c r="D404" s="210" t="s">
        <v>152</v>
      </c>
      <c r="E404" s="218" t="s">
        <v>1</v>
      </c>
      <c r="F404" s="219" t="s">
        <v>1664</v>
      </c>
      <c r="G404" s="217"/>
      <c r="H404" s="220">
        <v>11</v>
      </c>
      <c r="I404" s="179"/>
      <c r="J404" s="217"/>
      <c r="L404" s="177"/>
      <c r="M404" s="180"/>
      <c r="N404" s="181"/>
      <c r="O404" s="181"/>
      <c r="P404" s="181"/>
      <c r="Q404" s="181"/>
      <c r="R404" s="181"/>
      <c r="S404" s="181"/>
      <c r="T404" s="182"/>
      <c r="AT404" s="178" t="s">
        <v>152</v>
      </c>
      <c r="AU404" s="178" t="s">
        <v>86</v>
      </c>
      <c r="AV404" s="15" t="s">
        <v>162</v>
      </c>
      <c r="AW404" s="15" t="s">
        <v>32</v>
      </c>
      <c r="AX404" s="15" t="s">
        <v>76</v>
      </c>
      <c r="AY404" s="178" t="s">
        <v>143</v>
      </c>
    </row>
    <row r="405" spans="2:51" s="16" customFormat="1" ht="12">
      <c r="B405" s="183"/>
      <c r="C405" s="221"/>
      <c r="D405" s="210" t="s">
        <v>152</v>
      </c>
      <c r="E405" s="222" t="s">
        <v>1</v>
      </c>
      <c r="F405" s="223" t="s">
        <v>241</v>
      </c>
      <c r="G405" s="221"/>
      <c r="H405" s="224">
        <v>16</v>
      </c>
      <c r="I405" s="185"/>
      <c r="J405" s="221"/>
      <c r="L405" s="183"/>
      <c r="M405" s="186"/>
      <c r="N405" s="187"/>
      <c r="O405" s="187"/>
      <c r="P405" s="187"/>
      <c r="Q405" s="187"/>
      <c r="R405" s="187"/>
      <c r="S405" s="187"/>
      <c r="T405" s="188"/>
      <c r="AT405" s="184" t="s">
        <v>152</v>
      </c>
      <c r="AU405" s="184" t="s">
        <v>86</v>
      </c>
      <c r="AV405" s="16" t="s">
        <v>150</v>
      </c>
      <c r="AW405" s="16" t="s">
        <v>32</v>
      </c>
      <c r="AX405" s="16" t="s">
        <v>84</v>
      </c>
      <c r="AY405" s="184" t="s">
        <v>143</v>
      </c>
    </row>
    <row r="406" spans="1:65" s="2" customFormat="1" ht="16.5" customHeight="1">
      <c r="A406" s="33"/>
      <c r="B406" s="156"/>
      <c r="C406" s="225" t="s">
        <v>523</v>
      </c>
      <c r="D406" s="225" t="s">
        <v>334</v>
      </c>
      <c r="E406" s="226" t="s">
        <v>1665</v>
      </c>
      <c r="F406" s="227" t="s">
        <v>1666</v>
      </c>
      <c r="G406" s="228" t="s">
        <v>385</v>
      </c>
      <c r="H406" s="229">
        <v>1.01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0.028</v>
      </c>
      <c r="R406" s="161">
        <f>Q406*H406</f>
        <v>0.02828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1667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1394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1410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1411</v>
      </c>
      <c r="G409" s="213"/>
      <c r="H409" s="216">
        <v>1.01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84</v>
      </c>
      <c r="AY409" s="172" t="s">
        <v>143</v>
      </c>
    </row>
    <row r="410" spans="1:65" s="2" customFormat="1" ht="16.5" customHeight="1">
      <c r="A410" s="33"/>
      <c r="B410" s="156"/>
      <c r="C410" s="225" t="s">
        <v>529</v>
      </c>
      <c r="D410" s="225" t="s">
        <v>334</v>
      </c>
      <c r="E410" s="226" t="s">
        <v>1407</v>
      </c>
      <c r="F410" s="227" t="s">
        <v>1408</v>
      </c>
      <c r="G410" s="228" t="s">
        <v>385</v>
      </c>
      <c r="H410" s="229">
        <v>4.04</v>
      </c>
      <c r="I410" s="190"/>
      <c r="J410" s="235">
        <f>ROUND(I410*H410,2)</f>
        <v>0</v>
      </c>
      <c r="K410" s="189" t="s">
        <v>149</v>
      </c>
      <c r="L410" s="191"/>
      <c r="M410" s="192" t="s">
        <v>1</v>
      </c>
      <c r="N410" s="193" t="s">
        <v>42</v>
      </c>
      <c r="O410" s="59"/>
      <c r="P410" s="161">
        <f>O410*H410</f>
        <v>0</v>
      </c>
      <c r="Q410" s="161">
        <v>0.04</v>
      </c>
      <c r="R410" s="161">
        <f>Q410*H410</f>
        <v>0.1616</v>
      </c>
      <c r="S410" s="161">
        <v>0</v>
      </c>
      <c r="T410" s="16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3" t="s">
        <v>219</v>
      </c>
      <c r="AT410" s="163" t="s">
        <v>334</v>
      </c>
      <c r="AU410" s="163" t="s">
        <v>86</v>
      </c>
      <c r="AY410" s="18" t="s">
        <v>143</v>
      </c>
      <c r="BE410" s="164">
        <f>IF(N410="základní",J410,0)</f>
        <v>0</v>
      </c>
      <c r="BF410" s="164">
        <f>IF(N410="snížená",J410,0)</f>
        <v>0</v>
      </c>
      <c r="BG410" s="164">
        <f>IF(N410="zákl. přenesená",J410,0)</f>
        <v>0</v>
      </c>
      <c r="BH410" s="164">
        <f>IF(N410="sníž. přenesená",J410,0)</f>
        <v>0</v>
      </c>
      <c r="BI410" s="164">
        <f>IF(N410="nulová",J410,0)</f>
        <v>0</v>
      </c>
      <c r="BJ410" s="18" t="s">
        <v>84</v>
      </c>
      <c r="BK410" s="164">
        <f>ROUND(I410*H410,2)</f>
        <v>0</v>
      </c>
      <c r="BL410" s="18" t="s">
        <v>150</v>
      </c>
      <c r="BM410" s="163" t="s">
        <v>1668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1394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1415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1669</v>
      </c>
      <c r="G413" s="213"/>
      <c r="H413" s="216">
        <v>4.04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84</v>
      </c>
      <c r="AY413" s="172" t="s">
        <v>143</v>
      </c>
    </row>
    <row r="414" spans="1:65" s="2" customFormat="1" ht="16.5" customHeight="1">
      <c r="A414" s="33"/>
      <c r="B414" s="156"/>
      <c r="C414" s="225" t="s">
        <v>535</v>
      </c>
      <c r="D414" s="225" t="s">
        <v>334</v>
      </c>
      <c r="E414" s="226" t="s">
        <v>1412</v>
      </c>
      <c r="F414" s="227" t="s">
        <v>1413</v>
      </c>
      <c r="G414" s="228" t="s">
        <v>385</v>
      </c>
      <c r="H414" s="229">
        <v>11.11</v>
      </c>
      <c r="I414" s="190"/>
      <c r="J414" s="235">
        <f>ROUND(I414*H414,2)</f>
        <v>0</v>
      </c>
      <c r="K414" s="189" t="s">
        <v>149</v>
      </c>
      <c r="L414" s="191"/>
      <c r="M414" s="192" t="s">
        <v>1</v>
      </c>
      <c r="N414" s="193" t="s">
        <v>42</v>
      </c>
      <c r="O414" s="59"/>
      <c r="P414" s="161">
        <f>O414*H414</f>
        <v>0</v>
      </c>
      <c r="Q414" s="161">
        <v>0.068</v>
      </c>
      <c r="R414" s="161">
        <f>Q414*H414</f>
        <v>0.75548</v>
      </c>
      <c r="S414" s="161">
        <v>0</v>
      </c>
      <c r="T414" s="162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3" t="s">
        <v>219</v>
      </c>
      <c r="AT414" s="163" t="s">
        <v>334</v>
      </c>
      <c r="AU414" s="163" t="s">
        <v>86</v>
      </c>
      <c r="AY414" s="18" t="s">
        <v>143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18" t="s">
        <v>84</v>
      </c>
      <c r="BK414" s="164">
        <f>ROUND(I414*H414,2)</f>
        <v>0</v>
      </c>
      <c r="BL414" s="18" t="s">
        <v>150</v>
      </c>
      <c r="BM414" s="163" t="s">
        <v>1670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1394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1671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1672</v>
      </c>
      <c r="G417" s="213"/>
      <c r="H417" s="216">
        <v>11.11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84</v>
      </c>
      <c r="AY417" s="172" t="s">
        <v>143</v>
      </c>
    </row>
    <row r="418" spans="1:65" s="2" customFormat="1" ht="16.5" customHeight="1">
      <c r="A418" s="33"/>
      <c r="B418" s="156"/>
      <c r="C418" s="204" t="s">
        <v>397</v>
      </c>
      <c r="D418" s="204" t="s">
        <v>145</v>
      </c>
      <c r="E418" s="205" t="s">
        <v>1292</v>
      </c>
      <c r="F418" s="206" t="s">
        <v>1293</v>
      </c>
      <c r="G418" s="207" t="s">
        <v>385</v>
      </c>
      <c r="H418" s="208">
        <v>15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0.21734</v>
      </c>
      <c r="R418" s="161">
        <f>Q418*H418</f>
        <v>3.2601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1673</v>
      </c>
    </row>
    <row r="419" spans="2:51" s="13" customFormat="1" ht="12">
      <c r="B419" s="165"/>
      <c r="C419" s="209"/>
      <c r="D419" s="210" t="s">
        <v>152</v>
      </c>
      <c r="E419" s="211" t="s">
        <v>1</v>
      </c>
      <c r="F419" s="212" t="s">
        <v>1674</v>
      </c>
      <c r="G419" s="209"/>
      <c r="H419" s="211" t="s">
        <v>1</v>
      </c>
      <c r="I419" s="167"/>
      <c r="J419" s="209"/>
      <c r="L419" s="165"/>
      <c r="M419" s="168"/>
      <c r="N419" s="169"/>
      <c r="O419" s="169"/>
      <c r="P419" s="169"/>
      <c r="Q419" s="169"/>
      <c r="R419" s="169"/>
      <c r="S419" s="169"/>
      <c r="T419" s="170"/>
      <c r="AT419" s="166" t="s">
        <v>152</v>
      </c>
      <c r="AU419" s="166" t="s">
        <v>86</v>
      </c>
      <c r="AV419" s="13" t="s">
        <v>84</v>
      </c>
      <c r="AW419" s="13" t="s">
        <v>32</v>
      </c>
      <c r="AX419" s="13" t="s">
        <v>76</v>
      </c>
      <c r="AY419" s="166" t="s">
        <v>143</v>
      </c>
    </row>
    <row r="420" spans="2:51" s="14" customFormat="1" ht="12">
      <c r="B420" s="171"/>
      <c r="C420" s="213"/>
      <c r="D420" s="210" t="s">
        <v>152</v>
      </c>
      <c r="E420" s="214" t="s">
        <v>1</v>
      </c>
      <c r="F420" s="215" t="s">
        <v>8</v>
      </c>
      <c r="G420" s="213"/>
      <c r="H420" s="216">
        <v>15</v>
      </c>
      <c r="I420" s="173"/>
      <c r="J420" s="213"/>
      <c r="L420" s="171"/>
      <c r="M420" s="174"/>
      <c r="N420" s="175"/>
      <c r="O420" s="175"/>
      <c r="P420" s="175"/>
      <c r="Q420" s="175"/>
      <c r="R420" s="175"/>
      <c r="S420" s="175"/>
      <c r="T420" s="176"/>
      <c r="AT420" s="172" t="s">
        <v>152</v>
      </c>
      <c r="AU420" s="172" t="s">
        <v>86</v>
      </c>
      <c r="AV420" s="14" t="s">
        <v>86</v>
      </c>
      <c r="AW420" s="14" t="s">
        <v>32</v>
      </c>
      <c r="AX420" s="14" t="s">
        <v>84</v>
      </c>
      <c r="AY420" s="172" t="s">
        <v>143</v>
      </c>
    </row>
    <row r="421" spans="1:65" s="2" customFormat="1" ht="16.5" customHeight="1">
      <c r="A421" s="33"/>
      <c r="B421" s="156"/>
      <c r="C421" s="225" t="s">
        <v>542</v>
      </c>
      <c r="D421" s="225" t="s">
        <v>334</v>
      </c>
      <c r="E421" s="226" t="s">
        <v>1418</v>
      </c>
      <c r="F421" s="227" t="s">
        <v>1419</v>
      </c>
      <c r="G421" s="228" t="s">
        <v>385</v>
      </c>
      <c r="H421" s="229">
        <v>15</v>
      </c>
      <c r="I421" s="190"/>
      <c r="J421" s="235">
        <f>ROUND(I421*H421,2)</f>
        <v>0</v>
      </c>
      <c r="K421" s="189" t="s">
        <v>149</v>
      </c>
      <c r="L421" s="191"/>
      <c r="M421" s="192" t="s">
        <v>1</v>
      </c>
      <c r="N421" s="193" t="s">
        <v>42</v>
      </c>
      <c r="O421" s="59"/>
      <c r="P421" s="161">
        <f>O421*H421</f>
        <v>0</v>
      </c>
      <c r="Q421" s="161">
        <v>0.196</v>
      </c>
      <c r="R421" s="161">
        <f>Q421*H421</f>
        <v>2.94</v>
      </c>
      <c r="S421" s="161">
        <v>0</v>
      </c>
      <c r="T421" s="162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63" t="s">
        <v>219</v>
      </c>
      <c r="AT421" s="163" t="s">
        <v>334</v>
      </c>
      <c r="AU421" s="163" t="s">
        <v>86</v>
      </c>
      <c r="AY421" s="18" t="s">
        <v>143</v>
      </c>
      <c r="BE421" s="164">
        <f>IF(N421="základní",J421,0)</f>
        <v>0</v>
      </c>
      <c r="BF421" s="164">
        <f>IF(N421="snížená",J421,0)</f>
        <v>0</v>
      </c>
      <c r="BG421" s="164">
        <f>IF(N421="zákl. přenesená",J421,0)</f>
        <v>0</v>
      </c>
      <c r="BH421" s="164">
        <f>IF(N421="sníž. přenesená",J421,0)</f>
        <v>0</v>
      </c>
      <c r="BI421" s="164">
        <f>IF(N421="nulová",J421,0)</f>
        <v>0</v>
      </c>
      <c r="BJ421" s="18" t="s">
        <v>84</v>
      </c>
      <c r="BK421" s="164">
        <f>ROUND(I421*H421,2)</f>
        <v>0</v>
      </c>
      <c r="BL421" s="18" t="s">
        <v>150</v>
      </c>
      <c r="BM421" s="163" t="s">
        <v>1675</v>
      </c>
    </row>
    <row r="422" spans="2:51" s="13" customFormat="1" ht="12">
      <c r="B422" s="165"/>
      <c r="C422" s="209"/>
      <c r="D422" s="210" t="s">
        <v>152</v>
      </c>
      <c r="E422" s="211" t="s">
        <v>1</v>
      </c>
      <c r="F422" s="212" t="s">
        <v>1421</v>
      </c>
      <c r="G422" s="209"/>
      <c r="H422" s="211" t="s">
        <v>1</v>
      </c>
      <c r="I422" s="167"/>
      <c r="J422" s="209"/>
      <c r="L422" s="165"/>
      <c r="M422" s="168"/>
      <c r="N422" s="169"/>
      <c r="O422" s="169"/>
      <c r="P422" s="169"/>
      <c r="Q422" s="169"/>
      <c r="R422" s="169"/>
      <c r="S422" s="169"/>
      <c r="T422" s="170"/>
      <c r="AT422" s="166" t="s">
        <v>152</v>
      </c>
      <c r="AU422" s="166" t="s">
        <v>86</v>
      </c>
      <c r="AV422" s="13" t="s">
        <v>84</v>
      </c>
      <c r="AW422" s="13" t="s">
        <v>32</v>
      </c>
      <c r="AX422" s="13" t="s">
        <v>76</v>
      </c>
      <c r="AY422" s="166" t="s">
        <v>143</v>
      </c>
    </row>
    <row r="423" spans="2:51" s="14" customFormat="1" ht="12">
      <c r="B423" s="171"/>
      <c r="C423" s="213"/>
      <c r="D423" s="210" t="s">
        <v>152</v>
      </c>
      <c r="E423" s="214" t="s">
        <v>1</v>
      </c>
      <c r="F423" s="215" t="s">
        <v>8</v>
      </c>
      <c r="G423" s="213"/>
      <c r="H423" s="216">
        <v>15</v>
      </c>
      <c r="I423" s="173"/>
      <c r="J423" s="213"/>
      <c r="L423" s="171"/>
      <c r="M423" s="174"/>
      <c r="N423" s="175"/>
      <c r="O423" s="175"/>
      <c r="P423" s="175"/>
      <c r="Q423" s="175"/>
      <c r="R423" s="175"/>
      <c r="S423" s="175"/>
      <c r="T423" s="176"/>
      <c r="AT423" s="172" t="s">
        <v>152</v>
      </c>
      <c r="AU423" s="172" t="s">
        <v>86</v>
      </c>
      <c r="AV423" s="14" t="s">
        <v>86</v>
      </c>
      <c r="AW423" s="14" t="s">
        <v>32</v>
      </c>
      <c r="AX423" s="14" t="s">
        <v>84</v>
      </c>
      <c r="AY423" s="172" t="s">
        <v>143</v>
      </c>
    </row>
    <row r="424" spans="1:65" s="2" customFormat="1" ht="16.5" customHeight="1">
      <c r="A424" s="33"/>
      <c r="B424" s="156"/>
      <c r="C424" s="204" t="s">
        <v>546</v>
      </c>
      <c r="D424" s="204" t="s">
        <v>145</v>
      </c>
      <c r="E424" s="205" t="s">
        <v>1676</v>
      </c>
      <c r="F424" s="206" t="s">
        <v>1677</v>
      </c>
      <c r="G424" s="207" t="s">
        <v>385</v>
      </c>
      <c r="H424" s="208">
        <v>28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0.0001</v>
      </c>
      <c r="R424" s="161">
        <f>Q424*H424</f>
        <v>0.0028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627</v>
      </c>
      <c r="AT424" s="163" t="s">
        <v>145</v>
      </c>
      <c r="AU424" s="163" t="s">
        <v>86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627</v>
      </c>
      <c r="BM424" s="163" t="s">
        <v>1678</v>
      </c>
    </row>
    <row r="425" spans="2:51" s="13" customFormat="1" ht="12">
      <c r="B425" s="165"/>
      <c r="C425" s="209"/>
      <c r="D425" s="210" t="s">
        <v>152</v>
      </c>
      <c r="E425" s="211" t="s">
        <v>1</v>
      </c>
      <c r="F425" s="212" t="s">
        <v>1425</v>
      </c>
      <c r="G425" s="209"/>
      <c r="H425" s="211" t="s">
        <v>1</v>
      </c>
      <c r="I425" s="167"/>
      <c r="J425" s="209"/>
      <c r="L425" s="165"/>
      <c r="M425" s="168"/>
      <c r="N425" s="169"/>
      <c r="O425" s="169"/>
      <c r="P425" s="169"/>
      <c r="Q425" s="169"/>
      <c r="R425" s="169"/>
      <c r="S425" s="169"/>
      <c r="T425" s="170"/>
      <c r="AT425" s="166" t="s">
        <v>152</v>
      </c>
      <c r="AU425" s="166" t="s">
        <v>86</v>
      </c>
      <c r="AV425" s="13" t="s">
        <v>84</v>
      </c>
      <c r="AW425" s="13" t="s">
        <v>32</v>
      </c>
      <c r="AX425" s="13" t="s">
        <v>76</v>
      </c>
      <c r="AY425" s="166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1652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1679</v>
      </c>
      <c r="G427" s="213"/>
      <c r="H427" s="216">
        <v>28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84</v>
      </c>
      <c r="AY427" s="172" t="s">
        <v>143</v>
      </c>
    </row>
    <row r="428" spans="1:65" s="2" customFormat="1" ht="16.5" customHeight="1">
      <c r="A428" s="33"/>
      <c r="B428" s="156"/>
      <c r="C428" s="225" t="s">
        <v>550</v>
      </c>
      <c r="D428" s="225" t="s">
        <v>334</v>
      </c>
      <c r="E428" s="226" t="s">
        <v>1680</v>
      </c>
      <c r="F428" s="227" t="s">
        <v>1681</v>
      </c>
      <c r="G428" s="228" t="s">
        <v>385</v>
      </c>
      <c r="H428" s="229">
        <v>15.225</v>
      </c>
      <c r="I428" s="190"/>
      <c r="J428" s="235">
        <f>ROUND(I428*H428,2)</f>
        <v>0</v>
      </c>
      <c r="K428" s="189" t="s">
        <v>149</v>
      </c>
      <c r="L428" s="191"/>
      <c r="M428" s="192" t="s">
        <v>1</v>
      </c>
      <c r="N428" s="193" t="s">
        <v>42</v>
      </c>
      <c r="O428" s="59"/>
      <c r="P428" s="161">
        <f>O428*H428</f>
        <v>0</v>
      </c>
      <c r="Q428" s="161">
        <v>0.0016</v>
      </c>
      <c r="R428" s="161">
        <f>Q428*H428</f>
        <v>0.02436</v>
      </c>
      <c r="S428" s="161">
        <v>0</v>
      </c>
      <c r="T428" s="162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219</v>
      </c>
      <c r="AT428" s="163" t="s">
        <v>334</v>
      </c>
      <c r="AU428" s="163" t="s">
        <v>86</v>
      </c>
      <c r="AY428" s="18" t="s">
        <v>143</v>
      </c>
      <c r="BE428" s="164">
        <f>IF(N428="základní",J428,0)</f>
        <v>0</v>
      </c>
      <c r="BF428" s="164">
        <f>IF(N428="snížená",J428,0)</f>
        <v>0</v>
      </c>
      <c r="BG428" s="164">
        <f>IF(N428="zákl. přenesená",J428,0)</f>
        <v>0</v>
      </c>
      <c r="BH428" s="164">
        <f>IF(N428="sníž. přenesená",J428,0)</f>
        <v>0</v>
      </c>
      <c r="BI428" s="164">
        <f>IF(N428="nulová",J428,0)</f>
        <v>0</v>
      </c>
      <c r="BJ428" s="18" t="s">
        <v>84</v>
      </c>
      <c r="BK428" s="164">
        <f>ROUND(I428*H428,2)</f>
        <v>0</v>
      </c>
      <c r="BL428" s="18" t="s">
        <v>150</v>
      </c>
      <c r="BM428" s="163" t="s">
        <v>1682</v>
      </c>
    </row>
    <row r="429" spans="2:51" s="13" customFormat="1" ht="12">
      <c r="B429" s="165"/>
      <c r="C429" s="209"/>
      <c r="D429" s="210" t="s">
        <v>152</v>
      </c>
      <c r="E429" s="211" t="s">
        <v>1</v>
      </c>
      <c r="F429" s="212" t="s">
        <v>1430</v>
      </c>
      <c r="G429" s="209"/>
      <c r="H429" s="211" t="s">
        <v>1</v>
      </c>
      <c r="I429" s="167"/>
      <c r="J429" s="209"/>
      <c r="L429" s="165"/>
      <c r="M429" s="168"/>
      <c r="N429" s="169"/>
      <c r="O429" s="169"/>
      <c r="P429" s="169"/>
      <c r="Q429" s="169"/>
      <c r="R429" s="169"/>
      <c r="S429" s="169"/>
      <c r="T429" s="170"/>
      <c r="AT429" s="166" t="s">
        <v>152</v>
      </c>
      <c r="AU429" s="166" t="s">
        <v>86</v>
      </c>
      <c r="AV429" s="13" t="s">
        <v>84</v>
      </c>
      <c r="AW429" s="13" t="s">
        <v>32</v>
      </c>
      <c r="AX429" s="13" t="s">
        <v>76</v>
      </c>
      <c r="AY429" s="166" t="s">
        <v>143</v>
      </c>
    </row>
    <row r="430" spans="2:51" s="13" customFormat="1" ht="12">
      <c r="B430" s="165"/>
      <c r="C430" s="209"/>
      <c r="D430" s="210" t="s">
        <v>152</v>
      </c>
      <c r="E430" s="211" t="s">
        <v>1</v>
      </c>
      <c r="F430" s="212" t="s">
        <v>1683</v>
      </c>
      <c r="G430" s="209"/>
      <c r="H430" s="211" t="s">
        <v>1</v>
      </c>
      <c r="I430" s="167"/>
      <c r="J430" s="209"/>
      <c r="L430" s="165"/>
      <c r="M430" s="168"/>
      <c r="N430" s="169"/>
      <c r="O430" s="169"/>
      <c r="P430" s="169"/>
      <c r="Q430" s="169"/>
      <c r="R430" s="169"/>
      <c r="S430" s="169"/>
      <c r="T430" s="170"/>
      <c r="AT430" s="166" t="s">
        <v>152</v>
      </c>
      <c r="AU430" s="166" t="s">
        <v>86</v>
      </c>
      <c r="AV430" s="13" t="s">
        <v>84</v>
      </c>
      <c r="AW430" s="13" t="s">
        <v>32</v>
      </c>
      <c r="AX430" s="13" t="s">
        <v>76</v>
      </c>
      <c r="AY430" s="166" t="s">
        <v>143</v>
      </c>
    </row>
    <row r="431" spans="2:51" s="14" customFormat="1" ht="12">
      <c r="B431" s="171"/>
      <c r="C431" s="213"/>
      <c r="D431" s="210" t="s">
        <v>152</v>
      </c>
      <c r="E431" s="214" t="s">
        <v>1</v>
      </c>
      <c r="F431" s="215" t="s">
        <v>1684</v>
      </c>
      <c r="G431" s="213"/>
      <c r="H431" s="216">
        <v>15.225</v>
      </c>
      <c r="I431" s="173"/>
      <c r="J431" s="213"/>
      <c r="L431" s="171"/>
      <c r="M431" s="174"/>
      <c r="N431" s="175"/>
      <c r="O431" s="175"/>
      <c r="P431" s="175"/>
      <c r="Q431" s="175"/>
      <c r="R431" s="175"/>
      <c r="S431" s="175"/>
      <c r="T431" s="176"/>
      <c r="AT431" s="172" t="s">
        <v>152</v>
      </c>
      <c r="AU431" s="172" t="s">
        <v>86</v>
      </c>
      <c r="AV431" s="14" t="s">
        <v>86</v>
      </c>
      <c r="AW431" s="14" t="s">
        <v>32</v>
      </c>
      <c r="AX431" s="14" t="s">
        <v>84</v>
      </c>
      <c r="AY431" s="172" t="s">
        <v>143</v>
      </c>
    </row>
    <row r="432" spans="2:63" s="12" customFormat="1" ht="22.9" customHeight="1">
      <c r="B432" s="147"/>
      <c r="C432" s="200"/>
      <c r="D432" s="201" t="s">
        <v>75</v>
      </c>
      <c r="E432" s="203" t="s">
        <v>763</v>
      </c>
      <c r="F432" s="203" t="s">
        <v>1685</v>
      </c>
      <c r="G432" s="200"/>
      <c r="H432" s="200"/>
      <c r="I432" s="149"/>
      <c r="J432" s="233">
        <f>BK432</f>
        <v>0</v>
      </c>
      <c r="L432" s="147"/>
      <c r="M432" s="150"/>
      <c r="N432" s="151"/>
      <c r="O432" s="151"/>
      <c r="P432" s="152">
        <f>SUM(P433:P435)</f>
        <v>0</v>
      </c>
      <c r="Q432" s="151"/>
      <c r="R432" s="152">
        <f>SUM(R433:R435)</f>
        <v>0</v>
      </c>
      <c r="S432" s="151"/>
      <c r="T432" s="153">
        <f>SUM(T433:T435)</f>
        <v>136.8</v>
      </c>
      <c r="AR432" s="148" t="s">
        <v>84</v>
      </c>
      <c r="AT432" s="154" t="s">
        <v>75</v>
      </c>
      <c r="AU432" s="154" t="s">
        <v>84</v>
      </c>
      <c r="AY432" s="148" t="s">
        <v>143</v>
      </c>
      <c r="BK432" s="155">
        <f>SUM(BK433:BK435)</f>
        <v>0</v>
      </c>
    </row>
    <row r="433" spans="1:65" s="2" customFormat="1" ht="16.5" customHeight="1">
      <c r="A433" s="33"/>
      <c r="B433" s="156"/>
      <c r="C433" s="204" t="s">
        <v>556</v>
      </c>
      <c r="D433" s="204" t="s">
        <v>145</v>
      </c>
      <c r="E433" s="205" t="s">
        <v>1686</v>
      </c>
      <c r="F433" s="206" t="s">
        <v>1687</v>
      </c>
      <c r="G433" s="207" t="s">
        <v>258</v>
      </c>
      <c r="H433" s="208">
        <v>304</v>
      </c>
      <c r="I433" s="158"/>
      <c r="J433" s="234">
        <f>ROUND(I433*H433,2)</f>
        <v>0</v>
      </c>
      <c r="K433" s="157" t="s">
        <v>149</v>
      </c>
      <c r="L433" s="34"/>
      <c r="M433" s="159" t="s">
        <v>1</v>
      </c>
      <c r="N433" s="160" t="s">
        <v>42</v>
      </c>
      <c r="O433" s="59"/>
      <c r="P433" s="161">
        <f>O433*H433</f>
        <v>0</v>
      </c>
      <c r="Q433" s="161">
        <v>0</v>
      </c>
      <c r="R433" s="161">
        <f>Q433*H433</f>
        <v>0</v>
      </c>
      <c r="S433" s="161">
        <v>0.45</v>
      </c>
      <c r="T433" s="162">
        <f>S433*H433</f>
        <v>136.8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150</v>
      </c>
      <c r="AT433" s="163" t="s">
        <v>145</v>
      </c>
      <c r="AU433" s="163" t="s">
        <v>86</v>
      </c>
      <c r="AY433" s="18" t="s">
        <v>143</v>
      </c>
      <c r="BE433" s="164">
        <f>IF(N433="základní",J433,0)</f>
        <v>0</v>
      </c>
      <c r="BF433" s="164">
        <f>IF(N433="snížená",J433,0)</f>
        <v>0</v>
      </c>
      <c r="BG433" s="164">
        <f>IF(N433="zákl. přenesená",J433,0)</f>
        <v>0</v>
      </c>
      <c r="BH433" s="164">
        <f>IF(N433="sníž. přenesená",J433,0)</f>
        <v>0</v>
      </c>
      <c r="BI433" s="164">
        <f>IF(N433="nulová",J433,0)</f>
        <v>0</v>
      </c>
      <c r="BJ433" s="18" t="s">
        <v>84</v>
      </c>
      <c r="BK433" s="164">
        <f>ROUND(I433*H433,2)</f>
        <v>0</v>
      </c>
      <c r="BL433" s="18" t="s">
        <v>150</v>
      </c>
      <c r="BM433" s="163" t="s">
        <v>1688</v>
      </c>
    </row>
    <row r="434" spans="2:51" s="14" customFormat="1" ht="12">
      <c r="B434" s="171"/>
      <c r="C434" s="213"/>
      <c r="D434" s="210" t="s">
        <v>152</v>
      </c>
      <c r="E434" s="214" t="s">
        <v>1</v>
      </c>
      <c r="F434" s="215" t="s">
        <v>1689</v>
      </c>
      <c r="G434" s="213"/>
      <c r="H434" s="216">
        <v>304</v>
      </c>
      <c r="I434" s="173"/>
      <c r="J434" s="213"/>
      <c r="L434" s="171"/>
      <c r="M434" s="174"/>
      <c r="N434" s="175"/>
      <c r="O434" s="175"/>
      <c r="P434" s="175"/>
      <c r="Q434" s="175"/>
      <c r="R434" s="175"/>
      <c r="S434" s="175"/>
      <c r="T434" s="176"/>
      <c r="AT434" s="172" t="s">
        <v>152</v>
      </c>
      <c r="AU434" s="172" t="s">
        <v>86</v>
      </c>
      <c r="AV434" s="14" t="s">
        <v>86</v>
      </c>
      <c r="AW434" s="14" t="s">
        <v>32</v>
      </c>
      <c r="AX434" s="14" t="s">
        <v>84</v>
      </c>
      <c r="AY434" s="172" t="s">
        <v>143</v>
      </c>
    </row>
    <row r="435" spans="2:51" s="13" customFormat="1" ht="12">
      <c r="B435" s="165"/>
      <c r="C435" s="209"/>
      <c r="D435" s="210" t="s">
        <v>152</v>
      </c>
      <c r="E435" s="211" t="s">
        <v>1</v>
      </c>
      <c r="F435" s="212" t="s">
        <v>1690</v>
      </c>
      <c r="G435" s="209"/>
      <c r="H435" s="211" t="s">
        <v>1</v>
      </c>
      <c r="I435" s="167"/>
      <c r="J435" s="209"/>
      <c r="L435" s="165"/>
      <c r="M435" s="168"/>
      <c r="N435" s="169"/>
      <c r="O435" s="169"/>
      <c r="P435" s="169"/>
      <c r="Q435" s="169"/>
      <c r="R435" s="169"/>
      <c r="S435" s="169"/>
      <c r="T435" s="170"/>
      <c r="AT435" s="166" t="s">
        <v>152</v>
      </c>
      <c r="AU435" s="166" t="s">
        <v>86</v>
      </c>
      <c r="AV435" s="13" t="s">
        <v>84</v>
      </c>
      <c r="AW435" s="13" t="s">
        <v>32</v>
      </c>
      <c r="AX435" s="13" t="s">
        <v>76</v>
      </c>
      <c r="AY435" s="166" t="s">
        <v>143</v>
      </c>
    </row>
    <row r="436" spans="2:63" s="12" customFormat="1" ht="22.9" customHeight="1">
      <c r="B436" s="147"/>
      <c r="C436" s="200"/>
      <c r="D436" s="201" t="s">
        <v>75</v>
      </c>
      <c r="E436" s="203" t="s">
        <v>1691</v>
      </c>
      <c r="F436" s="203" t="s">
        <v>1692</v>
      </c>
      <c r="G436" s="200"/>
      <c r="H436" s="200"/>
      <c r="I436" s="149"/>
      <c r="J436" s="233">
        <f>BK436</f>
        <v>0</v>
      </c>
      <c r="L436" s="147"/>
      <c r="M436" s="150"/>
      <c r="N436" s="151"/>
      <c r="O436" s="151"/>
      <c r="P436" s="152">
        <f>SUM(P437:P441)</f>
        <v>0</v>
      </c>
      <c r="Q436" s="151"/>
      <c r="R436" s="152">
        <f>SUM(R437:R441)</f>
        <v>0</v>
      </c>
      <c r="S436" s="151"/>
      <c r="T436" s="153">
        <f>SUM(T437:T441)</f>
        <v>0</v>
      </c>
      <c r="AR436" s="148" t="s">
        <v>84</v>
      </c>
      <c r="AT436" s="154" t="s">
        <v>75</v>
      </c>
      <c r="AU436" s="154" t="s">
        <v>84</v>
      </c>
      <c r="AY436" s="148" t="s">
        <v>143</v>
      </c>
      <c r="BK436" s="155">
        <f>SUM(BK437:BK441)</f>
        <v>0</v>
      </c>
    </row>
    <row r="437" spans="1:65" s="2" customFormat="1" ht="16.5" customHeight="1">
      <c r="A437" s="33"/>
      <c r="B437" s="156"/>
      <c r="C437" s="204" t="s">
        <v>560</v>
      </c>
      <c r="D437" s="204" t="s">
        <v>145</v>
      </c>
      <c r="E437" s="205" t="s">
        <v>1693</v>
      </c>
      <c r="F437" s="206" t="s">
        <v>1694</v>
      </c>
      <c r="G437" s="207" t="s">
        <v>337</v>
      </c>
      <c r="H437" s="208">
        <v>136.8</v>
      </c>
      <c r="I437" s="158"/>
      <c r="J437" s="234">
        <f>ROUND(I437*H437,2)</f>
        <v>0</v>
      </c>
      <c r="K437" s="157" t="s">
        <v>149</v>
      </c>
      <c r="L437" s="34"/>
      <c r="M437" s="159" t="s">
        <v>1</v>
      </c>
      <c r="N437" s="160" t="s">
        <v>42</v>
      </c>
      <c r="O437" s="59"/>
      <c r="P437" s="161">
        <f>O437*H437</f>
        <v>0</v>
      </c>
      <c r="Q437" s="161">
        <v>0</v>
      </c>
      <c r="R437" s="161">
        <f>Q437*H437</f>
        <v>0</v>
      </c>
      <c r="S437" s="161">
        <v>0</v>
      </c>
      <c r="T437" s="162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3" t="s">
        <v>150</v>
      </c>
      <c r="AT437" s="163" t="s">
        <v>145</v>
      </c>
      <c r="AU437" s="163" t="s">
        <v>86</v>
      </c>
      <c r="AY437" s="18" t="s">
        <v>143</v>
      </c>
      <c r="BE437" s="164">
        <f>IF(N437="základní",J437,0)</f>
        <v>0</v>
      </c>
      <c r="BF437" s="164">
        <f>IF(N437="snížená",J437,0)</f>
        <v>0</v>
      </c>
      <c r="BG437" s="164">
        <f>IF(N437="zákl. přenesená",J437,0)</f>
        <v>0</v>
      </c>
      <c r="BH437" s="164">
        <f>IF(N437="sníž. přenesená",J437,0)</f>
        <v>0</v>
      </c>
      <c r="BI437" s="164">
        <f>IF(N437="nulová",J437,0)</f>
        <v>0</v>
      </c>
      <c r="BJ437" s="18" t="s">
        <v>84</v>
      </c>
      <c r="BK437" s="164">
        <f>ROUND(I437*H437,2)</f>
        <v>0</v>
      </c>
      <c r="BL437" s="18" t="s">
        <v>150</v>
      </c>
      <c r="BM437" s="163" t="s">
        <v>1695</v>
      </c>
    </row>
    <row r="438" spans="1:65" s="2" customFormat="1" ht="16.5" customHeight="1">
      <c r="A438" s="33"/>
      <c r="B438" s="156"/>
      <c r="C438" s="239" t="s">
        <v>564</v>
      </c>
      <c r="D438" s="239" t="s">
        <v>145</v>
      </c>
      <c r="E438" s="240" t="s">
        <v>1696</v>
      </c>
      <c r="F438" s="241" t="s">
        <v>1697</v>
      </c>
      <c r="G438" s="242" t="s">
        <v>337</v>
      </c>
      <c r="H438" s="243">
        <v>1231.2</v>
      </c>
      <c r="I438" s="158"/>
      <c r="J438" s="244">
        <f>ROUND(I438*H438,2)</f>
        <v>0</v>
      </c>
      <c r="K438" s="245" t="s">
        <v>149</v>
      </c>
      <c r="L438" s="34"/>
      <c r="M438" s="159" t="s">
        <v>1</v>
      </c>
      <c r="N438" s="160" t="s">
        <v>42</v>
      </c>
      <c r="O438" s="59"/>
      <c r="P438" s="161">
        <f>O438*H438</f>
        <v>0</v>
      </c>
      <c r="Q438" s="161">
        <v>0</v>
      </c>
      <c r="R438" s="161">
        <f>Q438*H438</f>
        <v>0</v>
      </c>
      <c r="S438" s="161">
        <v>0</v>
      </c>
      <c r="T438" s="162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3" t="s">
        <v>150</v>
      </c>
      <c r="AT438" s="163" t="s">
        <v>145</v>
      </c>
      <c r="AU438" s="163" t="s">
        <v>86</v>
      </c>
      <c r="AY438" s="18" t="s">
        <v>143</v>
      </c>
      <c r="BE438" s="164">
        <f>IF(N438="základní",J438,0)</f>
        <v>0</v>
      </c>
      <c r="BF438" s="164">
        <f>IF(N438="snížená",J438,0)</f>
        <v>0</v>
      </c>
      <c r="BG438" s="164">
        <f>IF(N438="zákl. přenesená",J438,0)</f>
        <v>0</v>
      </c>
      <c r="BH438" s="164">
        <f>IF(N438="sníž. přenesená",J438,0)</f>
        <v>0</v>
      </c>
      <c r="BI438" s="164">
        <f>IF(N438="nulová",J438,0)</f>
        <v>0</v>
      </c>
      <c r="BJ438" s="18" t="s">
        <v>84</v>
      </c>
      <c r="BK438" s="164">
        <f>ROUND(I438*H438,2)</f>
        <v>0</v>
      </c>
      <c r="BL438" s="18" t="s">
        <v>150</v>
      </c>
      <c r="BM438" s="163" t="s">
        <v>1698</v>
      </c>
    </row>
    <row r="439" spans="2:51" s="13" customFormat="1" ht="12">
      <c r="B439" s="165"/>
      <c r="C439" s="209"/>
      <c r="D439" s="210" t="s">
        <v>152</v>
      </c>
      <c r="E439" s="211" t="s">
        <v>1</v>
      </c>
      <c r="F439" s="212" t="s">
        <v>1699</v>
      </c>
      <c r="G439" s="209"/>
      <c r="H439" s="211" t="s">
        <v>1</v>
      </c>
      <c r="I439" s="167"/>
      <c r="J439" s="209"/>
      <c r="L439" s="165"/>
      <c r="M439" s="168"/>
      <c r="N439" s="169"/>
      <c r="O439" s="169"/>
      <c r="P439" s="169"/>
      <c r="Q439" s="169"/>
      <c r="R439" s="169"/>
      <c r="S439" s="169"/>
      <c r="T439" s="170"/>
      <c r="AT439" s="166" t="s">
        <v>152</v>
      </c>
      <c r="AU439" s="166" t="s">
        <v>86</v>
      </c>
      <c r="AV439" s="13" t="s">
        <v>84</v>
      </c>
      <c r="AW439" s="13" t="s">
        <v>32</v>
      </c>
      <c r="AX439" s="13" t="s">
        <v>76</v>
      </c>
      <c r="AY439" s="166" t="s">
        <v>143</v>
      </c>
    </row>
    <row r="440" spans="2:51" s="14" customFormat="1" ht="12">
      <c r="B440" s="171"/>
      <c r="C440" s="213"/>
      <c r="D440" s="210" t="s">
        <v>152</v>
      </c>
      <c r="E440" s="214" t="s">
        <v>1</v>
      </c>
      <c r="F440" s="215" t="s">
        <v>1700</v>
      </c>
      <c r="G440" s="213"/>
      <c r="H440" s="216">
        <v>1231.2</v>
      </c>
      <c r="I440" s="173"/>
      <c r="J440" s="213"/>
      <c r="L440" s="171"/>
      <c r="M440" s="174"/>
      <c r="N440" s="175"/>
      <c r="O440" s="175"/>
      <c r="P440" s="175"/>
      <c r="Q440" s="175"/>
      <c r="R440" s="175"/>
      <c r="S440" s="175"/>
      <c r="T440" s="176"/>
      <c r="AT440" s="172" t="s">
        <v>152</v>
      </c>
      <c r="AU440" s="172" t="s">
        <v>86</v>
      </c>
      <c r="AV440" s="14" t="s">
        <v>86</v>
      </c>
      <c r="AW440" s="14" t="s">
        <v>32</v>
      </c>
      <c r="AX440" s="14" t="s">
        <v>84</v>
      </c>
      <c r="AY440" s="172" t="s">
        <v>143</v>
      </c>
    </row>
    <row r="441" spans="1:65" s="2" customFormat="1" ht="16.5" customHeight="1">
      <c r="A441" s="33"/>
      <c r="B441" s="156"/>
      <c r="C441" s="239" t="s">
        <v>568</v>
      </c>
      <c r="D441" s="239" t="s">
        <v>145</v>
      </c>
      <c r="E441" s="240" t="s">
        <v>1701</v>
      </c>
      <c r="F441" s="241" t="s">
        <v>1702</v>
      </c>
      <c r="G441" s="242" t="s">
        <v>337</v>
      </c>
      <c r="H441" s="243">
        <v>136.8</v>
      </c>
      <c r="I441" s="158"/>
      <c r="J441" s="244">
        <f>ROUND(I441*H441,2)</f>
        <v>0</v>
      </c>
      <c r="K441" s="245" t="s">
        <v>149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1703</v>
      </c>
    </row>
    <row r="442" spans="2:63" s="12" customFormat="1" ht="22.9" customHeight="1">
      <c r="B442" s="147"/>
      <c r="C442" s="200"/>
      <c r="D442" s="201" t="s">
        <v>75</v>
      </c>
      <c r="E442" s="203" t="s">
        <v>652</v>
      </c>
      <c r="F442" s="203" t="s">
        <v>653</v>
      </c>
      <c r="G442" s="200"/>
      <c r="H442" s="200"/>
      <c r="I442" s="149"/>
      <c r="J442" s="233">
        <f>BK442</f>
        <v>0</v>
      </c>
      <c r="L442" s="147"/>
      <c r="M442" s="150"/>
      <c r="N442" s="151"/>
      <c r="O442" s="151"/>
      <c r="P442" s="152">
        <f>SUM(P443:P444)</f>
        <v>0</v>
      </c>
      <c r="Q442" s="151"/>
      <c r="R442" s="152">
        <f>SUM(R443:R444)</f>
        <v>0</v>
      </c>
      <c r="S442" s="151"/>
      <c r="T442" s="153">
        <f>SUM(T443:T444)</f>
        <v>0</v>
      </c>
      <c r="AR442" s="148" t="s">
        <v>84</v>
      </c>
      <c r="AT442" s="154" t="s">
        <v>75</v>
      </c>
      <c r="AU442" s="154" t="s">
        <v>84</v>
      </c>
      <c r="AY442" s="148" t="s">
        <v>143</v>
      </c>
      <c r="BK442" s="155">
        <f>SUM(BK443:BK444)</f>
        <v>0</v>
      </c>
    </row>
    <row r="443" spans="1:65" s="2" customFormat="1" ht="16.5" customHeight="1">
      <c r="A443" s="33"/>
      <c r="B443" s="156"/>
      <c r="C443" s="204" t="s">
        <v>572</v>
      </c>
      <c r="D443" s="204" t="s">
        <v>145</v>
      </c>
      <c r="E443" s="205" t="s">
        <v>655</v>
      </c>
      <c r="F443" s="206" t="s">
        <v>656</v>
      </c>
      <c r="G443" s="207" t="s">
        <v>337</v>
      </c>
      <c r="H443" s="208">
        <v>76.559</v>
      </c>
      <c r="I443" s="158"/>
      <c r="J443" s="234">
        <f>ROUND(I443*H443,2)</f>
        <v>0</v>
      </c>
      <c r="K443" s="157" t="s">
        <v>149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1704</v>
      </c>
    </row>
    <row r="444" spans="1:65" s="2" customFormat="1" ht="16.5" customHeight="1">
      <c r="A444" s="33"/>
      <c r="B444" s="156"/>
      <c r="C444" s="204" t="s">
        <v>576</v>
      </c>
      <c r="D444" s="204" t="s">
        <v>145</v>
      </c>
      <c r="E444" s="205" t="s">
        <v>1705</v>
      </c>
      <c r="F444" s="206" t="s">
        <v>1706</v>
      </c>
      <c r="G444" s="207" t="s">
        <v>337</v>
      </c>
      <c r="H444" s="208">
        <v>76.559</v>
      </c>
      <c r="I444" s="158"/>
      <c r="J444" s="234">
        <f>ROUND(I444*H444,2)</f>
        <v>0</v>
      </c>
      <c r="K444" s="157" t="s">
        <v>149</v>
      </c>
      <c r="L444" s="34"/>
      <c r="M444" s="159" t="s">
        <v>1</v>
      </c>
      <c r="N444" s="160" t="s">
        <v>42</v>
      </c>
      <c r="O444" s="59"/>
      <c r="P444" s="161">
        <f>O444*H444</f>
        <v>0</v>
      </c>
      <c r="Q444" s="161">
        <v>0</v>
      </c>
      <c r="R444" s="161">
        <f>Q444*H444</f>
        <v>0</v>
      </c>
      <c r="S444" s="161">
        <v>0</v>
      </c>
      <c r="T444" s="162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3" t="s">
        <v>150</v>
      </c>
      <c r="AT444" s="163" t="s">
        <v>145</v>
      </c>
      <c r="AU444" s="163" t="s">
        <v>86</v>
      </c>
      <c r="AY444" s="18" t="s">
        <v>143</v>
      </c>
      <c r="BE444" s="164">
        <f>IF(N444="základní",J444,0)</f>
        <v>0</v>
      </c>
      <c r="BF444" s="164">
        <f>IF(N444="snížená",J444,0)</f>
        <v>0</v>
      </c>
      <c r="BG444" s="164">
        <f>IF(N444="zákl. přenesená",J444,0)</f>
        <v>0</v>
      </c>
      <c r="BH444" s="164">
        <f>IF(N444="sníž. přenesená",J444,0)</f>
        <v>0</v>
      </c>
      <c r="BI444" s="164">
        <f>IF(N444="nulová",J444,0)</f>
        <v>0</v>
      </c>
      <c r="BJ444" s="18" t="s">
        <v>84</v>
      </c>
      <c r="BK444" s="164">
        <f>ROUND(I444*H444,2)</f>
        <v>0</v>
      </c>
      <c r="BL444" s="18" t="s">
        <v>150</v>
      </c>
      <c r="BM444" s="163" t="s">
        <v>1707</v>
      </c>
    </row>
    <row r="445" spans="2:63" s="12" customFormat="1" ht="25.9" customHeight="1">
      <c r="B445" s="147"/>
      <c r="C445" s="200"/>
      <c r="D445" s="201" t="s">
        <v>75</v>
      </c>
      <c r="E445" s="202" t="s">
        <v>933</v>
      </c>
      <c r="F445" s="202" t="s">
        <v>934</v>
      </c>
      <c r="G445" s="200"/>
      <c r="H445" s="200"/>
      <c r="I445" s="149"/>
      <c r="J445" s="232">
        <f>BK445</f>
        <v>0</v>
      </c>
      <c r="L445" s="147"/>
      <c r="M445" s="150"/>
      <c r="N445" s="151"/>
      <c r="O445" s="151"/>
      <c r="P445" s="152">
        <f>P446</f>
        <v>0</v>
      </c>
      <c r="Q445" s="151"/>
      <c r="R445" s="152">
        <f>R446</f>
        <v>0</v>
      </c>
      <c r="S445" s="151"/>
      <c r="T445" s="153">
        <f>T446</f>
        <v>0</v>
      </c>
      <c r="AR445" s="148" t="s">
        <v>171</v>
      </c>
      <c r="AT445" s="154" t="s">
        <v>75</v>
      </c>
      <c r="AU445" s="154" t="s">
        <v>76</v>
      </c>
      <c r="AY445" s="148" t="s">
        <v>143</v>
      </c>
      <c r="BK445" s="155">
        <f>BK446</f>
        <v>0</v>
      </c>
    </row>
    <row r="446" spans="1:65" s="2" customFormat="1" ht="16.5" customHeight="1">
      <c r="A446" s="33"/>
      <c r="B446" s="156"/>
      <c r="C446" s="204" t="s">
        <v>581</v>
      </c>
      <c r="D446" s="204" t="s">
        <v>145</v>
      </c>
      <c r="E446" s="205" t="s">
        <v>936</v>
      </c>
      <c r="F446" s="206" t="s">
        <v>937</v>
      </c>
      <c r="G446" s="207" t="s">
        <v>642</v>
      </c>
      <c r="H446" s="208">
        <v>1</v>
      </c>
      <c r="I446" s="158"/>
      <c r="J446" s="234">
        <f>ROUND(I446*H446,2)</f>
        <v>0</v>
      </c>
      <c r="K446" s="157" t="s">
        <v>149</v>
      </c>
      <c r="L446" s="34"/>
      <c r="M446" s="159" t="s">
        <v>1</v>
      </c>
      <c r="N446" s="160" t="s">
        <v>42</v>
      </c>
      <c r="O446" s="59"/>
      <c r="P446" s="161">
        <f>O446*H446</f>
        <v>0</v>
      </c>
      <c r="Q446" s="161">
        <v>0</v>
      </c>
      <c r="R446" s="161">
        <f>Q446*H446</f>
        <v>0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938</v>
      </c>
      <c r="AT446" s="163" t="s">
        <v>145</v>
      </c>
      <c r="AU446" s="163" t="s">
        <v>84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938</v>
      </c>
      <c r="BM446" s="163" t="s">
        <v>1708</v>
      </c>
    </row>
    <row r="447" spans="2:63" s="12" customFormat="1" ht="25.9" customHeight="1">
      <c r="B447" s="147"/>
      <c r="C447" s="200"/>
      <c r="D447" s="201" t="s">
        <v>75</v>
      </c>
      <c r="E447" s="202" t="s">
        <v>940</v>
      </c>
      <c r="F447" s="202" t="s">
        <v>941</v>
      </c>
      <c r="G447" s="200"/>
      <c r="H447" s="200"/>
      <c r="I447" s="149"/>
      <c r="J447" s="232">
        <f>BK447</f>
        <v>0</v>
      </c>
      <c r="L447" s="147"/>
      <c r="M447" s="150"/>
      <c r="N447" s="151"/>
      <c r="O447" s="151"/>
      <c r="P447" s="152">
        <f>SUM(P448:P458)</f>
        <v>0</v>
      </c>
      <c r="Q447" s="151"/>
      <c r="R447" s="152">
        <f>SUM(R448:R458)</f>
        <v>0</v>
      </c>
      <c r="S447" s="151"/>
      <c r="T447" s="153">
        <f>SUM(T448:T458)</f>
        <v>0</v>
      </c>
      <c r="AR447" s="148" t="s">
        <v>150</v>
      </c>
      <c r="AT447" s="154" t="s">
        <v>75</v>
      </c>
      <c r="AU447" s="154" t="s">
        <v>76</v>
      </c>
      <c r="AY447" s="148" t="s">
        <v>143</v>
      </c>
      <c r="BK447" s="155">
        <f>SUM(BK448:BK458)</f>
        <v>0</v>
      </c>
    </row>
    <row r="448" spans="1:65" s="2" customFormat="1" ht="16.5" customHeight="1">
      <c r="A448" s="33"/>
      <c r="B448" s="156"/>
      <c r="C448" s="204" t="s">
        <v>588</v>
      </c>
      <c r="D448" s="204" t="s">
        <v>145</v>
      </c>
      <c r="E448" s="205" t="s">
        <v>943</v>
      </c>
      <c r="F448" s="206" t="s">
        <v>944</v>
      </c>
      <c r="G448" s="207" t="s">
        <v>642</v>
      </c>
      <c r="H448" s="208">
        <v>1</v>
      </c>
      <c r="I448" s="158"/>
      <c r="J448" s="234">
        <f aca="true" t="shared" si="0" ref="J448:J458">ROUND(I448*H448,2)</f>
        <v>0</v>
      </c>
      <c r="K448" s="157" t="s">
        <v>149</v>
      </c>
      <c r="L448" s="34"/>
      <c r="M448" s="159" t="s">
        <v>1</v>
      </c>
      <c r="N448" s="160" t="s">
        <v>42</v>
      </c>
      <c r="O448" s="59"/>
      <c r="P448" s="161">
        <f aca="true" t="shared" si="1" ref="P448:P458">O448*H448</f>
        <v>0</v>
      </c>
      <c r="Q448" s="161">
        <v>0</v>
      </c>
      <c r="R448" s="161">
        <f aca="true" t="shared" si="2" ref="R448:R458">Q448*H448</f>
        <v>0</v>
      </c>
      <c r="S448" s="161">
        <v>0</v>
      </c>
      <c r="T448" s="162">
        <f aca="true" t="shared" si="3" ref="T448:T458"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3" t="s">
        <v>938</v>
      </c>
      <c r="AT448" s="163" t="s">
        <v>145</v>
      </c>
      <c r="AU448" s="163" t="s">
        <v>84</v>
      </c>
      <c r="AY448" s="18" t="s">
        <v>143</v>
      </c>
      <c r="BE448" s="164">
        <f aca="true" t="shared" si="4" ref="BE448:BE458">IF(N448="základní",J448,0)</f>
        <v>0</v>
      </c>
      <c r="BF448" s="164">
        <f aca="true" t="shared" si="5" ref="BF448:BF458">IF(N448="snížená",J448,0)</f>
        <v>0</v>
      </c>
      <c r="BG448" s="164">
        <f aca="true" t="shared" si="6" ref="BG448:BG458">IF(N448="zákl. přenesená",J448,0)</f>
        <v>0</v>
      </c>
      <c r="BH448" s="164">
        <f aca="true" t="shared" si="7" ref="BH448:BH458">IF(N448="sníž. přenesená",J448,0)</f>
        <v>0</v>
      </c>
      <c r="BI448" s="164">
        <f aca="true" t="shared" si="8" ref="BI448:BI458">IF(N448="nulová",J448,0)</f>
        <v>0</v>
      </c>
      <c r="BJ448" s="18" t="s">
        <v>84</v>
      </c>
      <c r="BK448" s="164">
        <f aca="true" t="shared" si="9" ref="BK448:BK458">ROUND(I448*H448,2)</f>
        <v>0</v>
      </c>
      <c r="BL448" s="18" t="s">
        <v>938</v>
      </c>
      <c r="BM448" s="163" t="s">
        <v>1709</v>
      </c>
    </row>
    <row r="449" spans="1:65" s="2" customFormat="1" ht="16.5" customHeight="1">
      <c r="A449" s="33"/>
      <c r="B449" s="156"/>
      <c r="C449" s="204" t="s">
        <v>596</v>
      </c>
      <c r="D449" s="204" t="s">
        <v>145</v>
      </c>
      <c r="E449" s="205" t="s">
        <v>947</v>
      </c>
      <c r="F449" s="206" t="s">
        <v>948</v>
      </c>
      <c r="G449" s="207" t="s">
        <v>642</v>
      </c>
      <c r="H449" s="208">
        <v>1</v>
      </c>
      <c r="I449" s="158"/>
      <c r="J449" s="234">
        <f t="shared" si="0"/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 t="shared" si="1"/>
        <v>0</v>
      </c>
      <c r="Q449" s="161">
        <v>0</v>
      </c>
      <c r="R449" s="161">
        <f t="shared" si="2"/>
        <v>0</v>
      </c>
      <c r="S449" s="161">
        <v>0</v>
      </c>
      <c r="T449" s="162">
        <f t="shared" si="3"/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938</v>
      </c>
      <c r="AT449" s="163" t="s">
        <v>145</v>
      </c>
      <c r="AU449" s="163" t="s">
        <v>84</v>
      </c>
      <c r="AY449" s="18" t="s">
        <v>143</v>
      </c>
      <c r="BE449" s="164">
        <f t="shared" si="4"/>
        <v>0</v>
      </c>
      <c r="BF449" s="164">
        <f t="shared" si="5"/>
        <v>0</v>
      </c>
      <c r="BG449" s="164">
        <f t="shared" si="6"/>
        <v>0</v>
      </c>
      <c r="BH449" s="164">
        <f t="shared" si="7"/>
        <v>0</v>
      </c>
      <c r="BI449" s="164">
        <f t="shared" si="8"/>
        <v>0</v>
      </c>
      <c r="BJ449" s="18" t="s">
        <v>84</v>
      </c>
      <c r="BK449" s="164">
        <f t="shared" si="9"/>
        <v>0</v>
      </c>
      <c r="BL449" s="18" t="s">
        <v>938</v>
      </c>
      <c r="BM449" s="163" t="s">
        <v>1710</v>
      </c>
    </row>
    <row r="450" spans="1:65" s="2" customFormat="1" ht="24" customHeight="1">
      <c r="A450" s="33"/>
      <c r="B450" s="156"/>
      <c r="C450" s="204" t="s">
        <v>601</v>
      </c>
      <c r="D450" s="204" t="s">
        <v>145</v>
      </c>
      <c r="E450" s="205" t="s">
        <v>951</v>
      </c>
      <c r="F450" s="206" t="s">
        <v>952</v>
      </c>
      <c r="G450" s="207" t="s">
        <v>642</v>
      </c>
      <c r="H450" s="208">
        <v>1</v>
      </c>
      <c r="I450" s="158"/>
      <c r="J450" s="234">
        <f t="shared" si="0"/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 t="shared" si="1"/>
        <v>0</v>
      </c>
      <c r="Q450" s="161">
        <v>0</v>
      </c>
      <c r="R450" s="161">
        <f t="shared" si="2"/>
        <v>0</v>
      </c>
      <c r="S450" s="161">
        <v>0</v>
      </c>
      <c r="T450" s="162">
        <f t="shared" si="3"/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938</v>
      </c>
      <c r="AT450" s="163" t="s">
        <v>145</v>
      </c>
      <c r="AU450" s="163" t="s">
        <v>84</v>
      </c>
      <c r="AY450" s="18" t="s">
        <v>143</v>
      </c>
      <c r="BE450" s="164">
        <f t="shared" si="4"/>
        <v>0</v>
      </c>
      <c r="BF450" s="164">
        <f t="shared" si="5"/>
        <v>0</v>
      </c>
      <c r="BG450" s="164">
        <f t="shared" si="6"/>
        <v>0</v>
      </c>
      <c r="BH450" s="164">
        <f t="shared" si="7"/>
        <v>0</v>
      </c>
      <c r="BI450" s="164">
        <f t="shared" si="8"/>
        <v>0</v>
      </c>
      <c r="BJ450" s="18" t="s">
        <v>84</v>
      </c>
      <c r="BK450" s="164">
        <f t="shared" si="9"/>
        <v>0</v>
      </c>
      <c r="BL450" s="18" t="s">
        <v>938</v>
      </c>
      <c r="BM450" s="163" t="s">
        <v>1711</v>
      </c>
    </row>
    <row r="451" spans="1:65" s="2" customFormat="1" ht="16.5" customHeight="1">
      <c r="A451" s="33"/>
      <c r="B451" s="156"/>
      <c r="C451" s="204" t="s">
        <v>606</v>
      </c>
      <c r="D451" s="204" t="s">
        <v>145</v>
      </c>
      <c r="E451" s="205" t="s">
        <v>955</v>
      </c>
      <c r="F451" s="206" t="s">
        <v>956</v>
      </c>
      <c r="G451" s="207" t="s">
        <v>642</v>
      </c>
      <c r="H451" s="208">
        <v>1</v>
      </c>
      <c r="I451" s="158"/>
      <c r="J451" s="234">
        <f t="shared" si="0"/>
        <v>0</v>
      </c>
      <c r="K451" s="157" t="s">
        <v>149</v>
      </c>
      <c r="L451" s="34"/>
      <c r="M451" s="159" t="s">
        <v>1</v>
      </c>
      <c r="N451" s="160" t="s">
        <v>42</v>
      </c>
      <c r="O451" s="59"/>
      <c r="P451" s="161">
        <f t="shared" si="1"/>
        <v>0</v>
      </c>
      <c r="Q451" s="161">
        <v>0</v>
      </c>
      <c r="R451" s="161">
        <f t="shared" si="2"/>
        <v>0</v>
      </c>
      <c r="S451" s="161">
        <v>0</v>
      </c>
      <c r="T451" s="162">
        <f t="shared" si="3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3" t="s">
        <v>938</v>
      </c>
      <c r="AT451" s="163" t="s">
        <v>145</v>
      </c>
      <c r="AU451" s="163" t="s">
        <v>84</v>
      </c>
      <c r="AY451" s="18" t="s">
        <v>143</v>
      </c>
      <c r="BE451" s="164">
        <f t="shared" si="4"/>
        <v>0</v>
      </c>
      <c r="BF451" s="164">
        <f t="shared" si="5"/>
        <v>0</v>
      </c>
      <c r="BG451" s="164">
        <f t="shared" si="6"/>
        <v>0</v>
      </c>
      <c r="BH451" s="164">
        <f t="shared" si="7"/>
        <v>0</v>
      </c>
      <c r="BI451" s="164">
        <f t="shared" si="8"/>
        <v>0</v>
      </c>
      <c r="BJ451" s="18" t="s">
        <v>84</v>
      </c>
      <c r="BK451" s="164">
        <f t="shared" si="9"/>
        <v>0</v>
      </c>
      <c r="BL451" s="18" t="s">
        <v>938</v>
      </c>
      <c r="BM451" s="163" t="s">
        <v>1712</v>
      </c>
    </row>
    <row r="452" spans="1:65" s="2" customFormat="1" ht="16.5" customHeight="1">
      <c r="A452" s="33"/>
      <c r="B452" s="156"/>
      <c r="C452" s="204" t="s">
        <v>611</v>
      </c>
      <c r="D452" s="204" t="s">
        <v>145</v>
      </c>
      <c r="E452" s="205" t="s">
        <v>959</v>
      </c>
      <c r="F452" s="206" t="s">
        <v>960</v>
      </c>
      <c r="G452" s="207" t="s">
        <v>642</v>
      </c>
      <c r="H452" s="208">
        <v>3</v>
      </c>
      <c r="I452" s="158"/>
      <c r="J452" s="234">
        <f t="shared" si="0"/>
        <v>0</v>
      </c>
      <c r="K452" s="157" t="s">
        <v>149</v>
      </c>
      <c r="L452" s="34"/>
      <c r="M452" s="159" t="s">
        <v>1</v>
      </c>
      <c r="N452" s="160" t="s">
        <v>42</v>
      </c>
      <c r="O452" s="59"/>
      <c r="P452" s="161">
        <f t="shared" si="1"/>
        <v>0</v>
      </c>
      <c r="Q452" s="161">
        <v>0</v>
      </c>
      <c r="R452" s="161">
        <f t="shared" si="2"/>
        <v>0</v>
      </c>
      <c r="S452" s="161">
        <v>0</v>
      </c>
      <c r="T452" s="162">
        <f t="shared" si="3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3" t="s">
        <v>938</v>
      </c>
      <c r="AT452" s="163" t="s">
        <v>145</v>
      </c>
      <c r="AU452" s="163" t="s">
        <v>84</v>
      </c>
      <c r="AY452" s="18" t="s">
        <v>143</v>
      </c>
      <c r="BE452" s="164">
        <f t="shared" si="4"/>
        <v>0</v>
      </c>
      <c r="BF452" s="164">
        <f t="shared" si="5"/>
        <v>0</v>
      </c>
      <c r="BG452" s="164">
        <f t="shared" si="6"/>
        <v>0</v>
      </c>
      <c r="BH452" s="164">
        <f t="shared" si="7"/>
        <v>0</v>
      </c>
      <c r="BI452" s="164">
        <f t="shared" si="8"/>
        <v>0</v>
      </c>
      <c r="BJ452" s="18" t="s">
        <v>84</v>
      </c>
      <c r="BK452" s="164">
        <f t="shared" si="9"/>
        <v>0</v>
      </c>
      <c r="BL452" s="18" t="s">
        <v>938</v>
      </c>
      <c r="BM452" s="163" t="s">
        <v>1713</v>
      </c>
    </row>
    <row r="453" spans="1:65" s="2" customFormat="1" ht="24" customHeight="1">
      <c r="A453" s="33"/>
      <c r="B453" s="156"/>
      <c r="C453" s="204" t="s">
        <v>615</v>
      </c>
      <c r="D453" s="204" t="s">
        <v>145</v>
      </c>
      <c r="E453" s="205" t="s">
        <v>963</v>
      </c>
      <c r="F453" s="206" t="s">
        <v>964</v>
      </c>
      <c r="G453" s="207" t="s">
        <v>642</v>
      </c>
      <c r="H453" s="208">
        <v>1</v>
      </c>
      <c r="I453" s="158"/>
      <c r="J453" s="234">
        <f t="shared" si="0"/>
        <v>0</v>
      </c>
      <c r="K453" s="157" t="s">
        <v>1</v>
      </c>
      <c r="L453" s="34"/>
      <c r="M453" s="159" t="s">
        <v>1</v>
      </c>
      <c r="N453" s="160" t="s">
        <v>42</v>
      </c>
      <c r="O453" s="59"/>
      <c r="P453" s="161">
        <f t="shared" si="1"/>
        <v>0</v>
      </c>
      <c r="Q453" s="161">
        <v>0</v>
      </c>
      <c r="R453" s="161">
        <f t="shared" si="2"/>
        <v>0</v>
      </c>
      <c r="S453" s="161">
        <v>0</v>
      </c>
      <c r="T453" s="162">
        <f t="shared" si="3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965</v>
      </c>
      <c r="AT453" s="163" t="s">
        <v>145</v>
      </c>
      <c r="AU453" s="163" t="s">
        <v>84</v>
      </c>
      <c r="AY453" s="18" t="s">
        <v>143</v>
      </c>
      <c r="BE453" s="164">
        <f t="shared" si="4"/>
        <v>0</v>
      </c>
      <c r="BF453" s="164">
        <f t="shared" si="5"/>
        <v>0</v>
      </c>
      <c r="BG453" s="164">
        <f t="shared" si="6"/>
        <v>0</v>
      </c>
      <c r="BH453" s="164">
        <f t="shared" si="7"/>
        <v>0</v>
      </c>
      <c r="BI453" s="164">
        <f t="shared" si="8"/>
        <v>0</v>
      </c>
      <c r="BJ453" s="18" t="s">
        <v>84</v>
      </c>
      <c r="BK453" s="164">
        <f t="shared" si="9"/>
        <v>0</v>
      </c>
      <c r="BL453" s="18" t="s">
        <v>965</v>
      </c>
      <c r="BM453" s="163" t="s">
        <v>1714</v>
      </c>
    </row>
    <row r="454" spans="1:65" s="2" customFormat="1" ht="24" customHeight="1">
      <c r="A454" s="33"/>
      <c r="B454" s="156"/>
      <c r="C454" s="204" t="s">
        <v>619</v>
      </c>
      <c r="D454" s="204" t="s">
        <v>145</v>
      </c>
      <c r="E454" s="205" t="s">
        <v>968</v>
      </c>
      <c r="F454" s="206" t="s">
        <v>969</v>
      </c>
      <c r="G454" s="207" t="s">
        <v>642</v>
      </c>
      <c r="H454" s="208">
        <v>1</v>
      </c>
      <c r="I454" s="158"/>
      <c r="J454" s="234">
        <f t="shared" si="0"/>
        <v>0</v>
      </c>
      <c r="K454" s="157" t="s">
        <v>1</v>
      </c>
      <c r="L454" s="34"/>
      <c r="M454" s="159" t="s">
        <v>1</v>
      </c>
      <c r="N454" s="160" t="s">
        <v>42</v>
      </c>
      <c r="O454" s="59"/>
      <c r="P454" s="161">
        <f t="shared" si="1"/>
        <v>0</v>
      </c>
      <c r="Q454" s="161">
        <v>0</v>
      </c>
      <c r="R454" s="161">
        <f t="shared" si="2"/>
        <v>0</v>
      </c>
      <c r="S454" s="161">
        <v>0</v>
      </c>
      <c r="T454" s="162">
        <f t="shared" si="3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3" t="s">
        <v>965</v>
      </c>
      <c r="AT454" s="163" t="s">
        <v>145</v>
      </c>
      <c r="AU454" s="163" t="s">
        <v>84</v>
      </c>
      <c r="AY454" s="18" t="s">
        <v>143</v>
      </c>
      <c r="BE454" s="164">
        <f t="shared" si="4"/>
        <v>0</v>
      </c>
      <c r="BF454" s="164">
        <f t="shared" si="5"/>
        <v>0</v>
      </c>
      <c r="BG454" s="164">
        <f t="shared" si="6"/>
        <v>0</v>
      </c>
      <c r="BH454" s="164">
        <f t="shared" si="7"/>
        <v>0</v>
      </c>
      <c r="BI454" s="164">
        <f t="shared" si="8"/>
        <v>0</v>
      </c>
      <c r="BJ454" s="18" t="s">
        <v>84</v>
      </c>
      <c r="BK454" s="164">
        <f t="shared" si="9"/>
        <v>0</v>
      </c>
      <c r="BL454" s="18" t="s">
        <v>965</v>
      </c>
      <c r="BM454" s="163" t="s">
        <v>1715</v>
      </c>
    </row>
    <row r="455" spans="1:65" s="2" customFormat="1" ht="16.5" customHeight="1">
      <c r="A455" s="33"/>
      <c r="B455" s="156"/>
      <c r="C455" s="204" t="s">
        <v>623</v>
      </c>
      <c r="D455" s="204" t="s">
        <v>145</v>
      </c>
      <c r="E455" s="205" t="s">
        <v>972</v>
      </c>
      <c r="F455" s="206" t="s">
        <v>973</v>
      </c>
      <c r="G455" s="207" t="s">
        <v>385</v>
      </c>
      <c r="H455" s="208">
        <v>2</v>
      </c>
      <c r="I455" s="158"/>
      <c r="J455" s="234">
        <f t="shared" si="0"/>
        <v>0</v>
      </c>
      <c r="K455" s="157" t="s">
        <v>1</v>
      </c>
      <c r="L455" s="34"/>
      <c r="M455" s="159" t="s">
        <v>1</v>
      </c>
      <c r="N455" s="160" t="s">
        <v>42</v>
      </c>
      <c r="O455" s="59"/>
      <c r="P455" s="161">
        <f t="shared" si="1"/>
        <v>0</v>
      </c>
      <c r="Q455" s="161">
        <v>0</v>
      </c>
      <c r="R455" s="161">
        <f t="shared" si="2"/>
        <v>0</v>
      </c>
      <c r="S455" s="161">
        <v>0</v>
      </c>
      <c r="T455" s="162">
        <f t="shared" si="3"/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3" t="s">
        <v>965</v>
      </c>
      <c r="AT455" s="163" t="s">
        <v>145</v>
      </c>
      <c r="AU455" s="163" t="s">
        <v>84</v>
      </c>
      <c r="AY455" s="18" t="s">
        <v>143</v>
      </c>
      <c r="BE455" s="164">
        <f t="shared" si="4"/>
        <v>0</v>
      </c>
      <c r="BF455" s="164">
        <f t="shared" si="5"/>
        <v>0</v>
      </c>
      <c r="BG455" s="164">
        <f t="shared" si="6"/>
        <v>0</v>
      </c>
      <c r="BH455" s="164">
        <f t="shared" si="7"/>
        <v>0</v>
      </c>
      <c r="BI455" s="164">
        <f t="shared" si="8"/>
        <v>0</v>
      </c>
      <c r="BJ455" s="18" t="s">
        <v>84</v>
      </c>
      <c r="BK455" s="164">
        <f t="shared" si="9"/>
        <v>0</v>
      </c>
      <c r="BL455" s="18" t="s">
        <v>965</v>
      </c>
      <c r="BM455" s="163" t="s">
        <v>1716</v>
      </c>
    </row>
    <row r="456" spans="1:65" s="2" customFormat="1" ht="16.5" customHeight="1">
      <c r="A456" s="33"/>
      <c r="B456" s="156"/>
      <c r="C456" s="204" t="s">
        <v>627</v>
      </c>
      <c r="D456" s="204" t="s">
        <v>145</v>
      </c>
      <c r="E456" s="205" t="s">
        <v>976</v>
      </c>
      <c r="F456" s="206" t="s">
        <v>977</v>
      </c>
      <c r="G456" s="207" t="s">
        <v>642</v>
      </c>
      <c r="H456" s="208">
        <v>1</v>
      </c>
      <c r="I456" s="158"/>
      <c r="J456" s="234">
        <f t="shared" si="0"/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 t="shared" si="1"/>
        <v>0</v>
      </c>
      <c r="Q456" s="161">
        <v>0</v>
      </c>
      <c r="R456" s="161">
        <f t="shared" si="2"/>
        <v>0</v>
      </c>
      <c r="S456" s="161">
        <v>0</v>
      </c>
      <c r="T456" s="162">
        <f t="shared" si="3"/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965</v>
      </c>
      <c r="AT456" s="163" t="s">
        <v>145</v>
      </c>
      <c r="AU456" s="163" t="s">
        <v>84</v>
      </c>
      <c r="AY456" s="18" t="s">
        <v>143</v>
      </c>
      <c r="BE456" s="164">
        <f t="shared" si="4"/>
        <v>0</v>
      </c>
      <c r="BF456" s="164">
        <f t="shared" si="5"/>
        <v>0</v>
      </c>
      <c r="BG456" s="164">
        <f t="shared" si="6"/>
        <v>0</v>
      </c>
      <c r="BH456" s="164">
        <f t="shared" si="7"/>
        <v>0</v>
      </c>
      <c r="BI456" s="164">
        <f t="shared" si="8"/>
        <v>0</v>
      </c>
      <c r="BJ456" s="18" t="s">
        <v>84</v>
      </c>
      <c r="BK456" s="164">
        <f t="shared" si="9"/>
        <v>0</v>
      </c>
      <c r="BL456" s="18" t="s">
        <v>965</v>
      </c>
      <c r="BM456" s="163" t="s">
        <v>1717</v>
      </c>
    </row>
    <row r="457" spans="1:65" s="2" customFormat="1" ht="16.5" customHeight="1">
      <c r="A457" s="33"/>
      <c r="B457" s="156"/>
      <c r="C457" s="204" t="s">
        <v>631</v>
      </c>
      <c r="D457" s="204" t="s">
        <v>145</v>
      </c>
      <c r="E457" s="205" t="s">
        <v>980</v>
      </c>
      <c r="F457" s="206" t="s">
        <v>981</v>
      </c>
      <c r="G457" s="207" t="s">
        <v>642</v>
      </c>
      <c r="H457" s="208">
        <v>1</v>
      </c>
      <c r="I457" s="158"/>
      <c r="J457" s="234">
        <f t="shared" si="0"/>
        <v>0</v>
      </c>
      <c r="K457" s="157" t="s">
        <v>149</v>
      </c>
      <c r="L457" s="34"/>
      <c r="M457" s="159" t="s">
        <v>1</v>
      </c>
      <c r="N457" s="160" t="s">
        <v>42</v>
      </c>
      <c r="O457" s="59"/>
      <c r="P457" s="161">
        <f t="shared" si="1"/>
        <v>0</v>
      </c>
      <c r="Q457" s="161">
        <v>0</v>
      </c>
      <c r="R457" s="161">
        <f t="shared" si="2"/>
        <v>0</v>
      </c>
      <c r="S457" s="161">
        <v>0</v>
      </c>
      <c r="T457" s="162">
        <f t="shared" si="3"/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938</v>
      </c>
      <c r="AT457" s="163" t="s">
        <v>145</v>
      </c>
      <c r="AU457" s="163" t="s">
        <v>84</v>
      </c>
      <c r="AY457" s="18" t="s">
        <v>143</v>
      </c>
      <c r="BE457" s="164">
        <f t="shared" si="4"/>
        <v>0</v>
      </c>
      <c r="BF457" s="164">
        <f t="shared" si="5"/>
        <v>0</v>
      </c>
      <c r="BG457" s="164">
        <f t="shared" si="6"/>
        <v>0</v>
      </c>
      <c r="BH457" s="164">
        <f t="shared" si="7"/>
        <v>0</v>
      </c>
      <c r="BI457" s="164">
        <f t="shared" si="8"/>
        <v>0</v>
      </c>
      <c r="BJ457" s="18" t="s">
        <v>84</v>
      </c>
      <c r="BK457" s="164">
        <f t="shared" si="9"/>
        <v>0</v>
      </c>
      <c r="BL457" s="18" t="s">
        <v>938</v>
      </c>
      <c r="BM457" s="163" t="s">
        <v>1718</v>
      </c>
    </row>
    <row r="458" spans="1:65" s="2" customFormat="1" ht="16.5" customHeight="1">
      <c r="A458" s="33"/>
      <c r="B458" s="156"/>
      <c r="C458" s="204" t="s">
        <v>635</v>
      </c>
      <c r="D458" s="204" t="s">
        <v>145</v>
      </c>
      <c r="E458" s="205" t="s">
        <v>984</v>
      </c>
      <c r="F458" s="206" t="s">
        <v>985</v>
      </c>
      <c r="G458" s="207" t="s">
        <v>986</v>
      </c>
      <c r="H458" s="208">
        <v>1</v>
      </c>
      <c r="I458" s="158"/>
      <c r="J458" s="234">
        <f t="shared" si="0"/>
        <v>0</v>
      </c>
      <c r="K458" s="157" t="s">
        <v>1</v>
      </c>
      <c r="L458" s="34"/>
      <c r="M458" s="194" t="s">
        <v>1</v>
      </c>
      <c r="N458" s="195" t="s">
        <v>42</v>
      </c>
      <c r="O458" s="196"/>
      <c r="P458" s="197">
        <f t="shared" si="1"/>
        <v>0</v>
      </c>
      <c r="Q458" s="197">
        <v>0</v>
      </c>
      <c r="R458" s="197">
        <f t="shared" si="2"/>
        <v>0</v>
      </c>
      <c r="S458" s="197">
        <v>0</v>
      </c>
      <c r="T458" s="198">
        <f t="shared" si="3"/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3" t="s">
        <v>965</v>
      </c>
      <c r="AT458" s="163" t="s">
        <v>145</v>
      </c>
      <c r="AU458" s="163" t="s">
        <v>84</v>
      </c>
      <c r="AY458" s="18" t="s">
        <v>143</v>
      </c>
      <c r="BE458" s="164">
        <f t="shared" si="4"/>
        <v>0</v>
      </c>
      <c r="BF458" s="164">
        <f t="shared" si="5"/>
        <v>0</v>
      </c>
      <c r="BG458" s="164">
        <f t="shared" si="6"/>
        <v>0</v>
      </c>
      <c r="BH458" s="164">
        <f t="shared" si="7"/>
        <v>0</v>
      </c>
      <c r="BI458" s="164">
        <f t="shared" si="8"/>
        <v>0</v>
      </c>
      <c r="BJ458" s="18" t="s">
        <v>84</v>
      </c>
      <c r="BK458" s="164">
        <f t="shared" si="9"/>
        <v>0</v>
      </c>
      <c r="BL458" s="18" t="s">
        <v>965</v>
      </c>
      <c r="BM458" s="163" t="s">
        <v>1719</v>
      </c>
    </row>
    <row r="459" spans="1:31" s="2" customFormat="1" ht="6.95" customHeight="1">
      <c r="A459" s="33"/>
      <c r="B459" s="48"/>
      <c r="C459" s="230"/>
      <c r="D459" s="230"/>
      <c r="E459" s="230"/>
      <c r="F459" s="230"/>
      <c r="G459" s="230"/>
      <c r="H459" s="230"/>
      <c r="I459" s="121"/>
      <c r="J459" s="230"/>
      <c r="K459" s="49"/>
      <c r="L459" s="34"/>
      <c r="M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</row>
  </sheetData>
  <sheetProtection algorithmName="SHA-512" hashValue="Wot25HhEdHy2eUnKsAGpu1vMdjpu6s7U1xYX1+VaAu74JxEvg2ZYcIPY4j9LJ4Pf1nOt0ucy14KTccOCnrGrMA==" saltValue="5Jmwz3HbhDtkuZcxo5u5Tw==" spinCount="100000" sheet="1" objects="1" scenarios="1"/>
  <autoFilter ref="C127:K45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3"/>
  <sheetViews>
    <sheetView showGridLines="0" workbookViewId="0" topLeftCell="A1">
      <selection activeCell="H347" sqref="H3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97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1720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ROUND((SUM(BE128:BE352)),2)</f>
        <v>0</v>
      </c>
      <c r="G33" s="33"/>
      <c r="H33" s="33"/>
      <c r="I33" s="108">
        <v>0.21</v>
      </c>
      <c r="J33" s="107">
        <f>ROUND(((SUM(BE128:BE352))*I33),2)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ROUND((SUM(BF128:BF352)),2)</f>
        <v>0</v>
      </c>
      <c r="G34" s="33"/>
      <c r="H34" s="33"/>
      <c r="I34" s="108">
        <v>0.15</v>
      </c>
      <c r="J34" s="107">
        <f>ROUND(((SUM(BF128:BF352))*I34),2)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ROUND((SUM(BG128:BG352)),2)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ROUND((SUM(BH128:BH352)),2)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ROUND((SUM(BI128:BI352)),2)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D - SO 04 - ČOV přípojka pitné vody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246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J261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J265</f>
        <v>0</v>
      </c>
      <c r="L100" s="132"/>
    </row>
    <row r="101" spans="2:12" s="10" customFormat="1" ht="19.9" customHeight="1">
      <c r="B101" s="132"/>
      <c r="D101" s="133" t="s">
        <v>1113</v>
      </c>
      <c r="E101" s="134"/>
      <c r="F101" s="134"/>
      <c r="G101" s="134"/>
      <c r="H101" s="134"/>
      <c r="I101" s="135"/>
      <c r="J101" s="136">
        <f>J267</f>
        <v>0</v>
      </c>
      <c r="L101" s="132"/>
    </row>
    <row r="102" spans="2:12" s="10" customFormat="1" ht="19.9" customHeight="1">
      <c r="B102" s="132"/>
      <c r="D102" s="133" t="s">
        <v>1116</v>
      </c>
      <c r="E102" s="134"/>
      <c r="F102" s="134"/>
      <c r="G102" s="134"/>
      <c r="H102" s="134"/>
      <c r="I102" s="135"/>
      <c r="J102" s="136">
        <f>J282</f>
        <v>0</v>
      </c>
      <c r="L102" s="132"/>
    </row>
    <row r="103" spans="2:12" s="10" customFormat="1" ht="19.9" customHeight="1">
      <c r="B103" s="132"/>
      <c r="D103" s="133" t="s">
        <v>1455</v>
      </c>
      <c r="E103" s="134"/>
      <c r="F103" s="134"/>
      <c r="G103" s="134"/>
      <c r="H103" s="134"/>
      <c r="I103" s="135"/>
      <c r="J103" s="136">
        <f>J308</f>
        <v>0</v>
      </c>
      <c r="L103" s="132"/>
    </row>
    <row r="104" spans="2:12" s="10" customFormat="1" ht="19.9" customHeight="1">
      <c r="B104" s="132"/>
      <c r="D104" s="133" t="s">
        <v>1456</v>
      </c>
      <c r="E104" s="134"/>
      <c r="F104" s="134"/>
      <c r="G104" s="134"/>
      <c r="H104" s="134"/>
      <c r="I104" s="135"/>
      <c r="J104" s="136">
        <f>J312</f>
        <v>0</v>
      </c>
      <c r="L104" s="132"/>
    </row>
    <row r="105" spans="2:12" s="10" customFormat="1" ht="19.9" customHeight="1">
      <c r="B105" s="132"/>
      <c r="D105" s="133" t="s">
        <v>1721</v>
      </c>
      <c r="E105" s="134"/>
      <c r="F105" s="134"/>
      <c r="G105" s="134"/>
      <c r="H105" s="134"/>
      <c r="I105" s="135"/>
      <c r="J105" s="136">
        <f>J318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J337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J339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J341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3" t="str">
        <f>E9</f>
        <v>D - SO 04 - ČOV přípojka pitné vody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P129+P339+P341</f>
        <v>0</v>
      </c>
      <c r="Q128" s="67"/>
      <c r="R128" s="144">
        <f>R129+R339+R341</f>
        <v>1.3793492</v>
      </c>
      <c r="S128" s="67"/>
      <c r="T128" s="145">
        <f>T129+T339+T341</f>
        <v>5.9399999999999995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BK129+BK339+BK341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P130+P261+P265+P267+P282+P308+P312+P318+P337</f>
        <v>0</v>
      </c>
      <c r="Q129" s="151"/>
      <c r="R129" s="152">
        <f>R130+R261+R265+R267+R282+R308+R312+R318+R337</f>
        <v>1.3793492</v>
      </c>
      <c r="S129" s="151"/>
      <c r="T129" s="153">
        <f>T130+T261+T265+T267+T282+T308+T312+T318+T337</f>
        <v>5.9399999999999995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BK130+BK261+BK265+BK267+BK282+BK308+BK312+BK318+BK337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SUM(P131:P260)</f>
        <v>0</v>
      </c>
      <c r="Q130" s="151"/>
      <c r="R130" s="152">
        <f>SUM(R131:R260)</f>
        <v>0.119119</v>
      </c>
      <c r="S130" s="151"/>
      <c r="T130" s="153">
        <f>SUM(T131:T260)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SUM(BK131:BK260)</f>
        <v>0</v>
      </c>
    </row>
    <row r="131" spans="1:65" s="2" customFormat="1" ht="16.5" customHeight="1">
      <c r="A131" s="33"/>
      <c r="B131" s="156"/>
      <c r="C131" s="204" t="s">
        <v>84</v>
      </c>
      <c r="D131" s="204" t="s">
        <v>145</v>
      </c>
      <c r="E131" s="205" t="s">
        <v>1722</v>
      </c>
      <c r="F131" s="206" t="s">
        <v>1723</v>
      </c>
      <c r="G131" s="207" t="s">
        <v>148</v>
      </c>
      <c r="H131" s="208">
        <v>48</v>
      </c>
      <c r="I131" s="158"/>
      <c r="J131" s="234">
        <f>ROUND(I131*H131,2)</f>
        <v>0</v>
      </c>
      <c r="K131" s="157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1724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1725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1726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1727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1728</v>
      </c>
      <c r="G136" s="213"/>
      <c r="H136" s="216">
        <v>18.876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3" customFormat="1" ht="12">
      <c r="B137" s="165"/>
      <c r="C137" s="209"/>
      <c r="D137" s="210" t="s">
        <v>152</v>
      </c>
      <c r="E137" s="211" t="s">
        <v>1</v>
      </c>
      <c r="F137" s="212" t="s">
        <v>1462</v>
      </c>
      <c r="G137" s="209"/>
      <c r="H137" s="211" t="s">
        <v>1</v>
      </c>
      <c r="I137" s="167"/>
      <c r="J137" s="209"/>
      <c r="L137" s="165"/>
      <c r="M137" s="168"/>
      <c r="N137" s="169"/>
      <c r="O137" s="169"/>
      <c r="P137" s="169"/>
      <c r="Q137" s="169"/>
      <c r="R137" s="169"/>
      <c r="S137" s="169"/>
      <c r="T137" s="170"/>
      <c r="AT137" s="166" t="s">
        <v>152</v>
      </c>
      <c r="AU137" s="166" t="s">
        <v>86</v>
      </c>
      <c r="AV137" s="13" t="s">
        <v>84</v>
      </c>
      <c r="AW137" s="13" t="s">
        <v>32</v>
      </c>
      <c r="AX137" s="13" t="s">
        <v>76</v>
      </c>
      <c r="AY137" s="166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1729</v>
      </c>
      <c r="G138" s="213"/>
      <c r="H138" s="216">
        <v>10.23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1730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3" customFormat="1" ht="12">
      <c r="B140" s="165"/>
      <c r="C140" s="209"/>
      <c r="D140" s="210" t="s">
        <v>152</v>
      </c>
      <c r="E140" s="211" t="s">
        <v>1</v>
      </c>
      <c r="F140" s="212" t="s">
        <v>1462</v>
      </c>
      <c r="G140" s="209"/>
      <c r="H140" s="211" t="s">
        <v>1</v>
      </c>
      <c r="I140" s="167"/>
      <c r="J140" s="209"/>
      <c r="L140" s="165"/>
      <c r="M140" s="168"/>
      <c r="N140" s="169"/>
      <c r="O140" s="169"/>
      <c r="P140" s="169"/>
      <c r="Q140" s="169"/>
      <c r="R140" s="169"/>
      <c r="S140" s="169"/>
      <c r="T140" s="170"/>
      <c r="AT140" s="166" t="s">
        <v>152</v>
      </c>
      <c r="AU140" s="166" t="s">
        <v>86</v>
      </c>
      <c r="AV140" s="13" t="s">
        <v>84</v>
      </c>
      <c r="AW140" s="13" t="s">
        <v>32</v>
      </c>
      <c r="AX140" s="13" t="s">
        <v>76</v>
      </c>
      <c r="AY140" s="166" t="s">
        <v>143</v>
      </c>
    </row>
    <row r="141" spans="2:51" s="14" customFormat="1" ht="12">
      <c r="B141" s="171"/>
      <c r="C141" s="213"/>
      <c r="D141" s="210" t="s">
        <v>152</v>
      </c>
      <c r="E141" s="214" t="s">
        <v>1</v>
      </c>
      <c r="F141" s="215" t="s">
        <v>1731</v>
      </c>
      <c r="G141" s="213"/>
      <c r="H141" s="216">
        <v>4.62</v>
      </c>
      <c r="I141" s="173"/>
      <c r="J141" s="213"/>
      <c r="L141" s="171"/>
      <c r="M141" s="174"/>
      <c r="N141" s="175"/>
      <c r="O141" s="175"/>
      <c r="P141" s="175"/>
      <c r="Q141" s="175"/>
      <c r="R141" s="175"/>
      <c r="S141" s="175"/>
      <c r="T141" s="176"/>
      <c r="AT141" s="172" t="s">
        <v>152</v>
      </c>
      <c r="AU141" s="172" t="s">
        <v>86</v>
      </c>
      <c r="AV141" s="14" t="s">
        <v>86</v>
      </c>
      <c r="AW141" s="14" t="s">
        <v>32</v>
      </c>
      <c r="AX141" s="14" t="s">
        <v>76</v>
      </c>
      <c r="AY141" s="172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1732</v>
      </c>
      <c r="G142" s="213"/>
      <c r="H142" s="216">
        <v>45.43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4" customFormat="1" ht="12">
      <c r="B143" s="171"/>
      <c r="C143" s="213"/>
      <c r="D143" s="210" t="s">
        <v>152</v>
      </c>
      <c r="E143" s="214" t="s">
        <v>1</v>
      </c>
      <c r="F143" s="215" t="s">
        <v>1733</v>
      </c>
      <c r="G143" s="213"/>
      <c r="H143" s="216">
        <v>0.844</v>
      </c>
      <c r="I143" s="173"/>
      <c r="J143" s="213"/>
      <c r="L143" s="171"/>
      <c r="M143" s="174"/>
      <c r="N143" s="175"/>
      <c r="O143" s="175"/>
      <c r="P143" s="175"/>
      <c r="Q143" s="175"/>
      <c r="R143" s="175"/>
      <c r="S143" s="175"/>
      <c r="T143" s="176"/>
      <c r="AT143" s="172" t="s">
        <v>152</v>
      </c>
      <c r="AU143" s="172" t="s">
        <v>86</v>
      </c>
      <c r="AV143" s="14" t="s">
        <v>86</v>
      </c>
      <c r="AW143" s="14" t="s">
        <v>32</v>
      </c>
      <c r="AX143" s="14" t="s">
        <v>76</v>
      </c>
      <c r="AY143" s="172" t="s">
        <v>143</v>
      </c>
    </row>
    <row r="144" spans="2:51" s="15" customFormat="1" ht="12">
      <c r="B144" s="177"/>
      <c r="C144" s="217"/>
      <c r="D144" s="210" t="s">
        <v>152</v>
      </c>
      <c r="E144" s="218" t="s">
        <v>1</v>
      </c>
      <c r="F144" s="219" t="s">
        <v>177</v>
      </c>
      <c r="G144" s="217"/>
      <c r="H144" s="220">
        <v>80</v>
      </c>
      <c r="I144" s="179"/>
      <c r="J144" s="217"/>
      <c r="L144" s="177"/>
      <c r="M144" s="180"/>
      <c r="N144" s="181"/>
      <c r="O144" s="181"/>
      <c r="P144" s="181"/>
      <c r="Q144" s="181"/>
      <c r="R144" s="181"/>
      <c r="S144" s="181"/>
      <c r="T144" s="182"/>
      <c r="AT144" s="178" t="s">
        <v>152</v>
      </c>
      <c r="AU144" s="178" t="s">
        <v>86</v>
      </c>
      <c r="AV144" s="15" t="s">
        <v>162</v>
      </c>
      <c r="AW144" s="15" t="s">
        <v>32</v>
      </c>
      <c r="AX144" s="15" t="s">
        <v>76</v>
      </c>
      <c r="AY144" s="178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1489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1734</v>
      </c>
      <c r="G146" s="213"/>
      <c r="H146" s="216">
        <v>48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5" customFormat="1" ht="12">
      <c r="B147" s="177"/>
      <c r="C147" s="217"/>
      <c r="D147" s="210" t="s">
        <v>152</v>
      </c>
      <c r="E147" s="218" t="s">
        <v>1</v>
      </c>
      <c r="F147" s="219" t="s">
        <v>214</v>
      </c>
      <c r="G147" s="217"/>
      <c r="H147" s="220">
        <v>48</v>
      </c>
      <c r="I147" s="179"/>
      <c r="J147" s="217"/>
      <c r="L147" s="177"/>
      <c r="M147" s="180"/>
      <c r="N147" s="181"/>
      <c r="O147" s="181"/>
      <c r="P147" s="181"/>
      <c r="Q147" s="181"/>
      <c r="R147" s="181"/>
      <c r="S147" s="181"/>
      <c r="T147" s="182"/>
      <c r="AT147" s="178" t="s">
        <v>152</v>
      </c>
      <c r="AU147" s="178" t="s">
        <v>86</v>
      </c>
      <c r="AV147" s="15" t="s">
        <v>162</v>
      </c>
      <c r="AW147" s="15" t="s">
        <v>32</v>
      </c>
      <c r="AX147" s="15" t="s">
        <v>84</v>
      </c>
      <c r="AY147" s="178" t="s">
        <v>143</v>
      </c>
    </row>
    <row r="148" spans="1:65" s="2" customFormat="1" ht="16.5" customHeight="1">
      <c r="A148" s="33"/>
      <c r="B148" s="156"/>
      <c r="C148" s="204" t="s">
        <v>86</v>
      </c>
      <c r="D148" s="204" t="s">
        <v>145</v>
      </c>
      <c r="E148" s="205" t="s">
        <v>1148</v>
      </c>
      <c r="F148" s="206" t="s">
        <v>1149</v>
      </c>
      <c r="G148" s="207" t="s">
        <v>148</v>
      </c>
      <c r="H148" s="208">
        <v>14.4</v>
      </c>
      <c r="I148" s="158"/>
      <c r="J148" s="234">
        <f>ROUND(I148*H148,2)</f>
        <v>0</v>
      </c>
      <c r="K148" s="157" t="s">
        <v>149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150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150</v>
      </c>
      <c r="BM148" s="163" t="s">
        <v>1735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1151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1736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4" customFormat="1" ht="12">
      <c r="B151" s="171"/>
      <c r="C151" s="213"/>
      <c r="D151" s="210" t="s">
        <v>152</v>
      </c>
      <c r="E151" s="214" t="s">
        <v>1</v>
      </c>
      <c r="F151" s="215" t="s">
        <v>1737</v>
      </c>
      <c r="G151" s="213"/>
      <c r="H151" s="216">
        <v>14.4</v>
      </c>
      <c r="I151" s="173"/>
      <c r="J151" s="213"/>
      <c r="L151" s="171"/>
      <c r="M151" s="174"/>
      <c r="N151" s="175"/>
      <c r="O151" s="175"/>
      <c r="P151" s="175"/>
      <c r="Q151" s="175"/>
      <c r="R151" s="175"/>
      <c r="S151" s="175"/>
      <c r="T151" s="176"/>
      <c r="AT151" s="172" t="s">
        <v>152</v>
      </c>
      <c r="AU151" s="172" t="s">
        <v>86</v>
      </c>
      <c r="AV151" s="14" t="s">
        <v>86</v>
      </c>
      <c r="AW151" s="14" t="s">
        <v>32</v>
      </c>
      <c r="AX151" s="14" t="s">
        <v>84</v>
      </c>
      <c r="AY151" s="172" t="s">
        <v>143</v>
      </c>
    </row>
    <row r="152" spans="1:65" s="2" customFormat="1" ht="16.5" customHeight="1">
      <c r="A152" s="33"/>
      <c r="B152" s="156"/>
      <c r="C152" s="239" t="s">
        <v>162</v>
      </c>
      <c r="D152" s="239" t="s">
        <v>145</v>
      </c>
      <c r="E152" s="240" t="s">
        <v>216</v>
      </c>
      <c r="F152" s="241" t="s">
        <v>217</v>
      </c>
      <c r="G152" s="242" t="s">
        <v>148</v>
      </c>
      <c r="H152" s="243">
        <v>32</v>
      </c>
      <c r="I152" s="158"/>
      <c r="J152" s="244">
        <f>ROUND(I152*H152,2)</f>
        <v>0</v>
      </c>
      <c r="K152" s="245" t="s">
        <v>149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150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150</v>
      </c>
      <c r="BM152" s="163" t="s">
        <v>1738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1460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1497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1498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1739</v>
      </c>
      <c r="G156" s="213"/>
      <c r="H156" s="216">
        <v>32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84</v>
      </c>
      <c r="AY156" s="172" t="s">
        <v>143</v>
      </c>
    </row>
    <row r="157" spans="1:65" s="2" customFormat="1" ht="16.5" customHeight="1">
      <c r="A157" s="33"/>
      <c r="B157" s="156"/>
      <c r="C157" s="239" t="s">
        <v>150</v>
      </c>
      <c r="D157" s="239" t="s">
        <v>145</v>
      </c>
      <c r="E157" s="240" t="s">
        <v>1500</v>
      </c>
      <c r="F157" s="241" t="s">
        <v>1501</v>
      </c>
      <c r="G157" s="242" t="s">
        <v>148</v>
      </c>
      <c r="H157" s="243">
        <v>9.6</v>
      </c>
      <c r="I157" s="158"/>
      <c r="J157" s="244">
        <f>ROUND(I157*H157,2)</f>
        <v>0</v>
      </c>
      <c r="K157" s="245" t="s">
        <v>149</v>
      </c>
      <c r="L157" s="34"/>
      <c r="M157" s="159" t="s">
        <v>1</v>
      </c>
      <c r="N157" s="160" t="s">
        <v>42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150</v>
      </c>
      <c r="AT157" s="163" t="s">
        <v>145</v>
      </c>
      <c r="AU157" s="163" t="s">
        <v>86</v>
      </c>
      <c r="AY157" s="18" t="s">
        <v>143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84</v>
      </c>
      <c r="BK157" s="164">
        <f>ROUND(I157*H157,2)</f>
        <v>0</v>
      </c>
      <c r="BL157" s="18" t="s">
        <v>150</v>
      </c>
      <c r="BM157" s="163" t="s">
        <v>1740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1151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1741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1742</v>
      </c>
      <c r="G160" s="213"/>
      <c r="H160" s="216">
        <v>9.6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84</v>
      </c>
      <c r="AY160" s="172" t="s">
        <v>143</v>
      </c>
    </row>
    <row r="161" spans="1:65" s="2" customFormat="1" ht="16.5" customHeight="1">
      <c r="A161" s="33"/>
      <c r="B161" s="156"/>
      <c r="C161" s="204" t="s">
        <v>171</v>
      </c>
      <c r="D161" s="204" t="s">
        <v>145</v>
      </c>
      <c r="E161" s="205" t="s">
        <v>1154</v>
      </c>
      <c r="F161" s="206" t="s">
        <v>1155</v>
      </c>
      <c r="G161" s="207" t="s">
        <v>258</v>
      </c>
      <c r="H161" s="208">
        <v>124</v>
      </c>
      <c r="I161" s="158"/>
      <c r="J161" s="234">
        <f>ROUND(I161*H161,2)</f>
        <v>0</v>
      </c>
      <c r="K161" s="157" t="s">
        <v>149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0.00084</v>
      </c>
      <c r="R161" s="161">
        <f>Q161*H161</f>
        <v>0.10416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150</v>
      </c>
      <c r="AT161" s="163" t="s">
        <v>145</v>
      </c>
      <c r="AU161" s="163" t="s">
        <v>86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150</v>
      </c>
      <c r="BM161" s="163" t="s">
        <v>1743</v>
      </c>
    </row>
    <row r="162" spans="2:51" s="13" customFormat="1" ht="12">
      <c r="B162" s="165"/>
      <c r="C162" s="209"/>
      <c r="D162" s="210" t="s">
        <v>152</v>
      </c>
      <c r="E162" s="211" t="s">
        <v>1</v>
      </c>
      <c r="F162" s="212" t="s">
        <v>1725</v>
      </c>
      <c r="G162" s="209"/>
      <c r="H162" s="211" t="s">
        <v>1</v>
      </c>
      <c r="I162" s="167"/>
      <c r="J162" s="209"/>
      <c r="L162" s="165"/>
      <c r="M162" s="168"/>
      <c r="N162" s="169"/>
      <c r="O162" s="169"/>
      <c r="P162" s="169"/>
      <c r="Q162" s="169"/>
      <c r="R162" s="169"/>
      <c r="S162" s="169"/>
      <c r="T162" s="170"/>
      <c r="AT162" s="166" t="s">
        <v>152</v>
      </c>
      <c r="AU162" s="166" t="s">
        <v>86</v>
      </c>
      <c r="AV162" s="13" t="s">
        <v>84</v>
      </c>
      <c r="AW162" s="13" t="s">
        <v>32</v>
      </c>
      <c r="AX162" s="13" t="s">
        <v>76</v>
      </c>
      <c r="AY162" s="166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1726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1727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1744</v>
      </c>
      <c r="G165" s="213"/>
      <c r="H165" s="216">
        <v>17.16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1462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1745</v>
      </c>
      <c r="G167" s="213"/>
      <c r="H167" s="216">
        <v>9.9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1730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3" customFormat="1" ht="12">
      <c r="B169" s="165"/>
      <c r="C169" s="209"/>
      <c r="D169" s="210" t="s">
        <v>152</v>
      </c>
      <c r="E169" s="211" t="s">
        <v>1</v>
      </c>
      <c r="F169" s="212" t="s">
        <v>1462</v>
      </c>
      <c r="G169" s="209"/>
      <c r="H169" s="211" t="s">
        <v>1</v>
      </c>
      <c r="I169" s="167"/>
      <c r="J169" s="209"/>
      <c r="L169" s="165"/>
      <c r="M169" s="168"/>
      <c r="N169" s="169"/>
      <c r="O169" s="169"/>
      <c r="P169" s="169"/>
      <c r="Q169" s="169"/>
      <c r="R169" s="169"/>
      <c r="S169" s="169"/>
      <c r="T169" s="170"/>
      <c r="AT169" s="166" t="s">
        <v>152</v>
      </c>
      <c r="AU169" s="166" t="s">
        <v>86</v>
      </c>
      <c r="AV169" s="13" t="s">
        <v>84</v>
      </c>
      <c r="AW169" s="13" t="s">
        <v>32</v>
      </c>
      <c r="AX169" s="13" t="s">
        <v>76</v>
      </c>
      <c r="AY169" s="166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1746</v>
      </c>
      <c r="G170" s="213"/>
      <c r="H170" s="216">
        <v>8.4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1747</v>
      </c>
      <c r="G171" s="213"/>
      <c r="H171" s="216">
        <v>88.2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4" customFormat="1" ht="12">
      <c r="B172" s="171"/>
      <c r="C172" s="213"/>
      <c r="D172" s="210" t="s">
        <v>152</v>
      </c>
      <c r="E172" s="214" t="s">
        <v>1</v>
      </c>
      <c r="F172" s="215" t="s">
        <v>1575</v>
      </c>
      <c r="G172" s="213"/>
      <c r="H172" s="216">
        <v>0.34</v>
      </c>
      <c r="I172" s="173"/>
      <c r="J172" s="213"/>
      <c r="L172" s="171"/>
      <c r="M172" s="174"/>
      <c r="N172" s="175"/>
      <c r="O172" s="175"/>
      <c r="P172" s="175"/>
      <c r="Q172" s="175"/>
      <c r="R172" s="175"/>
      <c r="S172" s="175"/>
      <c r="T172" s="176"/>
      <c r="AT172" s="172" t="s">
        <v>152</v>
      </c>
      <c r="AU172" s="172" t="s">
        <v>86</v>
      </c>
      <c r="AV172" s="14" t="s">
        <v>86</v>
      </c>
      <c r="AW172" s="14" t="s">
        <v>32</v>
      </c>
      <c r="AX172" s="14" t="s">
        <v>76</v>
      </c>
      <c r="AY172" s="172" t="s">
        <v>143</v>
      </c>
    </row>
    <row r="173" spans="2:51" s="16" customFormat="1" ht="12">
      <c r="B173" s="183"/>
      <c r="C173" s="221"/>
      <c r="D173" s="210" t="s">
        <v>152</v>
      </c>
      <c r="E173" s="222" t="s">
        <v>1</v>
      </c>
      <c r="F173" s="223" t="s">
        <v>241</v>
      </c>
      <c r="G173" s="221"/>
      <c r="H173" s="224">
        <v>124</v>
      </c>
      <c r="I173" s="185"/>
      <c r="J173" s="221"/>
      <c r="L173" s="183"/>
      <c r="M173" s="186"/>
      <c r="N173" s="187"/>
      <c r="O173" s="187"/>
      <c r="P173" s="187"/>
      <c r="Q173" s="187"/>
      <c r="R173" s="187"/>
      <c r="S173" s="187"/>
      <c r="T173" s="188"/>
      <c r="AT173" s="184" t="s">
        <v>152</v>
      </c>
      <c r="AU173" s="184" t="s">
        <v>86</v>
      </c>
      <c r="AV173" s="16" t="s">
        <v>150</v>
      </c>
      <c r="AW173" s="16" t="s">
        <v>32</v>
      </c>
      <c r="AX173" s="16" t="s">
        <v>84</v>
      </c>
      <c r="AY173" s="184" t="s">
        <v>143</v>
      </c>
    </row>
    <row r="174" spans="1:65" s="2" customFormat="1" ht="16.5" customHeight="1">
      <c r="A174" s="33"/>
      <c r="B174" s="156"/>
      <c r="C174" s="204" t="s">
        <v>181</v>
      </c>
      <c r="D174" s="204" t="s">
        <v>145</v>
      </c>
      <c r="E174" s="205" t="s">
        <v>1166</v>
      </c>
      <c r="F174" s="206" t="s">
        <v>1167</v>
      </c>
      <c r="G174" s="207" t="s">
        <v>258</v>
      </c>
      <c r="H174" s="208">
        <v>124</v>
      </c>
      <c r="I174" s="158"/>
      <c r="J174" s="234">
        <f>ROUND(I174*H174,2)</f>
        <v>0</v>
      </c>
      <c r="K174" s="157" t="s">
        <v>149</v>
      </c>
      <c r="L174" s="34"/>
      <c r="M174" s="159" t="s">
        <v>1</v>
      </c>
      <c r="N174" s="160" t="s">
        <v>42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150</v>
      </c>
      <c r="AT174" s="163" t="s">
        <v>145</v>
      </c>
      <c r="AU174" s="163" t="s">
        <v>86</v>
      </c>
      <c r="AY174" s="18" t="s">
        <v>143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84</v>
      </c>
      <c r="BK174" s="164">
        <f>ROUND(I174*H174,2)</f>
        <v>0</v>
      </c>
      <c r="BL174" s="18" t="s">
        <v>150</v>
      </c>
      <c r="BM174" s="163" t="s">
        <v>1748</v>
      </c>
    </row>
    <row r="175" spans="1:65" s="2" customFormat="1" ht="16.5" customHeight="1">
      <c r="A175" s="33"/>
      <c r="B175" s="156"/>
      <c r="C175" s="204" t="s">
        <v>215</v>
      </c>
      <c r="D175" s="204" t="s">
        <v>145</v>
      </c>
      <c r="E175" s="205" t="s">
        <v>1544</v>
      </c>
      <c r="F175" s="206" t="s">
        <v>1545</v>
      </c>
      <c r="G175" s="207" t="s">
        <v>226</v>
      </c>
      <c r="H175" s="208">
        <v>1.1</v>
      </c>
      <c r="I175" s="158"/>
      <c r="J175" s="234">
        <f>ROUND(I175*H175,2)</f>
        <v>0</v>
      </c>
      <c r="K175" s="157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0.01269</v>
      </c>
      <c r="R175" s="161">
        <f>Q175*H175</f>
        <v>0.013959000000000001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1749</v>
      </c>
    </row>
    <row r="176" spans="1:65" s="2" customFormat="1" ht="16.5" customHeight="1">
      <c r="A176" s="33"/>
      <c r="B176" s="156"/>
      <c r="C176" s="204" t="s">
        <v>219</v>
      </c>
      <c r="D176" s="204" t="s">
        <v>145</v>
      </c>
      <c r="E176" s="205" t="s">
        <v>220</v>
      </c>
      <c r="F176" s="206" t="s">
        <v>221</v>
      </c>
      <c r="G176" s="207" t="s">
        <v>148</v>
      </c>
      <c r="H176" s="208">
        <v>2.5</v>
      </c>
      <c r="I176" s="158"/>
      <c r="J176" s="234">
        <f>ROUND(I176*H176,2)</f>
        <v>0</v>
      </c>
      <c r="K176" s="157" t="s">
        <v>149</v>
      </c>
      <c r="L176" s="34"/>
      <c r="M176" s="159" t="s">
        <v>1</v>
      </c>
      <c r="N176" s="160" t="s">
        <v>42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150</v>
      </c>
      <c r="AT176" s="163" t="s">
        <v>145</v>
      </c>
      <c r="AU176" s="163" t="s">
        <v>86</v>
      </c>
      <c r="AY176" s="18" t="s">
        <v>143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8" t="s">
        <v>84</v>
      </c>
      <c r="BK176" s="164">
        <f>ROUND(I176*H176,2)</f>
        <v>0</v>
      </c>
      <c r="BL176" s="18" t="s">
        <v>150</v>
      </c>
      <c r="BM176" s="163" t="s">
        <v>1750</v>
      </c>
    </row>
    <row r="177" spans="1:65" s="2" customFormat="1" ht="16.5" customHeight="1">
      <c r="A177" s="33"/>
      <c r="B177" s="156"/>
      <c r="C177" s="239" t="s">
        <v>223</v>
      </c>
      <c r="D177" s="239" t="s">
        <v>145</v>
      </c>
      <c r="E177" s="240" t="s">
        <v>1751</v>
      </c>
      <c r="F177" s="241" t="s">
        <v>1752</v>
      </c>
      <c r="G177" s="242" t="s">
        <v>148</v>
      </c>
      <c r="H177" s="243">
        <v>80</v>
      </c>
      <c r="I177" s="158"/>
      <c r="J177" s="244">
        <f>ROUND(I177*H177,2)</f>
        <v>0</v>
      </c>
      <c r="K177" s="245" t="s">
        <v>149</v>
      </c>
      <c r="L177" s="34"/>
      <c r="M177" s="159" t="s">
        <v>1</v>
      </c>
      <c r="N177" s="160" t="s">
        <v>42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150</v>
      </c>
      <c r="AT177" s="163" t="s">
        <v>145</v>
      </c>
      <c r="AU177" s="163" t="s">
        <v>86</v>
      </c>
      <c r="AY177" s="18" t="s">
        <v>143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84</v>
      </c>
      <c r="BK177" s="164">
        <f>ROUND(I177*H177,2)</f>
        <v>0</v>
      </c>
      <c r="BL177" s="18" t="s">
        <v>150</v>
      </c>
      <c r="BM177" s="163" t="s">
        <v>1753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1754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1755</v>
      </c>
      <c r="G179" s="213"/>
      <c r="H179" s="216">
        <v>80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39" t="s">
        <v>228</v>
      </c>
      <c r="D180" s="239" t="s">
        <v>145</v>
      </c>
      <c r="E180" s="240" t="s">
        <v>229</v>
      </c>
      <c r="F180" s="241" t="s">
        <v>230</v>
      </c>
      <c r="G180" s="242" t="s">
        <v>148</v>
      </c>
      <c r="H180" s="243">
        <v>84.5</v>
      </c>
      <c r="I180" s="158"/>
      <c r="J180" s="244">
        <f>ROUND(I180*H180,2)</f>
        <v>0</v>
      </c>
      <c r="K180" s="245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1756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1203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1552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3" customFormat="1" ht="12">
      <c r="B183" s="165"/>
      <c r="C183" s="209"/>
      <c r="D183" s="210" t="s">
        <v>152</v>
      </c>
      <c r="E183" s="211" t="s">
        <v>1</v>
      </c>
      <c r="F183" s="212" t="s">
        <v>1205</v>
      </c>
      <c r="G183" s="209"/>
      <c r="H183" s="211" t="s">
        <v>1</v>
      </c>
      <c r="I183" s="167"/>
      <c r="J183" s="209"/>
      <c r="L183" s="165"/>
      <c r="M183" s="168"/>
      <c r="N183" s="169"/>
      <c r="O183" s="169"/>
      <c r="P183" s="169"/>
      <c r="Q183" s="169"/>
      <c r="R183" s="169"/>
      <c r="S183" s="169"/>
      <c r="T183" s="170"/>
      <c r="AT183" s="166" t="s">
        <v>152</v>
      </c>
      <c r="AU183" s="166" t="s">
        <v>86</v>
      </c>
      <c r="AV183" s="13" t="s">
        <v>84</v>
      </c>
      <c r="AW183" s="13" t="s">
        <v>32</v>
      </c>
      <c r="AX183" s="13" t="s">
        <v>76</v>
      </c>
      <c r="AY183" s="166" t="s">
        <v>143</v>
      </c>
    </row>
    <row r="184" spans="2:51" s="14" customFormat="1" ht="12">
      <c r="B184" s="171"/>
      <c r="C184" s="213"/>
      <c r="D184" s="210" t="s">
        <v>152</v>
      </c>
      <c r="E184" s="214" t="s">
        <v>1</v>
      </c>
      <c r="F184" s="215" t="s">
        <v>1757</v>
      </c>
      <c r="G184" s="213"/>
      <c r="H184" s="216">
        <v>74.6</v>
      </c>
      <c r="I184" s="173"/>
      <c r="J184" s="213"/>
      <c r="L184" s="171"/>
      <c r="M184" s="174"/>
      <c r="N184" s="175"/>
      <c r="O184" s="175"/>
      <c r="P184" s="175"/>
      <c r="Q184" s="175"/>
      <c r="R184" s="175"/>
      <c r="S184" s="175"/>
      <c r="T184" s="176"/>
      <c r="AT184" s="172" t="s">
        <v>152</v>
      </c>
      <c r="AU184" s="172" t="s">
        <v>86</v>
      </c>
      <c r="AV184" s="14" t="s">
        <v>86</v>
      </c>
      <c r="AW184" s="14" t="s">
        <v>32</v>
      </c>
      <c r="AX184" s="14" t="s">
        <v>76</v>
      </c>
      <c r="AY184" s="172" t="s">
        <v>143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1207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4" customFormat="1" ht="12">
      <c r="B186" s="171"/>
      <c r="C186" s="213"/>
      <c r="D186" s="210" t="s">
        <v>152</v>
      </c>
      <c r="E186" s="214" t="s">
        <v>1</v>
      </c>
      <c r="F186" s="215" t="s">
        <v>1758</v>
      </c>
      <c r="G186" s="213"/>
      <c r="H186" s="216">
        <v>5.4</v>
      </c>
      <c r="I186" s="173"/>
      <c r="J186" s="213"/>
      <c r="L186" s="171"/>
      <c r="M186" s="174"/>
      <c r="N186" s="175"/>
      <c r="O186" s="175"/>
      <c r="P186" s="175"/>
      <c r="Q186" s="175"/>
      <c r="R186" s="175"/>
      <c r="S186" s="175"/>
      <c r="T186" s="176"/>
      <c r="AT186" s="172" t="s">
        <v>152</v>
      </c>
      <c r="AU186" s="172" t="s">
        <v>86</v>
      </c>
      <c r="AV186" s="14" t="s">
        <v>86</v>
      </c>
      <c r="AW186" s="14" t="s">
        <v>32</v>
      </c>
      <c r="AX186" s="14" t="s">
        <v>76</v>
      </c>
      <c r="AY186" s="172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1555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1759</v>
      </c>
      <c r="G188" s="213"/>
      <c r="H188" s="216">
        <v>4.5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6" customFormat="1" ht="12">
      <c r="B189" s="183"/>
      <c r="C189" s="221"/>
      <c r="D189" s="210" t="s">
        <v>152</v>
      </c>
      <c r="E189" s="222" t="s">
        <v>1</v>
      </c>
      <c r="F189" s="223" t="s">
        <v>241</v>
      </c>
      <c r="G189" s="221"/>
      <c r="H189" s="224">
        <v>84.5</v>
      </c>
      <c r="I189" s="185"/>
      <c r="J189" s="221"/>
      <c r="L189" s="183"/>
      <c r="M189" s="186"/>
      <c r="N189" s="187"/>
      <c r="O189" s="187"/>
      <c r="P189" s="187"/>
      <c r="Q189" s="187"/>
      <c r="R189" s="187"/>
      <c r="S189" s="187"/>
      <c r="T189" s="188"/>
      <c r="AT189" s="184" t="s">
        <v>152</v>
      </c>
      <c r="AU189" s="184" t="s">
        <v>86</v>
      </c>
      <c r="AV189" s="16" t="s">
        <v>150</v>
      </c>
      <c r="AW189" s="16" t="s">
        <v>32</v>
      </c>
      <c r="AX189" s="16" t="s">
        <v>84</v>
      </c>
      <c r="AY189" s="184" t="s">
        <v>143</v>
      </c>
    </row>
    <row r="190" spans="1:65" s="2" customFormat="1" ht="16.5" customHeight="1">
      <c r="A190" s="33"/>
      <c r="B190" s="156"/>
      <c r="C190" s="239" t="s">
        <v>242</v>
      </c>
      <c r="D190" s="239" t="s">
        <v>145</v>
      </c>
      <c r="E190" s="240" t="s">
        <v>243</v>
      </c>
      <c r="F190" s="241" t="s">
        <v>244</v>
      </c>
      <c r="G190" s="242" t="s">
        <v>148</v>
      </c>
      <c r="H190" s="243">
        <v>35</v>
      </c>
      <c r="I190" s="158"/>
      <c r="J190" s="244">
        <f>ROUND(I190*H190,2)</f>
        <v>0</v>
      </c>
      <c r="K190" s="245" t="s">
        <v>149</v>
      </c>
      <c r="L190" s="34"/>
      <c r="M190" s="159" t="s">
        <v>1</v>
      </c>
      <c r="N190" s="160" t="s">
        <v>42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150</v>
      </c>
      <c r="AT190" s="163" t="s">
        <v>145</v>
      </c>
      <c r="AU190" s="163" t="s">
        <v>86</v>
      </c>
      <c r="AY190" s="18" t="s">
        <v>143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8" t="s">
        <v>84</v>
      </c>
      <c r="BK190" s="164">
        <f>ROUND(I190*H190,2)</f>
        <v>0</v>
      </c>
      <c r="BL190" s="18" t="s">
        <v>150</v>
      </c>
      <c r="BM190" s="163" t="s">
        <v>1760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1212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1213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1754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1755</v>
      </c>
      <c r="G194" s="213"/>
      <c r="H194" s="216">
        <v>80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3" customFormat="1" ht="12">
      <c r="B195" s="165"/>
      <c r="C195" s="209"/>
      <c r="D195" s="210" t="s">
        <v>152</v>
      </c>
      <c r="E195" s="211" t="s">
        <v>1</v>
      </c>
      <c r="F195" s="212" t="s">
        <v>1214</v>
      </c>
      <c r="G195" s="209"/>
      <c r="H195" s="211" t="s">
        <v>1</v>
      </c>
      <c r="I195" s="167"/>
      <c r="J195" s="209"/>
      <c r="L195" s="165"/>
      <c r="M195" s="168"/>
      <c r="N195" s="169"/>
      <c r="O195" s="169"/>
      <c r="P195" s="169"/>
      <c r="Q195" s="169"/>
      <c r="R195" s="169"/>
      <c r="S195" s="169"/>
      <c r="T195" s="170"/>
      <c r="AT195" s="166" t="s">
        <v>152</v>
      </c>
      <c r="AU195" s="166" t="s">
        <v>86</v>
      </c>
      <c r="AV195" s="13" t="s">
        <v>84</v>
      </c>
      <c r="AW195" s="13" t="s">
        <v>32</v>
      </c>
      <c r="AX195" s="13" t="s">
        <v>76</v>
      </c>
      <c r="AY195" s="166" t="s">
        <v>143</v>
      </c>
    </row>
    <row r="196" spans="2:51" s="13" customFormat="1" ht="12">
      <c r="B196" s="165"/>
      <c r="C196" s="209"/>
      <c r="D196" s="210" t="s">
        <v>152</v>
      </c>
      <c r="E196" s="211" t="s">
        <v>1</v>
      </c>
      <c r="F196" s="212" t="s">
        <v>1215</v>
      </c>
      <c r="G196" s="209"/>
      <c r="H196" s="211" t="s">
        <v>1</v>
      </c>
      <c r="I196" s="167"/>
      <c r="J196" s="209"/>
      <c r="L196" s="165"/>
      <c r="M196" s="168"/>
      <c r="N196" s="169"/>
      <c r="O196" s="169"/>
      <c r="P196" s="169"/>
      <c r="Q196" s="169"/>
      <c r="R196" s="169"/>
      <c r="S196" s="169"/>
      <c r="T196" s="170"/>
      <c r="AT196" s="166" t="s">
        <v>152</v>
      </c>
      <c r="AU196" s="166" t="s">
        <v>86</v>
      </c>
      <c r="AV196" s="13" t="s">
        <v>84</v>
      </c>
      <c r="AW196" s="13" t="s">
        <v>32</v>
      </c>
      <c r="AX196" s="13" t="s">
        <v>76</v>
      </c>
      <c r="AY196" s="166" t="s">
        <v>143</v>
      </c>
    </row>
    <row r="197" spans="2:51" s="14" customFormat="1" ht="12">
      <c r="B197" s="171"/>
      <c r="C197" s="213"/>
      <c r="D197" s="210" t="s">
        <v>152</v>
      </c>
      <c r="E197" s="214" t="s">
        <v>1</v>
      </c>
      <c r="F197" s="215" t="s">
        <v>1761</v>
      </c>
      <c r="G197" s="213"/>
      <c r="H197" s="216">
        <v>-45.28</v>
      </c>
      <c r="I197" s="173"/>
      <c r="J197" s="213"/>
      <c r="L197" s="171"/>
      <c r="M197" s="174"/>
      <c r="N197" s="175"/>
      <c r="O197" s="175"/>
      <c r="P197" s="175"/>
      <c r="Q197" s="175"/>
      <c r="R197" s="175"/>
      <c r="S197" s="175"/>
      <c r="T197" s="176"/>
      <c r="AT197" s="172" t="s">
        <v>152</v>
      </c>
      <c r="AU197" s="172" t="s">
        <v>86</v>
      </c>
      <c r="AV197" s="14" t="s">
        <v>86</v>
      </c>
      <c r="AW197" s="14" t="s">
        <v>32</v>
      </c>
      <c r="AX197" s="14" t="s">
        <v>76</v>
      </c>
      <c r="AY197" s="172" t="s">
        <v>143</v>
      </c>
    </row>
    <row r="198" spans="2:51" s="14" customFormat="1" ht="12">
      <c r="B198" s="171"/>
      <c r="C198" s="213"/>
      <c r="D198" s="210" t="s">
        <v>152</v>
      </c>
      <c r="E198" s="214" t="s">
        <v>1</v>
      </c>
      <c r="F198" s="215" t="s">
        <v>1762</v>
      </c>
      <c r="G198" s="213"/>
      <c r="H198" s="216">
        <v>0.28</v>
      </c>
      <c r="I198" s="173"/>
      <c r="J198" s="213"/>
      <c r="L198" s="171"/>
      <c r="M198" s="174"/>
      <c r="N198" s="175"/>
      <c r="O198" s="175"/>
      <c r="P198" s="175"/>
      <c r="Q198" s="175"/>
      <c r="R198" s="175"/>
      <c r="S198" s="175"/>
      <c r="T198" s="176"/>
      <c r="AT198" s="172" t="s">
        <v>152</v>
      </c>
      <c r="AU198" s="172" t="s">
        <v>86</v>
      </c>
      <c r="AV198" s="14" t="s">
        <v>86</v>
      </c>
      <c r="AW198" s="14" t="s">
        <v>32</v>
      </c>
      <c r="AX198" s="14" t="s">
        <v>76</v>
      </c>
      <c r="AY198" s="172" t="s">
        <v>143</v>
      </c>
    </row>
    <row r="199" spans="2:51" s="16" customFormat="1" ht="12">
      <c r="B199" s="183"/>
      <c r="C199" s="221"/>
      <c r="D199" s="210" t="s">
        <v>152</v>
      </c>
      <c r="E199" s="222" t="s">
        <v>1</v>
      </c>
      <c r="F199" s="223" t="s">
        <v>241</v>
      </c>
      <c r="G199" s="221"/>
      <c r="H199" s="224">
        <v>35</v>
      </c>
      <c r="I199" s="185"/>
      <c r="J199" s="221"/>
      <c r="L199" s="183"/>
      <c r="M199" s="186"/>
      <c r="N199" s="187"/>
      <c r="O199" s="187"/>
      <c r="P199" s="187"/>
      <c r="Q199" s="187"/>
      <c r="R199" s="187"/>
      <c r="S199" s="187"/>
      <c r="T199" s="188"/>
      <c r="AT199" s="184" t="s">
        <v>152</v>
      </c>
      <c r="AU199" s="184" t="s">
        <v>86</v>
      </c>
      <c r="AV199" s="16" t="s">
        <v>150</v>
      </c>
      <c r="AW199" s="16" t="s">
        <v>32</v>
      </c>
      <c r="AX199" s="16" t="s">
        <v>84</v>
      </c>
      <c r="AY199" s="184" t="s">
        <v>143</v>
      </c>
    </row>
    <row r="200" spans="1:65" s="2" customFormat="1" ht="16.5" customHeight="1">
      <c r="A200" s="33"/>
      <c r="B200" s="156"/>
      <c r="C200" s="239" t="s">
        <v>251</v>
      </c>
      <c r="D200" s="239" t="s">
        <v>145</v>
      </c>
      <c r="E200" s="240" t="s">
        <v>252</v>
      </c>
      <c r="F200" s="241" t="s">
        <v>253</v>
      </c>
      <c r="G200" s="242" t="s">
        <v>148</v>
      </c>
      <c r="H200" s="243">
        <v>35</v>
      </c>
      <c r="I200" s="158"/>
      <c r="J200" s="244">
        <f>ROUND(I200*H200,2)</f>
        <v>0</v>
      </c>
      <c r="K200" s="245" t="s">
        <v>149</v>
      </c>
      <c r="L200" s="34"/>
      <c r="M200" s="159" t="s">
        <v>1</v>
      </c>
      <c r="N200" s="160" t="s">
        <v>42</v>
      </c>
      <c r="O200" s="59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150</v>
      </c>
      <c r="AT200" s="163" t="s">
        <v>145</v>
      </c>
      <c r="AU200" s="163" t="s">
        <v>86</v>
      </c>
      <c r="AY200" s="18" t="s">
        <v>143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8" t="s">
        <v>84</v>
      </c>
      <c r="BK200" s="164">
        <f>ROUND(I200*H200,2)</f>
        <v>0</v>
      </c>
      <c r="BL200" s="18" t="s">
        <v>150</v>
      </c>
      <c r="BM200" s="163" t="s">
        <v>1763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1218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1764</v>
      </c>
      <c r="G202" s="213"/>
      <c r="H202" s="216">
        <v>35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84</v>
      </c>
      <c r="AY202" s="172" t="s">
        <v>143</v>
      </c>
    </row>
    <row r="203" spans="1:65" s="2" customFormat="1" ht="16.5" customHeight="1">
      <c r="A203" s="33"/>
      <c r="B203" s="156"/>
      <c r="C203" s="204" t="s">
        <v>255</v>
      </c>
      <c r="D203" s="204" t="s">
        <v>145</v>
      </c>
      <c r="E203" s="205" t="s">
        <v>263</v>
      </c>
      <c r="F203" s="206" t="s">
        <v>264</v>
      </c>
      <c r="G203" s="207" t="s">
        <v>148</v>
      </c>
      <c r="H203" s="208">
        <v>56.6</v>
      </c>
      <c r="I203" s="158"/>
      <c r="J203" s="234">
        <f>ROUND(I203*H203,2)</f>
        <v>0</v>
      </c>
      <c r="K203" s="157" t="s">
        <v>149</v>
      </c>
      <c r="L203" s="34"/>
      <c r="M203" s="159" t="s">
        <v>1</v>
      </c>
      <c r="N203" s="160" t="s">
        <v>42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150</v>
      </c>
      <c r="AT203" s="163" t="s">
        <v>145</v>
      </c>
      <c r="AU203" s="163" t="s">
        <v>86</v>
      </c>
      <c r="AY203" s="18" t="s">
        <v>143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84</v>
      </c>
      <c r="BK203" s="164">
        <f>ROUND(I203*H203,2)</f>
        <v>0</v>
      </c>
      <c r="BL203" s="18" t="s">
        <v>150</v>
      </c>
      <c r="BM203" s="163" t="s">
        <v>1765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1221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1222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1223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1224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1213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1754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1755</v>
      </c>
      <c r="G210" s="213"/>
      <c r="H210" s="216">
        <v>80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1766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1767</v>
      </c>
      <c r="G212" s="213"/>
      <c r="H212" s="216">
        <v>-18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3" customFormat="1" ht="12">
      <c r="B213" s="165"/>
      <c r="C213" s="209"/>
      <c r="D213" s="210" t="s">
        <v>152</v>
      </c>
      <c r="E213" s="211" t="s">
        <v>1</v>
      </c>
      <c r="F213" s="212" t="s">
        <v>1563</v>
      </c>
      <c r="G213" s="209"/>
      <c r="H213" s="211" t="s">
        <v>1</v>
      </c>
      <c r="I213" s="167"/>
      <c r="J213" s="209"/>
      <c r="L213" s="165"/>
      <c r="M213" s="168"/>
      <c r="N213" s="169"/>
      <c r="O213" s="169"/>
      <c r="P213" s="169"/>
      <c r="Q213" s="169"/>
      <c r="R213" s="169"/>
      <c r="S213" s="169"/>
      <c r="T213" s="170"/>
      <c r="AT213" s="166" t="s">
        <v>152</v>
      </c>
      <c r="AU213" s="166" t="s">
        <v>86</v>
      </c>
      <c r="AV213" s="13" t="s">
        <v>84</v>
      </c>
      <c r="AW213" s="13" t="s">
        <v>32</v>
      </c>
      <c r="AX213" s="13" t="s">
        <v>76</v>
      </c>
      <c r="AY213" s="166" t="s">
        <v>143</v>
      </c>
    </row>
    <row r="214" spans="2:51" s="14" customFormat="1" ht="12">
      <c r="B214" s="171"/>
      <c r="C214" s="213"/>
      <c r="D214" s="210" t="s">
        <v>152</v>
      </c>
      <c r="E214" s="214" t="s">
        <v>1</v>
      </c>
      <c r="F214" s="215" t="s">
        <v>1768</v>
      </c>
      <c r="G214" s="213"/>
      <c r="H214" s="216">
        <v>-5.4</v>
      </c>
      <c r="I214" s="173"/>
      <c r="J214" s="213"/>
      <c r="L214" s="171"/>
      <c r="M214" s="174"/>
      <c r="N214" s="175"/>
      <c r="O214" s="175"/>
      <c r="P214" s="175"/>
      <c r="Q214" s="175"/>
      <c r="R214" s="175"/>
      <c r="S214" s="175"/>
      <c r="T214" s="176"/>
      <c r="AT214" s="172" t="s">
        <v>152</v>
      </c>
      <c r="AU214" s="172" t="s">
        <v>86</v>
      </c>
      <c r="AV214" s="14" t="s">
        <v>86</v>
      </c>
      <c r="AW214" s="14" t="s">
        <v>32</v>
      </c>
      <c r="AX214" s="14" t="s">
        <v>76</v>
      </c>
      <c r="AY214" s="172" t="s">
        <v>143</v>
      </c>
    </row>
    <row r="215" spans="2:51" s="16" customFormat="1" ht="12">
      <c r="B215" s="183"/>
      <c r="C215" s="221"/>
      <c r="D215" s="210" t="s">
        <v>152</v>
      </c>
      <c r="E215" s="222" t="s">
        <v>1</v>
      </c>
      <c r="F215" s="223" t="s">
        <v>241</v>
      </c>
      <c r="G215" s="221"/>
      <c r="H215" s="224">
        <v>56.6</v>
      </c>
      <c r="I215" s="185"/>
      <c r="J215" s="221"/>
      <c r="L215" s="183"/>
      <c r="M215" s="186"/>
      <c r="N215" s="187"/>
      <c r="O215" s="187"/>
      <c r="P215" s="187"/>
      <c r="Q215" s="187"/>
      <c r="R215" s="187"/>
      <c r="S215" s="187"/>
      <c r="T215" s="188"/>
      <c r="AT215" s="184" t="s">
        <v>152</v>
      </c>
      <c r="AU215" s="184" t="s">
        <v>86</v>
      </c>
      <c r="AV215" s="16" t="s">
        <v>150</v>
      </c>
      <c r="AW215" s="16" t="s">
        <v>32</v>
      </c>
      <c r="AX215" s="16" t="s">
        <v>84</v>
      </c>
      <c r="AY215" s="184" t="s">
        <v>143</v>
      </c>
    </row>
    <row r="216" spans="1:65" s="2" customFormat="1" ht="16.5" customHeight="1">
      <c r="A216" s="33"/>
      <c r="B216" s="156"/>
      <c r="C216" s="225" t="s">
        <v>262</v>
      </c>
      <c r="D216" s="225" t="s">
        <v>334</v>
      </c>
      <c r="E216" s="226" t="s">
        <v>1236</v>
      </c>
      <c r="F216" s="227" t="s">
        <v>1237</v>
      </c>
      <c r="G216" s="228" t="s">
        <v>337</v>
      </c>
      <c r="H216" s="229">
        <v>22.7</v>
      </c>
      <c r="I216" s="190"/>
      <c r="J216" s="235">
        <f>ROUND(I216*H216,2)</f>
        <v>0</v>
      </c>
      <c r="K216" s="189" t="s">
        <v>149</v>
      </c>
      <c r="L216" s="191"/>
      <c r="M216" s="192" t="s">
        <v>1</v>
      </c>
      <c r="N216" s="193" t="s">
        <v>42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219</v>
      </c>
      <c r="AT216" s="163" t="s">
        <v>334</v>
      </c>
      <c r="AU216" s="163" t="s">
        <v>86</v>
      </c>
      <c r="AY216" s="18" t="s">
        <v>143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8" t="s">
        <v>84</v>
      </c>
      <c r="BK216" s="164">
        <f>ROUND(I216*H216,2)</f>
        <v>0</v>
      </c>
      <c r="BL216" s="18" t="s">
        <v>150</v>
      </c>
      <c r="BM216" s="163" t="s">
        <v>1769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1239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1770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1771</v>
      </c>
      <c r="G219" s="213"/>
      <c r="H219" s="216">
        <v>22.7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84</v>
      </c>
      <c r="AY219" s="172" t="s">
        <v>143</v>
      </c>
    </row>
    <row r="220" spans="1:65" s="2" customFormat="1" ht="16.5" customHeight="1">
      <c r="A220" s="33"/>
      <c r="B220" s="156"/>
      <c r="C220" s="204" t="s">
        <v>8</v>
      </c>
      <c r="D220" s="204" t="s">
        <v>145</v>
      </c>
      <c r="E220" s="205" t="s">
        <v>304</v>
      </c>
      <c r="F220" s="206" t="s">
        <v>305</v>
      </c>
      <c r="G220" s="207" t="s">
        <v>148</v>
      </c>
      <c r="H220" s="208">
        <v>18</v>
      </c>
      <c r="I220" s="158"/>
      <c r="J220" s="234">
        <f>ROUND(I220*H220,2)</f>
        <v>0</v>
      </c>
      <c r="K220" s="157" t="s">
        <v>149</v>
      </c>
      <c r="L220" s="34"/>
      <c r="M220" s="159" t="s">
        <v>1</v>
      </c>
      <c r="N220" s="160" t="s">
        <v>42</v>
      </c>
      <c r="O220" s="59"/>
      <c r="P220" s="161">
        <f>O220*H220</f>
        <v>0</v>
      </c>
      <c r="Q220" s="161">
        <v>0</v>
      </c>
      <c r="R220" s="161">
        <f>Q220*H220</f>
        <v>0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150</v>
      </c>
      <c r="AT220" s="163" t="s">
        <v>145</v>
      </c>
      <c r="AU220" s="163" t="s">
        <v>86</v>
      </c>
      <c r="AY220" s="18" t="s">
        <v>143</v>
      </c>
      <c r="BE220" s="164">
        <f>IF(N220="základní",J220,0)</f>
        <v>0</v>
      </c>
      <c r="BF220" s="164">
        <f>IF(N220="snížená",J220,0)</f>
        <v>0</v>
      </c>
      <c r="BG220" s="164">
        <f>IF(N220="zákl. přenesená",J220,0)</f>
        <v>0</v>
      </c>
      <c r="BH220" s="164">
        <f>IF(N220="sníž. přenesená",J220,0)</f>
        <v>0</v>
      </c>
      <c r="BI220" s="164">
        <f>IF(N220="nulová",J220,0)</f>
        <v>0</v>
      </c>
      <c r="BJ220" s="18" t="s">
        <v>84</v>
      </c>
      <c r="BK220" s="164">
        <f>ROUND(I220*H220,2)</f>
        <v>0</v>
      </c>
      <c r="BL220" s="18" t="s">
        <v>150</v>
      </c>
      <c r="BM220" s="163" t="s">
        <v>1772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1243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1773</v>
      </c>
      <c r="G222" s="213"/>
      <c r="H222" s="216">
        <v>18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84</v>
      </c>
      <c r="AY222" s="172" t="s">
        <v>143</v>
      </c>
    </row>
    <row r="223" spans="1:65" s="2" customFormat="1" ht="16.5" customHeight="1">
      <c r="A223" s="33"/>
      <c r="B223" s="156"/>
      <c r="C223" s="225" t="s">
        <v>333</v>
      </c>
      <c r="D223" s="225" t="s">
        <v>334</v>
      </c>
      <c r="E223" s="226" t="s">
        <v>1251</v>
      </c>
      <c r="F223" s="227" t="s">
        <v>1252</v>
      </c>
      <c r="G223" s="228" t="s">
        <v>337</v>
      </c>
      <c r="H223" s="229">
        <v>36</v>
      </c>
      <c r="I223" s="190"/>
      <c r="J223" s="235">
        <f>ROUND(I223*H223,2)</f>
        <v>0</v>
      </c>
      <c r="K223" s="189" t="s">
        <v>149</v>
      </c>
      <c r="L223" s="191"/>
      <c r="M223" s="192" t="s">
        <v>1</v>
      </c>
      <c r="N223" s="193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219</v>
      </c>
      <c r="AT223" s="163" t="s">
        <v>334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1774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1239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3" customFormat="1" ht="12">
      <c r="B225" s="165"/>
      <c r="C225" s="209"/>
      <c r="D225" s="210" t="s">
        <v>152</v>
      </c>
      <c r="E225" s="211" t="s">
        <v>1</v>
      </c>
      <c r="F225" s="212" t="s">
        <v>339</v>
      </c>
      <c r="G225" s="209"/>
      <c r="H225" s="211" t="s">
        <v>1</v>
      </c>
      <c r="I225" s="167"/>
      <c r="J225" s="209"/>
      <c r="L225" s="165"/>
      <c r="M225" s="168"/>
      <c r="N225" s="169"/>
      <c r="O225" s="169"/>
      <c r="P225" s="169"/>
      <c r="Q225" s="169"/>
      <c r="R225" s="169"/>
      <c r="S225" s="169"/>
      <c r="T225" s="170"/>
      <c r="AT225" s="166" t="s">
        <v>152</v>
      </c>
      <c r="AU225" s="166" t="s">
        <v>86</v>
      </c>
      <c r="AV225" s="13" t="s">
        <v>84</v>
      </c>
      <c r="AW225" s="13" t="s">
        <v>32</v>
      </c>
      <c r="AX225" s="13" t="s">
        <v>76</v>
      </c>
      <c r="AY225" s="166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1775</v>
      </c>
      <c r="G226" s="213"/>
      <c r="H226" s="216">
        <v>36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84</v>
      </c>
      <c r="AY226" s="172" t="s">
        <v>143</v>
      </c>
    </row>
    <row r="227" spans="1:65" s="2" customFormat="1" ht="16.5" customHeight="1">
      <c r="A227" s="33"/>
      <c r="B227" s="156"/>
      <c r="C227" s="204" t="s">
        <v>341</v>
      </c>
      <c r="D227" s="204" t="s">
        <v>145</v>
      </c>
      <c r="E227" s="205" t="s">
        <v>146</v>
      </c>
      <c r="F227" s="206" t="s">
        <v>147</v>
      </c>
      <c r="G227" s="207" t="s">
        <v>148</v>
      </c>
      <c r="H227" s="208">
        <v>4.5</v>
      </c>
      <c r="I227" s="158"/>
      <c r="J227" s="234">
        <f>ROUND(I227*H227,2)</f>
        <v>0</v>
      </c>
      <c r="K227" s="157" t="s">
        <v>149</v>
      </c>
      <c r="L227" s="34"/>
      <c r="M227" s="159" t="s">
        <v>1</v>
      </c>
      <c r="N227" s="160" t="s">
        <v>42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150</v>
      </c>
      <c r="AT227" s="163" t="s">
        <v>145</v>
      </c>
      <c r="AU227" s="163" t="s">
        <v>86</v>
      </c>
      <c r="AY227" s="18" t="s">
        <v>143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8" t="s">
        <v>84</v>
      </c>
      <c r="BK227" s="164">
        <f>ROUND(I227*H227,2)</f>
        <v>0</v>
      </c>
      <c r="BL227" s="18" t="s">
        <v>150</v>
      </c>
      <c r="BM227" s="163" t="s">
        <v>1776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1579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1725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1726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1462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4" customFormat="1" ht="12">
      <c r="B232" s="171"/>
      <c r="C232" s="213"/>
      <c r="D232" s="210" t="s">
        <v>152</v>
      </c>
      <c r="E232" s="214" t="s">
        <v>1</v>
      </c>
      <c r="F232" s="215" t="s">
        <v>1777</v>
      </c>
      <c r="G232" s="213"/>
      <c r="H232" s="216">
        <v>0.66</v>
      </c>
      <c r="I232" s="173"/>
      <c r="J232" s="213"/>
      <c r="L232" s="171"/>
      <c r="M232" s="174"/>
      <c r="N232" s="175"/>
      <c r="O232" s="175"/>
      <c r="P232" s="175"/>
      <c r="Q232" s="175"/>
      <c r="R232" s="175"/>
      <c r="S232" s="175"/>
      <c r="T232" s="176"/>
      <c r="AT232" s="172" t="s">
        <v>152</v>
      </c>
      <c r="AU232" s="172" t="s">
        <v>86</v>
      </c>
      <c r="AV232" s="14" t="s">
        <v>86</v>
      </c>
      <c r="AW232" s="14" t="s">
        <v>32</v>
      </c>
      <c r="AX232" s="14" t="s">
        <v>76</v>
      </c>
      <c r="AY232" s="172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1730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1462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1778</v>
      </c>
      <c r="G235" s="213"/>
      <c r="H235" s="216">
        <v>3.41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1779</v>
      </c>
      <c r="G236" s="213"/>
      <c r="H236" s="216">
        <v>0.43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4.5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350</v>
      </c>
      <c r="D238" s="204" t="s">
        <v>145</v>
      </c>
      <c r="E238" s="205" t="s">
        <v>1583</v>
      </c>
      <c r="F238" s="206" t="s">
        <v>1584</v>
      </c>
      <c r="G238" s="207" t="s">
        <v>258</v>
      </c>
      <c r="H238" s="208">
        <v>45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1780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1586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1587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1781</v>
      </c>
      <c r="G241" s="213"/>
      <c r="H241" s="216">
        <v>45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84</v>
      </c>
      <c r="AY241" s="172" t="s">
        <v>143</v>
      </c>
    </row>
    <row r="242" spans="1:65" s="2" customFormat="1" ht="16.5" customHeight="1">
      <c r="A242" s="33"/>
      <c r="B242" s="156"/>
      <c r="C242" s="204" t="s">
        <v>356</v>
      </c>
      <c r="D242" s="204" t="s">
        <v>145</v>
      </c>
      <c r="E242" s="205" t="s">
        <v>256</v>
      </c>
      <c r="F242" s="206" t="s">
        <v>257</v>
      </c>
      <c r="G242" s="207" t="s">
        <v>258</v>
      </c>
      <c r="H242" s="208">
        <v>45</v>
      </c>
      <c r="I242" s="158"/>
      <c r="J242" s="234">
        <f>ROUND(I242*H242,2)</f>
        <v>0</v>
      </c>
      <c r="K242" s="157" t="s">
        <v>149</v>
      </c>
      <c r="L242" s="34"/>
      <c r="M242" s="159" t="s">
        <v>1</v>
      </c>
      <c r="N242" s="160" t="s">
        <v>42</v>
      </c>
      <c r="O242" s="59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150</v>
      </c>
      <c r="AT242" s="163" t="s">
        <v>145</v>
      </c>
      <c r="AU242" s="163" t="s">
        <v>86</v>
      </c>
      <c r="AY242" s="18" t="s">
        <v>143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18" t="s">
        <v>84</v>
      </c>
      <c r="BK242" s="164">
        <f>ROUND(I242*H242,2)</f>
        <v>0</v>
      </c>
      <c r="BL242" s="18" t="s">
        <v>150</v>
      </c>
      <c r="BM242" s="163" t="s">
        <v>1782</v>
      </c>
    </row>
    <row r="243" spans="2:51" s="13" customFormat="1" ht="12">
      <c r="B243" s="165"/>
      <c r="C243" s="209"/>
      <c r="D243" s="210" t="s">
        <v>152</v>
      </c>
      <c r="E243" s="211" t="s">
        <v>1</v>
      </c>
      <c r="F243" s="212" t="s">
        <v>1590</v>
      </c>
      <c r="G243" s="209"/>
      <c r="H243" s="211" t="s">
        <v>1</v>
      </c>
      <c r="I243" s="167"/>
      <c r="J243" s="209"/>
      <c r="L243" s="165"/>
      <c r="M243" s="168"/>
      <c r="N243" s="169"/>
      <c r="O243" s="169"/>
      <c r="P243" s="169"/>
      <c r="Q243" s="169"/>
      <c r="R243" s="169"/>
      <c r="S243" s="169"/>
      <c r="T243" s="170"/>
      <c r="AT243" s="166" t="s">
        <v>152</v>
      </c>
      <c r="AU243" s="166" t="s">
        <v>86</v>
      </c>
      <c r="AV243" s="13" t="s">
        <v>84</v>
      </c>
      <c r="AW243" s="13" t="s">
        <v>32</v>
      </c>
      <c r="AX243" s="13" t="s">
        <v>76</v>
      </c>
      <c r="AY243" s="166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1783</v>
      </c>
      <c r="G244" s="213"/>
      <c r="H244" s="216">
        <v>45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84</v>
      </c>
      <c r="AY244" s="172" t="s">
        <v>143</v>
      </c>
    </row>
    <row r="245" spans="1:65" s="2" customFormat="1" ht="16.5" customHeight="1">
      <c r="A245" s="33"/>
      <c r="B245" s="156"/>
      <c r="C245" s="204" t="s">
        <v>361</v>
      </c>
      <c r="D245" s="204" t="s">
        <v>145</v>
      </c>
      <c r="E245" s="205" t="s">
        <v>342</v>
      </c>
      <c r="F245" s="206" t="s">
        <v>343</v>
      </c>
      <c r="G245" s="207" t="s">
        <v>258</v>
      </c>
      <c r="H245" s="208">
        <v>13.2</v>
      </c>
      <c r="I245" s="158"/>
      <c r="J245" s="234">
        <f>ROUND(I245*H245,2)</f>
        <v>0</v>
      </c>
      <c r="K245" s="157" t="s">
        <v>149</v>
      </c>
      <c r="L245" s="34"/>
      <c r="M245" s="159" t="s">
        <v>1</v>
      </c>
      <c r="N245" s="160" t="s">
        <v>42</v>
      </c>
      <c r="O245" s="59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150</v>
      </c>
      <c r="AT245" s="163" t="s">
        <v>145</v>
      </c>
      <c r="AU245" s="163" t="s">
        <v>86</v>
      </c>
      <c r="AY245" s="18" t="s">
        <v>143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18" t="s">
        <v>84</v>
      </c>
      <c r="BK245" s="164">
        <f>ROUND(I245*H245,2)</f>
        <v>0</v>
      </c>
      <c r="BL245" s="18" t="s">
        <v>150</v>
      </c>
      <c r="BM245" s="163" t="s">
        <v>1784</v>
      </c>
    </row>
    <row r="246" spans="2:51" s="13" customFormat="1" ht="12">
      <c r="B246" s="165"/>
      <c r="C246" s="209"/>
      <c r="D246" s="210" t="s">
        <v>152</v>
      </c>
      <c r="E246" s="211" t="s">
        <v>1</v>
      </c>
      <c r="F246" s="212" t="s">
        <v>1593</v>
      </c>
      <c r="G246" s="209"/>
      <c r="H246" s="211" t="s">
        <v>1</v>
      </c>
      <c r="I246" s="167"/>
      <c r="J246" s="209"/>
      <c r="L246" s="165"/>
      <c r="M246" s="168"/>
      <c r="N246" s="169"/>
      <c r="O246" s="169"/>
      <c r="P246" s="169"/>
      <c r="Q246" s="169"/>
      <c r="R246" s="169"/>
      <c r="S246" s="169"/>
      <c r="T246" s="170"/>
      <c r="AT246" s="166" t="s">
        <v>152</v>
      </c>
      <c r="AU246" s="166" t="s">
        <v>86</v>
      </c>
      <c r="AV246" s="13" t="s">
        <v>84</v>
      </c>
      <c r="AW246" s="13" t="s">
        <v>32</v>
      </c>
      <c r="AX246" s="13" t="s">
        <v>76</v>
      </c>
      <c r="AY246" s="166" t="s">
        <v>143</v>
      </c>
    </row>
    <row r="247" spans="2:51" s="14" customFormat="1" ht="12">
      <c r="B247" s="171"/>
      <c r="C247" s="213"/>
      <c r="D247" s="210" t="s">
        <v>152</v>
      </c>
      <c r="E247" s="214" t="s">
        <v>1</v>
      </c>
      <c r="F247" s="215" t="s">
        <v>1785</v>
      </c>
      <c r="G247" s="213"/>
      <c r="H247" s="216">
        <v>13.2</v>
      </c>
      <c r="I247" s="173"/>
      <c r="J247" s="213"/>
      <c r="L247" s="171"/>
      <c r="M247" s="174"/>
      <c r="N247" s="175"/>
      <c r="O247" s="175"/>
      <c r="P247" s="175"/>
      <c r="Q247" s="175"/>
      <c r="R247" s="175"/>
      <c r="S247" s="175"/>
      <c r="T247" s="176"/>
      <c r="AT247" s="172" t="s">
        <v>152</v>
      </c>
      <c r="AU247" s="172" t="s">
        <v>86</v>
      </c>
      <c r="AV247" s="14" t="s">
        <v>86</v>
      </c>
      <c r="AW247" s="14" t="s">
        <v>32</v>
      </c>
      <c r="AX247" s="14" t="s">
        <v>84</v>
      </c>
      <c r="AY247" s="172" t="s">
        <v>143</v>
      </c>
    </row>
    <row r="248" spans="1:65" s="2" customFormat="1" ht="16.5" customHeight="1">
      <c r="A248" s="33"/>
      <c r="B248" s="156"/>
      <c r="C248" s="204" t="s">
        <v>7</v>
      </c>
      <c r="D248" s="204" t="s">
        <v>145</v>
      </c>
      <c r="E248" s="205" t="s">
        <v>1596</v>
      </c>
      <c r="F248" s="206" t="s">
        <v>1597</v>
      </c>
      <c r="G248" s="207" t="s">
        <v>258</v>
      </c>
      <c r="H248" s="208">
        <v>45</v>
      </c>
      <c r="I248" s="158"/>
      <c r="J248" s="234">
        <f>ROUND(I248*H248,2)</f>
        <v>0</v>
      </c>
      <c r="K248" s="157" t="s">
        <v>149</v>
      </c>
      <c r="L248" s="34"/>
      <c r="M248" s="159" t="s">
        <v>1</v>
      </c>
      <c r="N248" s="160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150</v>
      </c>
      <c r="AT248" s="163" t="s">
        <v>145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1786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1599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1787</v>
      </c>
      <c r="G250" s="213"/>
      <c r="H250" s="216">
        <v>45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84</v>
      </c>
      <c r="AY250" s="172" t="s">
        <v>143</v>
      </c>
    </row>
    <row r="251" spans="1:65" s="2" customFormat="1" ht="16.5" customHeight="1">
      <c r="A251" s="33"/>
      <c r="B251" s="156"/>
      <c r="C251" s="225" t="s">
        <v>376</v>
      </c>
      <c r="D251" s="225" t="s">
        <v>334</v>
      </c>
      <c r="E251" s="226" t="s">
        <v>362</v>
      </c>
      <c r="F251" s="227" t="s">
        <v>363</v>
      </c>
      <c r="G251" s="228" t="s">
        <v>364</v>
      </c>
      <c r="H251" s="229">
        <v>1</v>
      </c>
      <c r="I251" s="190"/>
      <c r="J251" s="235">
        <f>ROUND(I251*H251,2)</f>
        <v>0</v>
      </c>
      <c r="K251" s="189" t="s">
        <v>149</v>
      </c>
      <c r="L251" s="191"/>
      <c r="M251" s="192" t="s">
        <v>1</v>
      </c>
      <c r="N251" s="193" t="s">
        <v>42</v>
      </c>
      <c r="O251" s="59"/>
      <c r="P251" s="161">
        <f>O251*H251</f>
        <v>0</v>
      </c>
      <c r="Q251" s="161">
        <v>0.001</v>
      </c>
      <c r="R251" s="161">
        <f>Q251*H251</f>
        <v>0.001</v>
      </c>
      <c r="S251" s="161">
        <v>0</v>
      </c>
      <c r="T251" s="16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219</v>
      </c>
      <c r="AT251" s="163" t="s">
        <v>334</v>
      </c>
      <c r="AU251" s="163" t="s">
        <v>86</v>
      </c>
      <c r="AY251" s="18" t="s">
        <v>143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8" t="s">
        <v>84</v>
      </c>
      <c r="BK251" s="164">
        <f>ROUND(I251*H251,2)</f>
        <v>0</v>
      </c>
      <c r="BL251" s="18" t="s">
        <v>150</v>
      </c>
      <c r="BM251" s="163" t="s">
        <v>1788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1601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367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4" customFormat="1" ht="12">
      <c r="B254" s="171"/>
      <c r="C254" s="213"/>
      <c r="D254" s="210" t="s">
        <v>152</v>
      </c>
      <c r="E254" s="214" t="s">
        <v>1</v>
      </c>
      <c r="F254" s="215" t="s">
        <v>1789</v>
      </c>
      <c r="G254" s="213"/>
      <c r="H254" s="216">
        <v>1</v>
      </c>
      <c r="I254" s="173"/>
      <c r="J254" s="213"/>
      <c r="L254" s="171"/>
      <c r="M254" s="174"/>
      <c r="N254" s="175"/>
      <c r="O254" s="175"/>
      <c r="P254" s="175"/>
      <c r="Q254" s="175"/>
      <c r="R254" s="175"/>
      <c r="S254" s="175"/>
      <c r="T254" s="176"/>
      <c r="AT254" s="172" t="s">
        <v>152</v>
      </c>
      <c r="AU254" s="172" t="s">
        <v>86</v>
      </c>
      <c r="AV254" s="14" t="s">
        <v>86</v>
      </c>
      <c r="AW254" s="14" t="s">
        <v>32</v>
      </c>
      <c r="AX254" s="14" t="s">
        <v>84</v>
      </c>
      <c r="AY254" s="172" t="s">
        <v>143</v>
      </c>
    </row>
    <row r="255" spans="1:65" s="2" customFormat="1" ht="16.5" customHeight="1">
      <c r="A255" s="33"/>
      <c r="B255" s="156"/>
      <c r="C255" s="204" t="s">
        <v>382</v>
      </c>
      <c r="D255" s="204" t="s">
        <v>145</v>
      </c>
      <c r="E255" s="205" t="s">
        <v>1603</v>
      </c>
      <c r="F255" s="206" t="s">
        <v>370</v>
      </c>
      <c r="G255" s="207" t="s">
        <v>148</v>
      </c>
      <c r="H255" s="208">
        <v>0.45</v>
      </c>
      <c r="I255" s="158"/>
      <c r="J255" s="234">
        <f>ROUND(I255*H255,2)</f>
        <v>0</v>
      </c>
      <c r="K255" s="157" t="s">
        <v>149</v>
      </c>
      <c r="L255" s="34"/>
      <c r="M255" s="159" t="s">
        <v>1</v>
      </c>
      <c r="N255" s="160" t="s">
        <v>42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150</v>
      </c>
      <c r="AT255" s="163" t="s">
        <v>145</v>
      </c>
      <c r="AU255" s="163" t="s">
        <v>86</v>
      </c>
      <c r="AY255" s="18" t="s">
        <v>143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18" t="s">
        <v>84</v>
      </c>
      <c r="BK255" s="164">
        <f>ROUND(I255*H255,2)</f>
        <v>0</v>
      </c>
      <c r="BL255" s="18" t="s">
        <v>150</v>
      </c>
      <c r="BM255" s="163" t="s">
        <v>1790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1605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1791</v>
      </c>
      <c r="G257" s="213"/>
      <c r="H257" s="216">
        <v>0.45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84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374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375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1:65" s="2" customFormat="1" ht="16.5" customHeight="1">
      <c r="A260" s="33"/>
      <c r="B260" s="156"/>
      <c r="C260" s="204" t="s">
        <v>387</v>
      </c>
      <c r="D260" s="204" t="s">
        <v>145</v>
      </c>
      <c r="E260" s="205" t="s">
        <v>1607</v>
      </c>
      <c r="F260" s="206" t="s">
        <v>378</v>
      </c>
      <c r="G260" s="207" t="s">
        <v>258</v>
      </c>
      <c r="H260" s="208">
        <v>45</v>
      </c>
      <c r="I260" s="158"/>
      <c r="J260" s="234">
        <f>ROUND(I260*H260,2)</f>
        <v>0</v>
      </c>
      <c r="K260" s="157" t="s">
        <v>149</v>
      </c>
      <c r="L260" s="34"/>
      <c r="M260" s="159" t="s">
        <v>1</v>
      </c>
      <c r="N260" s="160" t="s">
        <v>42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150</v>
      </c>
      <c r="AT260" s="163" t="s">
        <v>145</v>
      </c>
      <c r="AU260" s="163" t="s">
        <v>86</v>
      </c>
      <c r="AY260" s="18" t="s">
        <v>143</v>
      </c>
      <c r="BE260" s="164">
        <f>IF(N260="základní",J260,0)</f>
        <v>0</v>
      </c>
      <c r="BF260" s="164">
        <f>IF(N260="snížená",J260,0)</f>
        <v>0</v>
      </c>
      <c r="BG260" s="164">
        <f>IF(N260="zákl. přenesená",J260,0)</f>
        <v>0</v>
      </c>
      <c r="BH260" s="164">
        <f>IF(N260="sníž. přenesená",J260,0)</f>
        <v>0</v>
      </c>
      <c r="BI260" s="164">
        <f>IF(N260="nulová",J260,0)</f>
        <v>0</v>
      </c>
      <c r="BJ260" s="18" t="s">
        <v>84</v>
      </c>
      <c r="BK260" s="164">
        <f>ROUND(I260*H260,2)</f>
        <v>0</v>
      </c>
      <c r="BL260" s="18" t="s">
        <v>150</v>
      </c>
      <c r="BM260" s="163" t="s">
        <v>1792</v>
      </c>
    </row>
    <row r="261" spans="2:63" s="12" customFormat="1" ht="22.9" customHeight="1">
      <c r="B261" s="147"/>
      <c r="C261" s="200"/>
      <c r="D261" s="201" t="s">
        <v>75</v>
      </c>
      <c r="E261" s="203" t="s">
        <v>150</v>
      </c>
      <c r="F261" s="203" t="s">
        <v>1258</v>
      </c>
      <c r="G261" s="200"/>
      <c r="H261" s="200"/>
      <c r="I261" s="149"/>
      <c r="J261" s="233">
        <f>BK261</f>
        <v>0</v>
      </c>
      <c r="L261" s="147"/>
      <c r="M261" s="150"/>
      <c r="N261" s="151"/>
      <c r="O261" s="151"/>
      <c r="P261" s="152">
        <f>SUM(P262:P264)</f>
        <v>0</v>
      </c>
      <c r="Q261" s="151"/>
      <c r="R261" s="152">
        <f>SUM(R262:R264)</f>
        <v>0</v>
      </c>
      <c r="S261" s="151"/>
      <c r="T261" s="153">
        <f>SUM(T262:T264)</f>
        <v>0</v>
      </c>
      <c r="AR261" s="148" t="s">
        <v>84</v>
      </c>
      <c r="AT261" s="154" t="s">
        <v>75</v>
      </c>
      <c r="AU261" s="154" t="s">
        <v>84</v>
      </c>
      <c r="AY261" s="148" t="s">
        <v>143</v>
      </c>
      <c r="BK261" s="155">
        <f>SUM(BK262:BK264)</f>
        <v>0</v>
      </c>
    </row>
    <row r="262" spans="1:65" s="2" customFormat="1" ht="16.5" customHeight="1">
      <c r="A262" s="33"/>
      <c r="B262" s="156"/>
      <c r="C262" s="204" t="s">
        <v>399</v>
      </c>
      <c r="D262" s="204" t="s">
        <v>145</v>
      </c>
      <c r="E262" s="205" t="s">
        <v>409</v>
      </c>
      <c r="F262" s="206" t="s">
        <v>410</v>
      </c>
      <c r="G262" s="207" t="s">
        <v>148</v>
      </c>
      <c r="H262" s="208">
        <v>5.4</v>
      </c>
      <c r="I262" s="158"/>
      <c r="J262" s="234">
        <f>ROUND(I262*H262,2)</f>
        <v>0</v>
      </c>
      <c r="K262" s="157" t="s">
        <v>149</v>
      </c>
      <c r="L262" s="34"/>
      <c r="M262" s="159" t="s">
        <v>1</v>
      </c>
      <c r="N262" s="160" t="s">
        <v>42</v>
      </c>
      <c r="O262" s="59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150</v>
      </c>
      <c r="AT262" s="163" t="s">
        <v>145</v>
      </c>
      <c r="AU262" s="163" t="s">
        <v>86</v>
      </c>
      <c r="AY262" s="18" t="s">
        <v>143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8" t="s">
        <v>84</v>
      </c>
      <c r="BK262" s="164">
        <f>ROUND(I262*H262,2)</f>
        <v>0</v>
      </c>
      <c r="BL262" s="18" t="s">
        <v>150</v>
      </c>
      <c r="BM262" s="163" t="s">
        <v>1793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1610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1794</v>
      </c>
      <c r="G264" s="213"/>
      <c r="H264" s="216">
        <v>5.4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84</v>
      </c>
      <c r="AY264" s="172" t="s">
        <v>143</v>
      </c>
    </row>
    <row r="265" spans="2:63" s="12" customFormat="1" ht="22.9" customHeight="1">
      <c r="B265" s="147"/>
      <c r="C265" s="200"/>
      <c r="D265" s="201" t="s">
        <v>75</v>
      </c>
      <c r="E265" s="203" t="s">
        <v>171</v>
      </c>
      <c r="F265" s="203" t="s">
        <v>456</v>
      </c>
      <c r="G265" s="200"/>
      <c r="H265" s="200"/>
      <c r="I265" s="149"/>
      <c r="J265" s="233">
        <f>BK265</f>
        <v>0</v>
      </c>
      <c r="L265" s="147"/>
      <c r="M265" s="150"/>
      <c r="N265" s="151"/>
      <c r="O265" s="151"/>
      <c r="P265" s="152">
        <f>P266</f>
        <v>0</v>
      </c>
      <c r="Q265" s="151"/>
      <c r="R265" s="152">
        <f>R266</f>
        <v>0</v>
      </c>
      <c r="S265" s="151"/>
      <c r="T265" s="153">
        <f>T266</f>
        <v>0</v>
      </c>
      <c r="AR265" s="148" t="s">
        <v>84</v>
      </c>
      <c r="AT265" s="154" t="s">
        <v>75</v>
      </c>
      <c r="AU265" s="154" t="s">
        <v>84</v>
      </c>
      <c r="AY265" s="148" t="s">
        <v>143</v>
      </c>
      <c r="BK265" s="155">
        <f>BK266</f>
        <v>0</v>
      </c>
    </row>
    <row r="266" spans="1:65" s="2" customFormat="1" ht="16.5" customHeight="1">
      <c r="A266" s="33"/>
      <c r="B266" s="156"/>
      <c r="C266" s="239" t="s">
        <v>408</v>
      </c>
      <c r="D266" s="239" t="s">
        <v>145</v>
      </c>
      <c r="E266" s="240" t="s">
        <v>1613</v>
      </c>
      <c r="F266" s="241" t="s">
        <v>1614</v>
      </c>
      <c r="G266" s="242" t="s">
        <v>258</v>
      </c>
      <c r="H266" s="243">
        <v>13.2</v>
      </c>
      <c r="I266" s="158"/>
      <c r="J266" s="244">
        <f>ROUND(I266*H266,2)</f>
        <v>0</v>
      </c>
      <c r="K266" s="245" t="s">
        <v>1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1795</v>
      </c>
    </row>
    <row r="267" spans="2:63" s="12" customFormat="1" ht="22.9" customHeight="1">
      <c r="B267" s="147"/>
      <c r="C267" s="200"/>
      <c r="D267" s="201" t="s">
        <v>75</v>
      </c>
      <c r="E267" s="203" t="s">
        <v>742</v>
      </c>
      <c r="F267" s="203" t="s">
        <v>1295</v>
      </c>
      <c r="G267" s="200"/>
      <c r="H267" s="200"/>
      <c r="I267" s="149"/>
      <c r="J267" s="233">
        <f>BK267</f>
        <v>0</v>
      </c>
      <c r="L267" s="147"/>
      <c r="M267" s="150"/>
      <c r="N267" s="151"/>
      <c r="O267" s="151"/>
      <c r="P267" s="152">
        <f>SUM(P268:P281)</f>
        <v>0</v>
      </c>
      <c r="Q267" s="151"/>
      <c r="R267" s="152">
        <f>SUM(R268:R281)</f>
        <v>0.015969999999999998</v>
      </c>
      <c r="S267" s="151"/>
      <c r="T267" s="153">
        <f>SUM(T268:T281)</f>
        <v>0</v>
      </c>
      <c r="AR267" s="148" t="s">
        <v>84</v>
      </c>
      <c r="AT267" s="154" t="s">
        <v>75</v>
      </c>
      <c r="AU267" s="154" t="s">
        <v>84</v>
      </c>
      <c r="AY267" s="148" t="s">
        <v>143</v>
      </c>
      <c r="BK267" s="155">
        <f>SUM(BK268:BK281)</f>
        <v>0</v>
      </c>
    </row>
    <row r="268" spans="1:65" s="2" customFormat="1" ht="16.5" customHeight="1">
      <c r="A268" s="33"/>
      <c r="B268" s="156"/>
      <c r="C268" s="204" t="s">
        <v>424</v>
      </c>
      <c r="D268" s="204" t="s">
        <v>145</v>
      </c>
      <c r="E268" s="205" t="s">
        <v>1796</v>
      </c>
      <c r="F268" s="206" t="s">
        <v>1797</v>
      </c>
      <c r="G268" s="207" t="s">
        <v>226</v>
      </c>
      <c r="H268" s="208">
        <v>49</v>
      </c>
      <c r="I268" s="158"/>
      <c r="J268" s="234">
        <f>ROUND(I268*H268,2)</f>
        <v>0</v>
      </c>
      <c r="K268" s="157" t="s">
        <v>1</v>
      </c>
      <c r="L268" s="34"/>
      <c r="M268" s="159" t="s">
        <v>1</v>
      </c>
      <c r="N268" s="160" t="s">
        <v>42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150</v>
      </c>
      <c r="AT268" s="163" t="s">
        <v>145</v>
      </c>
      <c r="AU268" s="163" t="s">
        <v>86</v>
      </c>
      <c r="AY268" s="18" t="s">
        <v>143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8" t="s">
        <v>84</v>
      </c>
      <c r="BK268" s="164">
        <f>ROUND(I268*H268,2)</f>
        <v>0</v>
      </c>
      <c r="BL268" s="18" t="s">
        <v>150</v>
      </c>
      <c r="BM268" s="163" t="s">
        <v>1798</v>
      </c>
    </row>
    <row r="269" spans="1:65" s="2" customFormat="1" ht="16.5" customHeight="1">
      <c r="A269" s="33"/>
      <c r="B269" s="156"/>
      <c r="C269" s="225" t="s">
        <v>432</v>
      </c>
      <c r="D269" s="225" t="s">
        <v>334</v>
      </c>
      <c r="E269" s="226" t="s">
        <v>1799</v>
      </c>
      <c r="F269" s="227" t="s">
        <v>1800</v>
      </c>
      <c r="G269" s="228" t="s">
        <v>226</v>
      </c>
      <c r="H269" s="229">
        <v>50</v>
      </c>
      <c r="I269" s="190"/>
      <c r="J269" s="235">
        <f>ROUND(I269*H269,2)</f>
        <v>0</v>
      </c>
      <c r="K269" s="189" t="s">
        <v>1</v>
      </c>
      <c r="L269" s="191"/>
      <c r="M269" s="192" t="s">
        <v>1</v>
      </c>
      <c r="N269" s="193" t="s">
        <v>42</v>
      </c>
      <c r="O269" s="59"/>
      <c r="P269" s="161">
        <f>O269*H269</f>
        <v>0</v>
      </c>
      <c r="Q269" s="161">
        <v>0.00026</v>
      </c>
      <c r="R269" s="161">
        <f>Q269*H269</f>
        <v>0.013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219</v>
      </c>
      <c r="AT269" s="163" t="s">
        <v>334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1801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1802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1803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4" customFormat="1" ht="12">
      <c r="B272" s="171"/>
      <c r="C272" s="213"/>
      <c r="D272" s="210" t="s">
        <v>152</v>
      </c>
      <c r="E272" s="214" t="s">
        <v>1</v>
      </c>
      <c r="F272" s="215" t="s">
        <v>1804</v>
      </c>
      <c r="G272" s="213"/>
      <c r="H272" s="216">
        <v>50</v>
      </c>
      <c r="I272" s="173"/>
      <c r="J272" s="213"/>
      <c r="L272" s="171"/>
      <c r="M272" s="174"/>
      <c r="N272" s="175"/>
      <c r="O272" s="175"/>
      <c r="P272" s="175"/>
      <c r="Q272" s="175"/>
      <c r="R272" s="175"/>
      <c r="S272" s="175"/>
      <c r="T272" s="176"/>
      <c r="AT272" s="172" t="s">
        <v>152</v>
      </c>
      <c r="AU272" s="172" t="s">
        <v>86</v>
      </c>
      <c r="AV272" s="14" t="s">
        <v>86</v>
      </c>
      <c r="AW272" s="14" t="s">
        <v>32</v>
      </c>
      <c r="AX272" s="14" t="s">
        <v>84</v>
      </c>
      <c r="AY272" s="172" t="s">
        <v>143</v>
      </c>
    </row>
    <row r="273" spans="1:65" s="2" customFormat="1" ht="16.5" customHeight="1">
      <c r="A273" s="33"/>
      <c r="B273" s="156"/>
      <c r="C273" s="204" t="s">
        <v>439</v>
      </c>
      <c r="D273" s="204" t="s">
        <v>145</v>
      </c>
      <c r="E273" s="205" t="s">
        <v>1805</v>
      </c>
      <c r="F273" s="206" t="s">
        <v>1806</v>
      </c>
      <c r="G273" s="207" t="s">
        <v>385</v>
      </c>
      <c r="H273" s="208">
        <v>1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0.00038</v>
      </c>
      <c r="R273" s="161">
        <f>Q273*H273</f>
        <v>0.00038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1807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1808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84</v>
      </c>
      <c r="G275" s="213"/>
      <c r="H275" s="216">
        <v>1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84</v>
      </c>
      <c r="AY275" s="172" t="s">
        <v>143</v>
      </c>
    </row>
    <row r="276" spans="1:65" s="2" customFormat="1" ht="16.5" customHeight="1">
      <c r="A276" s="33"/>
      <c r="B276" s="156"/>
      <c r="C276" s="204" t="s">
        <v>447</v>
      </c>
      <c r="D276" s="204" t="s">
        <v>145</v>
      </c>
      <c r="E276" s="205" t="s">
        <v>1809</v>
      </c>
      <c r="F276" s="206" t="s">
        <v>1810</v>
      </c>
      <c r="G276" s="207" t="s">
        <v>385</v>
      </c>
      <c r="H276" s="208">
        <v>7</v>
      </c>
      <c r="I276" s="158"/>
      <c r="J276" s="234">
        <f>ROUND(I276*H276,2)</f>
        <v>0</v>
      </c>
      <c r="K276" s="157" t="s">
        <v>1</v>
      </c>
      <c r="L276" s="34"/>
      <c r="M276" s="159" t="s">
        <v>1</v>
      </c>
      <c r="N276" s="160" t="s">
        <v>42</v>
      </c>
      <c r="O276" s="59"/>
      <c r="P276" s="161">
        <f>O276*H276</f>
        <v>0</v>
      </c>
      <c r="Q276" s="161">
        <v>0</v>
      </c>
      <c r="R276" s="161">
        <f>Q276*H276</f>
        <v>0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150</v>
      </c>
      <c r="AT276" s="163" t="s">
        <v>145</v>
      </c>
      <c r="AU276" s="163" t="s">
        <v>86</v>
      </c>
      <c r="AY276" s="18" t="s">
        <v>143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8" t="s">
        <v>84</v>
      </c>
      <c r="BK276" s="164">
        <f>ROUND(I276*H276,2)</f>
        <v>0</v>
      </c>
      <c r="BL276" s="18" t="s">
        <v>150</v>
      </c>
      <c r="BM276" s="163" t="s">
        <v>1811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1812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215</v>
      </c>
      <c r="G278" s="213"/>
      <c r="H278" s="216">
        <v>7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84</v>
      </c>
      <c r="AY278" s="172" t="s">
        <v>143</v>
      </c>
    </row>
    <row r="279" spans="1:65" s="2" customFormat="1" ht="16.5" customHeight="1">
      <c r="A279" s="33"/>
      <c r="B279" s="156"/>
      <c r="C279" s="225" t="s">
        <v>457</v>
      </c>
      <c r="D279" s="225" t="s">
        <v>334</v>
      </c>
      <c r="E279" s="226" t="s">
        <v>1813</v>
      </c>
      <c r="F279" s="227" t="s">
        <v>1814</v>
      </c>
      <c r="G279" s="228" t="s">
        <v>385</v>
      </c>
      <c r="H279" s="229">
        <v>7</v>
      </c>
      <c r="I279" s="190"/>
      <c r="J279" s="235">
        <f>ROUND(I279*H279,2)</f>
        <v>0</v>
      </c>
      <c r="K279" s="189" t="s">
        <v>1</v>
      </c>
      <c r="L279" s="191"/>
      <c r="M279" s="192" t="s">
        <v>1</v>
      </c>
      <c r="N279" s="193" t="s">
        <v>42</v>
      </c>
      <c r="O279" s="59"/>
      <c r="P279" s="161">
        <f>O279*H279</f>
        <v>0</v>
      </c>
      <c r="Q279" s="161">
        <v>0.00037</v>
      </c>
      <c r="R279" s="161">
        <f>Q279*H279</f>
        <v>0.00259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219</v>
      </c>
      <c r="AT279" s="163" t="s">
        <v>334</v>
      </c>
      <c r="AU279" s="163" t="s">
        <v>86</v>
      </c>
      <c r="AY279" s="18" t="s">
        <v>143</v>
      </c>
      <c r="BE279" s="164">
        <f>IF(N279="základní",J279,0)</f>
        <v>0</v>
      </c>
      <c r="BF279" s="164">
        <f>IF(N279="snížená",J279,0)</f>
        <v>0</v>
      </c>
      <c r="BG279" s="164">
        <f>IF(N279="zákl. přenesená",J279,0)</f>
        <v>0</v>
      </c>
      <c r="BH279" s="164">
        <f>IF(N279="sníž. přenesená",J279,0)</f>
        <v>0</v>
      </c>
      <c r="BI279" s="164">
        <f>IF(N279="nulová",J279,0)</f>
        <v>0</v>
      </c>
      <c r="BJ279" s="18" t="s">
        <v>84</v>
      </c>
      <c r="BK279" s="164">
        <f>ROUND(I279*H279,2)</f>
        <v>0</v>
      </c>
      <c r="BL279" s="18" t="s">
        <v>150</v>
      </c>
      <c r="BM279" s="163" t="s">
        <v>1815</v>
      </c>
    </row>
    <row r="280" spans="2:51" s="13" customFormat="1" ht="12">
      <c r="B280" s="165"/>
      <c r="C280" s="209"/>
      <c r="D280" s="210" t="s">
        <v>152</v>
      </c>
      <c r="E280" s="211" t="s">
        <v>1</v>
      </c>
      <c r="F280" s="212" t="s">
        <v>1816</v>
      </c>
      <c r="G280" s="209"/>
      <c r="H280" s="211" t="s">
        <v>1</v>
      </c>
      <c r="I280" s="167"/>
      <c r="J280" s="209"/>
      <c r="L280" s="165"/>
      <c r="M280" s="168"/>
      <c r="N280" s="169"/>
      <c r="O280" s="169"/>
      <c r="P280" s="169"/>
      <c r="Q280" s="169"/>
      <c r="R280" s="169"/>
      <c r="S280" s="169"/>
      <c r="T280" s="170"/>
      <c r="AT280" s="166" t="s">
        <v>152</v>
      </c>
      <c r="AU280" s="166" t="s">
        <v>86</v>
      </c>
      <c r="AV280" s="13" t="s">
        <v>84</v>
      </c>
      <c r="AW280" s="13" t="s">
        <v>32</v>
      </c>
      <c r="AX280" s="13" t="s">
        <v>76</v>
      </c>
      <c r="AY280" s="166" t="s">
        <v>143</v>
      </c>
    </row>
    <row r="281" spans="2:51" s="14" customFormat="1" ht="12">
      <c r="B281" s="171"/>
      <c r="C281" s="213"/>
      <c r="D281" s="210" t="s">
        <v>152</v>
      </c>
      <c r="E281" s="214" t="s">
        <v>1</v>
      </c>
      <c r="F281" s="215" t="s">
        <v>215</v>
      </c>
      <c r="G281" s="213"/>
      <c r="H281" s="216">
        <v>7</v>
      </c>
      <c r="I281" s="173"/>
      <c r="J281" s="213"/>
      <c r="L281" s="171"/>
      <c r="M281" s="174"/>
      <c r="N281" s="175"/>
      <c r="O281" s="175"/>
      <c r="P281" s="175"/>
      <c r="Q281" s="175"/>
      <c r="R281" s="175"/>
      <c r="S281" s="175"/>
      <c r="T281" s="176"/>
      <c r="AT281" s="172" t="s">
        <v>152</v>
      </c>
      <c r="AU281" s="172" t="s">
        <v>86</v>
      </c>
      <c r="AV281" s="14" t="s">
        <v>86</v>
      </c>
      <c r="AW281" s="14" t="s">
        <v>32</v>
      </c>
      <c r="AX281" s="14" t="s">
        <v>84</v>
      </c>
      <c r="AY281" s="172" t="s">
        <v>143</v>
      </c>
    </row>
    <row r="282" spans="2:63" s="12" customFormat="1" ht="22.9" customHeight="1">
      <c r="B282" s="147"/>
      <c r="C282" s="200"/>
      <c r="D282" s="201" t="s">
        <v>75</v>
      </c>
      <c r="E282" s="203" t="s">
        <v>746</v>
      </c>
      <c r="F282" s="203" t="s">
        <v>1433</v>
      </c>
      <c r="G282" s="200"/>
      <c r="H282" s="200"/>
      <c r="I282" s="149"/>
      <c r="J282" s="233">
        <f>BK282</f>
        <v>0</v>
      </c>
      <c r="L282" s="147"/>
      <c r="M282" s="150"/>
      <c r="N282" s="151"/>
      <c r="O282" s="151"/>
      <c r="P282" s="152">
        <f>SUM(P283:P307)</f>
        <v>0</v>
      </c>
      <c r="Q282" s="151"/>
      <c r="R282" s="152">
        <f>SUM(R283:R307)</f>
        <v>1.00831</v>
      </c>
      <c r="S282" s="151"/>
      <c r="T282" s="153">
        <f>SUM(T283:T307)</f>
        <v>0</v>
      </c>
      <c r="AR282" s="148" t="s">
        <v>84</v>
      </c>
      <c r="AT282" s="154" t="s">
        <v>75</v>
      </c>
      <c r="AU282" s="154" t="s">
        <v>84</v>
      </c>
      <c r="AY282" s="148" t="s">
        <v>143</v>
      </c>
      <c r="BK282" s="155">
        <f>SUM(BK283:BK307)</f>
        <v>0</v>
      </c>
    </row>
    <row r="283" spans="1:65" s="2" customFormat="1" ht="16.5" customHeight="1">
      <c r="A283" s="33"/>
      <c r="B283" s="156"/>
      <c r="C283" s="204" t="s">
        <v>469</v>
      </c>
      <c r="D283" s="204" t="s">
        <v>145</v>
      </c>
      <c r="E283" s="205" t="s">
        <v>1817</v>
      </c>
      <c r="F283" s="206" t="s">
        <v>1818</v>
      </c>
      <c r="G283" s="207" t="s">
        <v>385</v>
      </c>
      <c r="H283" s="208">
        <v>1</v>
      </c>
      <c r="I283" s="158"/>
      <c r="J283" s="234">
        <f>ROUND(I283*H283,2)</f>
        <v>0</v>
      </c>
      <c r="K283" s="157" t="s">
        <v>149</v>
      </c>
      <c r="L283" s="34"/>
      <c r="M283" s="159" t="s">
        <v>1</v>
      </c>
      <c r="N283" s="160" t="s">
        <v>42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150</v>
      </c>
      <c r="AT283" s="163" t="s">
        <v>145</v>
      </c>
      <c r="AU283" s="163" t="s">
        <v>86</v>
      </c>
      <c r="AY283" s="18" t="s">
        <v>143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18" t="s">
        <v>84</v>
      </c>
      <c r="BK283" s="164">
        <f>ROUND(I283*H283,2)</f>
        <v>0</v>
      </c>
      <c r="BL283" s="18" t="s">
        <v>150</v>
      </c>
      <c r="BM283" s="163" t="s">
        <v>1819</v>
      </c>
    </row>
    <row r="284" spans="2:51" s="13" customFormat="1" ht="12">
      <c r="B284" s="165"/>
      <c r="C284" s="209"/>
      <c r="D284" s="210" t="s">
        <v>152</v>
      </c>
      <c r="E284" s="211" t="s">
        <v>1</v>
      </c>
      <c r="F284" s="212" t="s">
        <v>1820</v>
      </c>
      <c r="G284" s="209"/>
      <c r="H284" s="211" t="s">
        <v>1</v>
      </c>
      <c r="I284" s="167"/>
      <c r="J284" s="209"/>
      <c r="L284" s="165"/>
      <c r="M284" s="168"/>
      <c r="N284" s="169"/>
      <c r="O284" s="169"/>
      <c r="P284" s="169"/>
      <c r="Q284" s="169"/>
      <c r="R284" s="169"/>
      <c r="S284" s="169"/>
      <c r="T284" s="170"/>
      <c r="AT284" s="166" t="s">
        <v>152</v>
      </c>
      <c r="AU284" s="166" t="s">
        <v>86</v>
      </c>
      <c r="AV284" s="13" t="s">
        <v>84</v>
      </c>
      <c r="AW284" s="13" t="s">
        <v>32</v>
      </c>
      <c r="AX284" s="13" t="s">
        <v>76</v>
      </c>
      <c r="AY284" s="166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84</v>
      </c>
      <c r="G285" s="213"/>
      <c r="H285" s="216">
        <v>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84</v>
      </c>
      <c r="AY285" s="172" t="s">
        <v>143</v>
      </c>
    </row>
    <row r="286" spans="1:65" s="2" customFormat="1" ht="16.5" customHeight="1">
      <c r="A286" s="33"/>
      <c r="B286" s="156"/>
      <c r="C286" s="225" t="s">
        <v>476</v>
      </c>
      <c r="D286" s="225" t="s">
        <v>334</v>
      </c>
      <c r="E286" s="226" t="s">
        <v>1821</v>
      </c>
      <c r="F286" s="227" t="s">
        <v>1822</v>
      </c>
      <c r="G286" s="228" t="s">
        <v>385</v>
      </c>
      <c r="H286" s="229">
        <v>1</v>
      </c>
      <c r="I286" s="190"/>
      <c r="J286" s="235">
        <f>ROUND(I286*H286,2)</f>
        <v>0</v>
      </c>
      <c r="K286" s="189" t="s">
        <v>149</v>
      </c>
      <c r="L286" s="191"/>
      <c r="M286" s="192" t="s">
        <v>1</v>
      </c>
      <c r="N286" s="193" t="s">
        <v>42</v>
      </c>
      <c r="O286" s="59"/>
      <c r="P286" s="161">
        <f>O286*H286</f>
        <v>0</v>
      </c>
      <c r="Q286" s="161">
        <v>0.0026</v>
      </c>
      <c r="R286" s="161">
        <f>Q286*H286</f>
        <v>0.0026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219</v>
      </c>
      <c r="AT286" s="163" t="s">
        <v>334</v>
      </c>
      <c r="AU286" s="163" t="s">
        <v>86</v>
      </c>
      <c r="AY286" s="18" t="s">
        <v>143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8" t="s">
        <v>84</v>
      </c>
      <c r="BK286" s="164">
        <f>ROUND(I286*H286,2)</f>
        <v>0</v>
      </c>
      <c r="BL286" s="18" t="s">
        <v>150</v>
      </c>
      <c r="BM286" s="163" t="s">
        <v>1823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1824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84</v>
      </c>
      <c r="G288" s="213"/>
      <c r="H288" s="216">
        <v>1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84</v>
      </c>
      <c r="AY288" s="172" t="s">
        <v>143</v>
      </c>
    </row>
    <row r="289" spans="1:65" s="2" customFormat="1" ht="16.5" customHeight="1">
      <c r="A289" s="33"/>
      <c r="B289" s="156"/>
      <c r="C289" s="204" t="s">
        <v>483</v>
      </c>
      <c r="D289" s="204" t="s">
        <v>145</v>
      </c>
      <c r="E289" s="205" t="s">
        <v>1825</v>
      </c>
      <c r="F289" s="206" t="s">
        <v>1826</v>
      </c>
      <c r="G289" s="207" t="s">
        <v>385</v>
      </c>
      <c r="H289" s="208">
        <v>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2E-05</v>
      </c>
      <c r="R289" s="161">
        <f>Q289*H289</f>
        <v>2E-05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1827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1820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3" customFormat="1" ht="12">
      <c r="B291" s="165"/>
      <c r="C291" s="209"/>
      <c r="D291" s="210" t="s">
        <v>152</v>
      </c>
      <c r="E291" s="211" t="s">
        <v>1</v>
      </c>
      <c r="F291" s="212" t="s">
        <v>1828</v>
      </c>
      <c r="G291" s="209"/>
      <c r="H291" s="211" t="s">
        <v>1</v>
      </c>
      <c r="I291" s="167"/>
      <c r="J291" s="209"/>
      <c r="L291" s="165"/>
      <c r="M291" s="168"/>
      <c r="N291" s="169"/>
      <c r="O291" s="169"/>
      <c r="P291" s="169"/>
      <c r="Q291" s="169"/>
      <c r="R291" s="169"/>
      <c r="S291" s="169"/>
      <c r="T291" s="170"/>
      <c r="AT291" s="166" t="s">
        <v>152</v>
      </c>
      <c r="AU291" s="166" t="s">
        <v>86</v>
      </c>
      <c r="AV291" s="13" t="s">
        <v>84</v>
      </c>
      <c r="AW291" s="13" t="s">
        <v>32</v>
      </c>
      <c r="AX291" s="13" t="s">
        <v>76</v>
      </c>
      <c r="AY291" s="166" t="s">
        <v>143</v>
      </c>
    </row>
    <row r="292" spans="2:51" s="14" customFormat="1" ht="12">
      <c r="B292" s="171"/>
      <c r="C292" s="213"/>
      <c r="D292" s="210" t="s">
        <v>152</v>
      </c>
      <c r="E292" s="214" t="s">
        <v>1</v>
      </c>
      <c r="F292" s="215" t="s">
        <v>84</v>
      </c>
      <c r="G292" s="213"/>
      <c r="H292" s="216">
        <v>1</v>
      </c>
      <c r="I292" s="173"/>
      <c r="J292" s="213"/>
      <c r="L292" s="171"/>
      <c r="M292" s="174"/>
      <c r="N292" s="175"/>
      <c r="O292" s="175"/>
      <c r="P292" s="175"/>
      <c r="Q292" s="175"/>
      <c r="R292" s="175"/>
      <c r="S292" s="175"/>
      <c r="T292" s="176"/>
      <c r="AT292" s="172" t="s">
        <v>152</v>
      </c>
      <c r="AU292" s="172" t="s">
        <v>86</v>
      </c>
      <c r="AV292" s="14" t="s">
        <v>86</v>
      </c>
      <c r="AW292" s="14" t="s">
        <v>32</v>
      </c>
      <c r="AX292" s="14" t="s">
        <v>84</v>
      </c>
      <c r="AY292" s="172" t="s">
        <v>143</v>
      </c>
    </row>
    <row r="293" spans="1:65" s="2" customFormat="1" ht="16.5" customHeight="1">
      <c r="A293" s="33"/>
      <c r="B293" s="156"/>
      <c r="C293" s="225" t="s">
        <v>489</v>
      </c>
      <c r="D293" s="225" t="s">
        <v>334</v>
      </c>
      <c r="E293" s="226" t="s">
        <v>1829</v>
      </c>
      <c r="F293" s="227" t="s">
        <v>1830</v>
      </c>
      <c r="G293" s="228" t="s">
        <v>1831</v>
      </c>
      <c r="H293" s="229">
        <v>1</v>
      </c>
      <c r="I293" s="190"/>
      <c r="J293" s="235">
        <f>ROUND(I293*H293,2)</f>
        <v>0</v>
      </c>
      <c r="K293" s="189" t="s">
        <v>1</v>
      </c>
      <c r="L293" s="191"/>
      <c r="M293" s="192" t="s">
        <v>1</v>
      </c>
      <c r="N293" s="193" t="s">
        <v>42</v>
      </c>
      <c r="O293" s="59"/>
      <c r="P293" s="161">
        <f>O293*H293</f>
        <v>0</v>
      </c>
      <c r="Q293" s="161">
        <v>0.00244</v>
      </c>
      <c r="R293" s="161">
        <f>Q293*H293</f>
        <v>0.00244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219</v>
      </c>
      <c r="AT293" s="163" t="s">
        <v>334</v>
      </c>
      <c r="AU293" s="163" t="s">
        <v>86</v>
      </c>
      <c r="AY293" s="18" t="s">
        <v>143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18" t="s">
        <v>84</v>
      </c>
      <c r="BK293" s="164">
        <f>ROUND(I293*H293,2)</f>
        <v>0</v>
      </c>
      <c r="BL293" s="18" t="s">
        <v>150</v>
      </c>
      <c r="BM293" s="163" t="s">
        <v>1832</v>
      </c>
    </row>
    <row r="294" spans="2:51" s="13" customFormat="1" ht="12">
      <c r="B294" s="165"/>
      <c r="C294" s="209"/>
      <c r="D294" s="210" t="s">
        <v>152</v>
      </c>
      <c r="E294" s="211" t="s">
        <v>1</v>
      </c>
      <c r="F294" s="212" t="s">
        <v>1833</v>
      </c>
      <c r="G294" s="209"/>
      <c r="H294" s="211" t="s">
        <v>1</v>
      </c>
      <c r="I294" s="167"/>
      <c r="J294" s="209"/>
      <c r="L294" s="165"/>
      <c r="M294" s="168"/>
      <c r="N294" s="169"/>
      <c r="O294" s="169"/>
      <c r="P294" s="169"/>
      <c r="Q294" s="169"/>
      <c r="R294" s="169"/>
      <c r="S294" s="169"/>
      <c r="T294" s="170"/>
      <c r="AT294" s="166" t="s">
        <v>152</v>
      </c>
      <c r="AU294" s="166" t="s">
        <v>86</v>
      </c>
      <c r="AV294" s="13" t="s">
        <v>84</v>
      </c>
      <c r="AW294" s="13" t="s">
        <v>32</v>
      </c>
      <c r="AX294" s="13" t="s">
        <v>76</v>
      </c>
      <c r="AY294" s="166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482</v>
      </c>
      <c r="G295" s="213"/>
      <c r="H295" s="216">
        <v>1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84</v>
      </c>
      <c r="AY295" s="172" t="s">
        <v>143</v>
      </c>
    </row>
    <row r="296" spans="1:65" s="2" customFormat="1" ht="16.5" customHeight="1">
      <c r="A296" s="33"/>
      <c r="B296" s="156"/>
      <c r="C296" s="225" t="s">
        <v>493</v>
      </c>
      <c r="D296" s="225" t="s">
        <v>334</v>
      </c>
      <c r="E296" s="226" t="s">
        <v>1834</v>
      </c>
      <c r="F296" s="227" t="s">
        <v>1835</v>
      </c>
      <c r="G296" s="228" t="s">
        <v>385</v>
      </c>
      <c r="H296" s="229">
        <v>1</v>
      </c>
      <c r="I296" s="190"/>
      <c r="J296" s="235">
        <f>ROUND(I296*H296,2)</f>
        <v>0</v>
      </c>
      <c r="K296" s="189" t="s">
        <v>1</v>
      </c>
      <c r="L296" s="191"/>
      <c r="M296" s="192" t="s">
        <v>1</v>
      </c>
      <c r="N296" s="193" t="s">
        <v>42</v>
      </c>
      <c r="O296" s="59"/>
      <c r="P296" s="161">
        <f>O296*H296</f>
        <v>0</v>
      </c>
      <c r="Q296" s="161">
        <v>0.006</v>
      </c>
      <c r="R296" s="161">
        <f>Q296*H296</f>
        <v>0.006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219</v>
      </c>
      <c r="AT296" s="163" t="s">
        <v>334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1836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1837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84</v>
      </c>
      <c r="G298" s="213"/>
      <c r="H298" s="216">
        <v>1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84</v>
      </c>
      <c r="AY298" s="172" t="s">
        <v>143</v>
      </c>
    </row>
    <row r="299" spans="1:65" s="2" customFormat="1" ht="16.5" customHeight="1">
      <c r="A299" s="33"/>
      <c r="B299" s="156"/>
      <c r="C299" s="204" t="s">
        <v>497</v>
      </c>
      <c r="D299" s="204" t="s">
        <v>145</v>
      </c>
      <c r="E299" s="205" t="s">
        <v>1838</v>
      </c>
      <c r="F299" s="206" t="s">
        <v>1839</v>
      </c>
      <c r="G299" s="207" t="s">
        <v>385</v>
      </c>
      <c r="H299" s="208">
        <v>1</v>
      </c>
      <c r="I299" s="158"/>
      <c r="J299" s="234">
        <f aca="true" t="shared" si="0" ref="J299:J305">ROUND(I299*H299,2)</f>
        <v>0</v>
      </c>
      <c r="K299" s="157" t="s">
        <v>149</v>
      </c>
      <c r="L299" s="34"/>
      <c r="M299" s="159" t="s">
        <v>1</v>
      </c>
      <c r="N299" s="160" t="s">
        <v>42</v>
      </c>
      <c r="O299" s="59"/>
      <c r="P299" s="161">
        <f aca="true" t="shared" si="1" ref="P299:P305">O299*H299</f>
        <v>0</v>
      </c>
      <c r="Q299" s="161">
        <v>0.06383</v>
      </c>
      <c r="R299" s="161">
        <f aca="true" t="shared" si="2" ref="R299:R305">Q299*H299</f>
        <v>0.06383</v>
      </c>
      <c r="S299" s="161">
        <v>0</v>
      </c>
      <c r="T299" s="162">
        <f aca="true" t="shared" si="3" ref="T299:T305"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150</v>
      </c>
      <c r="AT299" s="163" t="s">
        <v>145</v>
      </c>
      <c r="AU299" s="163" t="s">
        <v>86</v>
      </c>
      <c r="AY299" s="18" t="s">
        <v>143</v>
      </c>
      <c r="BE299" s="164">
        <f aca="true" t="shared" si="4" ref="BE299:BE305">IF(N299="základní",J299,0)</f>
        <v>0</v>
      </c>
      <c r="BF299" s="164">
        <f aca="true" t="shared" si="5" ref="BF299:BF305">IF(N299="snížená",J299,0)</f>
        <v>0</v>
      </c>
      <c r="BG299" s="164">
        <f aca="true" t="shared" si="6" ref="BG299:BG305">IF(N299="zákl. přenesená",J299,0)</f>
        <v>0</v>
      </c>
      <c r="BH299" s="164">
        <f aca="true" t="shared" si="7" ref="BH299:BH305">IF(N299="sníž. přenesená",J299,0)</f>
        <v>0</v>
      </c>
      <c r="BI299" s="164">
        <f aca="true" t="shared" si="8" ref="BI299:BI305">IF(N299="nulová",J299,0)</f>
        <v>0</v>
      </c>
      <c r="BJ299" s="18" t="s">
        <v>84</v>
      </c>
      <c r="BK299" s="164">
        <f aca="true" t="shared" si="9" ref="BK299:BK305">ROUND(I299*H299,2)</f>
        <v>0</v>
      </c>
      <c r="BL299" s="18" t="s">
        <v>150</v>
      </c>
      <c r="BM299" s="163" t="s">
        <v>1840</v>
      </c>
    </row>
    <row r="300" spans="1:65" s="2" customFormat="1" ht="16.5" customHeight="1">
      <c r="A300" s="33"/>
      <c r="B300" s="156"/>
      <c r="C300" s="225" t="s">
        <v>380</v>
      </c>
      <c r="D300" s="225" t="s">
        <v>334</v>
      </c>
      <c r="E300" s="226" t="s">
        <v>1841</v>
      </c>
      <c r="F300" s="227" t="s">
        <v>1842</v>
      </c>
      <c r="G300" s="228" t="s">
        <v>385</v>
      </c>
      <c r="H300" s="229">
        <v>1</v>
      </c>
      <c r="I300" s="190"/>
      <c r="J300" s="235">
        <f t="shared" si="0"/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 t="shared" si="1"/>
        <v>0</v>
      </c>
      <c r="Q300" s="161">
        <v>0.0073</v>
      </c>
      <c r="R300" s="161">
        <f t="shared" si="2"/>
        <v>0.0073</v>
      </c>
      <c r="S300" s="161">
        <v>0</v>
      </c>
      <c r="T300" s="162">
        <f t="shared" si="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 t="shared" si="4"/>
        <v>0</v>
      </c>
      <c r="BF300" s="164">
        <f t="shared" si="5"/>
        <v>0</v>
      </c>
      <c r="BG300" s="164">
        <f t="shared" si="6"/>
        <v>0</v>
      </c>
      <c r="BH300" s="164">
        <f t="shared" si="7"/>
        <v>0</v>
      </c>
      <c r="BI300" s="164">
        <f t="shared" si="8"/>
        <v>0</v>
      </c>
      <c r="BJ300" s="18" t="s">
        <v>84</v>
      </c>
      <c r="BK300" s="164">
        <f t="shared" si="9"/>
        <v>0</v>
      </c>
      <c r="BL300" s="18" t="s">
        <v>150</v>
      </c>
      <c r="BM300" s="163" t="s">
        <v>1843</v>
      </c>
    </row>
    <row r="301" spans="1:65" s="2" customFormat="1" ht="16.5" customHeight="1">
      <c r="A301" s="33"/>
      <c r="B301" s="156"/>
      <c r="C301" s="204" t="s">
        <v>507</v>
      </c>
      <c r="D301" s="204" t="s">
        <v>145</v>
      </c>
      <c r="E301" s="205" t="s">
        <v>1844</v>
      </c>
      <c r="F301" s="206" t="s">
        <v>1845</v>
      </c>
      <c r="G301" s="207" t="s">
        <v>385</v>
      </c>
      <c r="H301" s="208">
        <v>1</v>
      </c>
      <c r="I301" s="158"/>
      <c r="J301" s="234">
        <f t="shared" si="0"/>
        <v>0</v>
      </c>
      <c r="K301" s="157" t="s">
        <v>1</v>
      </c>
      <c r="L301" s="34"/>
      <c r="M301" s="159" t="s">
        <v>1</v>
      </c>
      <c r="N301" s="160" t="s">
        <v>42</v>
      </c>
      <c r="O301" s="59"/>
      <c r="P301" s="161">
        <f t="shared" si="1"/>
        <v>0</v>
      </c>
      <c r="Q301" s="161">
        <v>0.003</v>
      </c>
      <c r="R301" s="161">
        <f t="shared" si="2"/>
        <v>0.003</v>
      </c>
      <c r="S301" s="161">
        <v>0</v>
      </c>
      <c r="T301" s="162">
        <f t="shared" si="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 t="shared" si="4"/>
        <v>0</v>
      </c>
      <c r="BF301" s="164">
        <f t="shared" si="5"/>
        <v>0</v>
      </c>
      <c r="BG301" s="164">
        <f t="shared" si="6"/>
        <v>0</v>
      </c>
      <c r="BH301" s="164">
        <f t="shared" si="7"/>
        <v>0</v>
      </c>
      <c r="BI301" s="164">
        <f t="shared" si="8"/>
        <v>0</v>
      </c>
      <c r="BJ301" s="18" t="s">
        <v>84</v>
      </c>
      <c r="BK301" s="164">
        <f t="shared" si="9"/>
        <v>0</v>
      </c>
      <c r="BL301" s="18" t="s">
        <v>150</v>
      </c>
      <c r="BM301" s="163" t="s">
        <v>1846</v>
      </c>
    </row>
    <row r="302" spans="1:65" s="2" customFormat="1" ht="16.5" customHeight="1">
      <c r="A302" s="33"/>
      <c r="B302" s="156"/>
      <c r="C302" s="204" t="s">
        <v>511</v>
      </c>
      <c r="D302" s="204" t="s">
        <v>145</v>
      </c>
      <c r="E302" s="205" t="s">
        <v>1847</v>
      </c>
      <c r="F302" s="206" t="s">
        <v>1848</v>
      </c>
      <c r="G302" s="207" t="s">
        <v>226</v>
      </c>
      <c r="H302" s="208">
        <v>49</v>
      </c>
      <c r="I302" s="158"/>
      <c r="J302" s="234">
        <f t="shared" si="0"/>
        <v>0</v>
      </c>
      <c r="K302" s="157" t="s">
        <v>149</v>
      </c>
      <c r="L302" s="34"/>
      <c r="M302" s="159" t="s">
        <v>1</v>
      </c>
      <c r="N302" s="160" t="s">
        <v>42</v>
      </c>
      <c r="O302" s="59"/>
      <c r="P302" s="161">
        <f t="shared" si="1"/>
        <v>0</v>
      </c>
      <c r="Q302" s="161">
        <v>0</v>
      </c>
      <c r="R302" s="161">
        <f t="shared" si="2"/>
        <v>0</v>
      </c>
      <c r="S302" s="161">
        <v>0</v>
      </c>
      <c r="T302" s="162">
        <f t="shared" si="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150</v>
      </c>
      <c r="AT302" s="163" t="s">
        <v>145</v>
      </c>
      <c r="AU302" s="163" t="s">
        <v>86</v>
      </c>
      <c r="AY302" s="18" t="s">
        <v>143</v>
      </c>
      <c r="BE302" s="164">
        <f t="shared" si="4"/>
        <v>0</v>
      </c>
      <c r="BF302" s="164">
        <f t="shared" si="5"/>
        <v>0</v>
      </c>
      <c r="BG302" s="164">
        <f t="shared" si="6"/>
        <v>0</v>
      </c>
      <c r="BH302" s="164">
        <f t="shared" si="7"/>
        <v>0</v>
      </c>
      <c r="BI302" s="164">
        <f t="shared" si="8"/>
        <v>0</v>
      </c>
      <c r="BJ302" s="18" t="s">
        <v>84</v>
      </c>
      <c r="BK302" s="164">
        <f t="shared" si="9"/>
        <v>0</v>
      </c>
      <c r="BL302" s="18" t="s">
        <v>150</v>
      </c>
      <c r="BM302" s="163" t="s">
        <v>1849</v>
      </c>
    </row>
    <row r="303" spans="1:65" s="2" customFormat="1" ht="16.5" customHeight="1">
      <c r="A303" s="33"/>
      <c r="B303" s="156"/>
      <c r="C303" s="204" t="s">
        <v>517</v>
      </c>
      <c r="D303" s="204" t="s">
        <v>145</v>
      </c>
      <c r="E303" s="205" t="s">
        <v>539</v>
      </c>
      <c r="F303" s="206" t="s">
        <v>540</v>
      </c>
      <c r="G303" s="207" t="s">
        <v>226</v>
      </c>
      <c r="H303" s="208">
        <v>49</v>
      </c>
      <c r="I303" s="158"/>
      <c r="J303" s="234">
        <f t="shared" si="0"/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 t="shared" si="1"/>
        <v>0</v>
      </c>
      <c r="Q303" s="161">
        <v>0</v>
      </c>
      <c r="R303" s="161">
        <f t="shared" si="2"/>
        <v>0</v>
      </c>
      <c r="S303" s="161">
        <v>0</v>
      </c>
      <c r="T303" s="162">
        <f t="shared" si="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 t="shared" si="4"/>
        <v>0</v>
      </c>
      <c r="BF303" s="164">
        <f t="shared" si="5"/>
        <v>0</v>
      </c>
      <c r="BG303" s="164">
        <f t="shared" si="6"/>
        <v>0</v>
      </c>
      <c r="BH303" s="164">
        <f t="shared" si="7"/>
        <v>0</v>
      </c>
      <c r="BI303" s="164">
        <f t="shared" si="8"/>
        <v>0</v>
      </c>
      <c r="BJ303" s="18" t="s">
        <v>84</v>
      </c>
      <c r="BK303" s="164">
        <f t="shared" si="9"/>
        <v>0</v>
      </c>
      <c r="BL303" s="18" t="s">
        <v>150</v>
      </c>
      <c r="BM303" s="163" t="s">
        <v>1850</v>
      </c>
    </row>
    <row r="304" spans="1:65" s="2" customFormat="1" ht="16.5" customHeight="1">
      <c r="A304" s="33"/>
      <c r="B304" s="156"/>
      <c r="C304" s="204" t="s">
        <v>523</v>
      </c>
      <c r="D304" s="204" t="s">
        <v>145</v>
      </c>
      <c r="E304" s="205" t="s">
        <v>561</v>
      </c>
      <c r="F304" s="206" t="s">
        <v>558</v>
      </c>
      <c r="G304" s="207" t="s">
        <v>385</v>
      </c>
      <c r="H304" s="208">
        <v>2</v>
      </c>
      <c r="I304" s="158"/>
      <c r="J304" s="234">
        <f t="shared" si="0"/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 t="shared" si="1"/>
        <v>0</v>
      </c>
      <c r="Q304" s="161">
        <v>0.46009</v>
      </c>
      <c r="R304" s="161">
        <f t="shared" si="2"/>
        <v>0.92018</v>
      </c>
      <c r="S304" s="161">
        <v>0</v>
      </c>
      <c r="T304" s="162">
        <f t="shared" si="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 t="shared" si="4"/>
        <v>0</v>
      </c>
      <c r="BF304" s="164">
        <f t="shared" si="5"/>
        <v>0</v>
      </c>
      <c r="BG304" s="164">
        <f t="shared" si="6"/>
        <v>0</v>
      </c>
      <c r="BH304" s="164">
        <f t="shared" si="7"/>
        <v>0</v>
      </c>
      <c r="BI304" s="164">
        <f t="shared" si="8"/>
        <v>0</v>
      </c>
      <c r="BJ304" s="18" t="s">
        <v>84</v>
      </c>
      <c r="BK304" s="164">
        <f t="shared" si="9"/>
        <v>0</v>
      </c>
      <c r="BL304" s="18" t="s">
        <v>150</v>
      </c>
      <c r="BM304" s="163" t="s">
        <v>1851</v>
      </c>
    </row>
    <row r="305" spans="1:65" s="2" customFormat="1" ht="16.5" customHeight="1">
      <c r="A305" s="33"/>
      <c r="B305" s="156"/>
      <c r="C305" s="204" t="s">
        <v>529</v>
      </c>
      <c r="D305" s="204" t="s">
        <v>145</v>
      </c>
      <c r="E305" s="205" t="s">
        <v>569</v>
      </c>
      <c r="F305" s="206" t="s">
        <v>570</v>
      </c>
      <c r="G305" s="207" t="s">
        <v>226</v>
      </c>
      <c r="H305" s="208">
        <v>49</v>
      </c>
      <c r="I305" s="158"/>
      <c r="J305" s="234">
        <f t="shared" si="0"/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 t="shared" si="1"/>
        <v>0</v>
      </c>
      <c r="Q305" s="161">
        <v>6E-05</v>
      </c>
      <c r="R305" s="161">
        <f t="shared" si="2"/>
        <v>0.00294</v>
      </c>
      <c r="S305" s="161">
        <v>0</v>
      </c>
      <c r="T305" s="162">
        <f t="shared" si="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 t="shared" si="4"/>
        <v>0</v>
      </c>
      <c r="BF305" s="164">
        <f t="shared" si="5"/>
        <v>0</v>
      </c>
      <c r="BG305" s="164">
        <f t="shared" si="6"/>
        <v>0</v>
      </c>
      <c r="BH305" s="164">
        <f t="shared" si="7"/>
        <v>0</v>
      </c>
      <c r="BI305" s="164">
        <f t="shared" si="8"/>
        <v>0</v>
      </c>
      <c r="BJ305" s="18" t="s">
        <v>84</v>
      </c>
      <c r="BK305" s="164">
        <f t="shared" si="9"/>
        <v>0</v>
      </c>
      <c r="BL305" s="18" t="s">
        <v>150</v>
      </c>
      <c r="BM305" s="163" t="s">
        <v>1852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1853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1854</v>
      </c>
      <c r="G307" s="213"/>
      <c r="H307" s="216">
        <v>49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84</v>
      </c>
      <c r="AY307" s="172" t="s">
        <v>143</v>
      </c>
    </row>
    <row r="308" spans="2:63" s="12" customFormat="1" ht="22.9" customHeight="1">
      <c r="B308" s="147"/>
      <c r="C308" s="200"/>
      <c r="D308" s="201" t="s">
        <v>75</v>
      </c>
      <c r="E308" s="203" t="s">
        <v>763</v>
      </c>
      <c r="F308" s="203" t="s">
        <v>1685</v>
      </c>
      <c r="G308" s="200"/>
      <c r="H308" s="200"/>
      <c r="I308" s="149"/>
      <c r="J308" s="233">
        <f>BK308</f>
        <v>0</v>
      </c>
      <c r="L308" s="147"/>
      <c r="M308" s="150"/>
      <c r="N308" s="151"/>
      <c r="O308" s="151"/>
      <c r="P308" s="152">
        <f>SUM(P309:P311)</f>
        <v>0</v>
      </c>
      <c r="Q308" s="151"/>
      <c r="R308" s="152">
        <f>SUM(R309:R311)</f>
        <v>0</v>
      </c>
      <c r="S308" s="151"/>
      <c r="T308" s="153">
        <f>SUM(T309:T311)</f>
        <v>5.9399999999999995</v>
      </c>
      <c r="AR308" s="148" t="s">
        <v>84</v>
      </c>
      <c r="AT308" s="154" t="s">
        <v>75</v>
      </c>
      <c r="AU308" s="154" t="s">
        <v>84</v>
      </c>
      <c r="AY308" s="148" t="s">
        <v>143</v>
      </c>
      <c r="BK308" s="155">
        <f>SUM(BK309:BK311)</f>
        <v>0</v>
      </c>
    </row>
    <row r="309" spans="1:65" s="2" customFormat="1" ht="16.5" customHeight="1">
      <c r="A309" s="33"/>
      <c r="B309" s="156"/>
      <c r="C309" s="204" t="s">
        <v>535</v>
      </c>
      <c r="D309" s="204" t="s">
        <v>145</v>
      </c>
      <c r="E309" s="205" t="s">
        <v>1686</v>
      </c>
      <c r="F309" s="206" t="s">
        <v>1687</v>
      </c>
      <c r="G309" s="207" t="s">
        <v>258</v>
      </c>
      <c r="H309" s="208">
        <v>13.2</v>
      </c>
      <c r="I309" s="158"/>
      <c r="J309" s="234">
        <f>ROUND(I309*H309,2)</f>
        <v>0</v>
      </c>
      <c r="K309" s="157" t="s">
        <v>149</v>
      </c>
      <c r="L309" s="34"/>
      <c r="M309" s="159" t="s">
        <v>1</v>
      </c>
      <c r="N309" s="160" t="s">
        <v>42</v>
      </c>
      <c r="O309" s="59"/>
      <c r="P309" s="161">
        <f>O309*H309</f>
        <v>0</v>
      </c>
      <c r="Q309" s="161">
        <v>0</v>
      </c>
      <c r="R309" s="161">
        <f>Q309*H309</f>
        <v>0</v>
      </c>
      <c r="S309" s="161">
        <v>0.45</v>
      </c>
      <c r="T309" s="162">
        <f>S309*H309</f>
        <v>5.9399999999999995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150</v>
      </c>
      <c r="AT309" s="163" t="s">
        <v>145</v>
      </c>
      <c r="AU309" s="163" t="s">
        <v>86</v>
      </c>
      <c r="AY309" s="18" t="s">
        <v>143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18" t="s">
        <v>84</v>
      </c>
      <c r="BK309" s="164">
        <f>ROUND(I309*H309,2)</f>
        <v>0</v>
      </c>
      <c r="BL309" s="18" t="s">
        <v>150</v>
      </c>
      <c r="BM309" s="163" t="s">
        <v>1855</v>
      </c>
    </row>
    <row r="310" spans="2:51" s="14" customFormat="1" ht="12">
      <c r="B310" s="171"/>
      <c r="C310" s="213"/>
      <c r="D310" s="210" t="s">
        <v>152</v>
      </c>
      <c r="E310" s="214" t="s">
        <v>1</v>
      </c>
      <c r="F310" s="215" t="s">
        <v>1856</v>
      </c>
      <c r="G310" s="213"/>
      <c r="H310" s="216">
        <v>13.2</v>
      </c>
      <c r="I310" s="173"/>
      <c r="J310" s="213"/>
      <c r="L310" s="171"/>
      <c r="M310" s="174"/>
      <c r="N310" s="175"/>
      <c r="O310" s="175"/>
      <c r="P310" s="175"/>
      <c r="Q310" s="175"/>
      <c r="R310" s="175"/>
      <c r="S310" s="175"/>
      <c r="T310" s="176"/>
      <c r="AT310" s="172" t="s">
        <v>152</v>
      </c>
      <c r="AU310" s="172" t="s">
        <v>86</v>
      </c>
      <c r="AV310" s="14" t="s">
        <v>86</v>
      </c>
      <c r="AW310" s="14" t="s">
        <v>32</v>
      </c>
      <c r="AX310" s="14" t="s">
        <v>84</v>
      </c>
      <c r="AY310" s="172" t="s">
        <v>143</v>
      </c>
    </row>
    <row r="311" spans="2:51" s="13" customFormat="1" ht="12">
      <c r="B311" s="165"/>
      <c r="C311" s="209"/>
      <c r="D311" s="210" t="s">
        <v>152</v>
      </c>
      <c r="E311" s="211" t="s">
        <v>1</v>
      </c>
      <c r="F311" s="212" t="s">
        <v>1857</v>
      </c>
      <c r="G311" s="209"/>
      <c r="H311" s="211" t="s">
        <v>1</v>
      </c>
      <c r="I311" s="167"/>
      <c r="J311" s="209"/>
      <c r="L311" s="165"/>
      <c r="M311" s="168"/>
      <c r="N311" s="169"/>
      <c r="O311" s="169"/>
      <c r="P311" s="169"/>
      <c r="Q311" s="169"/>
      <c r="R311" s="169"/>
      <c r="S311" s="169"/>
      <c r="T311" s="170"/>
      <c r="AT311" s="166" t="s">
        <v>152</v>
      </c>
      <c r="AU311" s="166" t="s">
        <v>86</v>
      </c>
      <c r="AV311" s="13" t="s">
        <v>84</v>
      </c>
      <c r="AW311" s="13" t="s">
        <v>32</v>
      </c>
      <c r="AX311" s="13" t="s">
        <v>76</v>
      </c>
      <c r="AY311" s="166" t="s">
        <v>143</v>
      </c>
    </row>
    <row r="312" spans="2:63" s="12" customFormat="1" ht="22.9" customHeight="1">
      <c r="B312" s="147"/>
      <c r="C312" s="200"/>
      <c r="D312" s="201" t="s">
        <v>75</v>
      </c>
      <c r="E312" s="203" t="s">
        <v>1691</v>
      </c>
      <c r="F312" s="203" t="s">
        <v>1692</v>
      </c>
      <c r="G312" s="200"/>
      <c r="H312" s="200"/>
      <c r="I312" s="149"/>
      <c r="J312" s="233">
        <f>BK312</f>
        <v>0</v>
      </c>
      <c r="L312" s="147"/>
      <c r="M312" s="150"/>
      <c r="N312" s="151"/>
      <c r="O312" s="151"/>
      <c r="P312" s="152">
        <f>SUM(P313:P317)</f>
        <v>0</v>
      </c>
      <c r="Q312" s="151"/>
      <c r="R312" s="152">
        <f>SUM(R313:R317)</f>
        <v>0</v>
      </c>
      <c r="S312" s="151"/>
      <c r="T312" s="153">
        <f>SUM(T313:T317)</f>
        <v>0</v>
      </c>
      <c r="AR312" s="148" t="s">
        <v>84</v>
      </c>
      <c r="AT312" s="154" t="s">
        <v>75</v>
      </c>
      <c r="AU312" s="154" t="s">
        <v>84</v>
      </c>
      <c r="AY312" s="148" t="s">
        <v>143</v>
      </c>
      <c r="BK312" s="155">
        <f>SUM(BK313:BK317)</f>
        <v>0</v>
      </c>
    </row>
    <row r="313" spans="1:65" s="2" customFormat="1" ht="16.5" customHeight="1">
      <c r="A313" s="33"/>
      <c r="B313" s="156"/>
      <c r="C313" s="204" t="s">
        <v>397</v>
      </c>
      <c r="D313" s="204" t="s">
        <v>145</v>
      </c>
      <c r="E313" s="205" t="s">
        <v>1693</v>
      </c>
      <c r="F313" s="206" t="s">
        <v>1694</v>
      </c>
      <c r="G313" s="207" t="s">
        <v>337</v>
      </c>
      <c r="H313" s="208">
        <v>5.94</v>
      </c>
      <c r="I313" s="158"/>
      <c r="J313" s="234">
        <f>ROUND(I313*H313,2)</f>
        <v>0</v>
      </c>
      <c r="K313" s="157" t="s">
        <v>149</v>
      </c>
      <c r="L313" s="34"/>
      <c r="M313" s="159" t="s">
        <v>1</v>
      </c>
      <c r="N313" s="160" t="s">
        <v>42</v>
      </c>
      <c r="O313" s="59"/>
      <c r="P313" s="161">
        <f>O313*H313</f>
        <v>0</v>
      </c>
      <c r="Q313" s="161">
        <v>0</v>
      </c>
      <c r="R313" s="161">
        <f>Q313*H313</f>
        <v>0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150</v>
      </c>
      <c r="AT313" s="163" t="s">
        <v>145</v>
      </c>
      <c r="AU313" s="163" t="s">
        <v>86</v>
      </c>
      <c r="AY313" s="18" t="s">
        <v>143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18" t="s">
        <v>84</v>
      </c>
      <c r="BK313" s="164">
        <f>ROUND(I313*H313,2)</f>
        <v>0</v>
      </c>
      <c r="BL313" s="18" t="s">
        <v>150</v>
      </c>
      <c r="BM313" s="163" t="s">
        <v>1858</v>
      </c>
    </row>
    <row r="314" spans="1:65" s="2" customFormat="1" ht="16.5" customHeight="1">
      <c r="A314" s="33"/>
      <c r="B314" s="156"/>
      <c r="C314" s="204" t="s">
        <v>542</v>
      </c>
      <c r="D314" s="204" t="s">
        <v>145</v>
      </c>
      <c r="E314" s="205" t="s">
        <v>1696</v>
      </c>
      <c r="F314" s="206" t="s">
        <v>1697</v>
      </c>
      <c r="G314" s="207" t="s">
        <v>337</v>
      </c>
      <c r="H314" s="208">
        <v>53.46</v>
      </c>
      <c r="I314" s="158"/>
      <c r="J314" s="234">
        <f>ROUND(I314*H314,2)</f>
        <v>0</v>
      </c>
      <c r="K314" s="157" t="s">
        <v>149</v>
      </c>
      <c r="L314" s="34"/>
      <c r="M314" s="159" t="s">
        <v>1</v>
      </c>
      <c r="N314" s="160" t="s">
        <v>42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150</v>
      </c>
      <c r="AT314" s="163" t="s">
        <v>145</v>
      </c>
      <c r="AU314" s="163" t="s">
        <v>86</v>
      </c>
      <c r="AY314" s="18" t="s">
        <v>143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18" t="s">
        <v>84</v>
      </c>
      <c r="BK314" s="164">
        <f>ROUND(I314*H314,2)</f>
        <v>0</v>
      </c>
      <c r="BL314" s="18" t="s">
        <v>150</v>
      </c>
      <c r="BM314" s="163" t="s">
        <v>1859</v>
      </c>
    </row>
    <row r="315" spans="2:51" s="13" customFormat="1" ht="12">
      <c r="B315" s="165"/>
      <c r="C315" s="209"/>
      <c r="D315" s="210" t="s">
        <v>152</v>
      </c>
      <c r="E315" s="211" t="s">
        <v>1</v>
      </c>
      <c r="F315" s="212" t="s">
        <v>1860</v>
      </c>
      <c r="G315" s="209"/>
      <c r="H315" s="211" t="s">
        <v>1</v>
      </c>
      <c r="I315" s="167"/>
      <c r="J315" s="209"/>
      <c r="L315" s="165"/>
      <c r="M315" s="168"/>
      <c r="N315" s="169"/>
      <c r="O315" s="169"/>
      <c r="P315" s="169"/>
      <c r="Q315" s="169"/>
      <c r="R315" s="169"/>
      <c r="S315" s="169"/>
      <c r="T315" s="170"/>
      <c r="AT315" s="166" t="s">
        <v>152</v>
      </c>
      <c r="AU315" s="166" t="s">
        <v>86</v>
      </c>
      <c r="AV315" s="13" t="s">
        <v>84</v>
      </c>
      <c r="AW315" s="13" t="s">
        <v>32</v>
      </c>
      <c r="AX315" s="13" t="s">
        <v>76</v>
      </c>
      <c r="AY315" s="166" t="s">
        <v>143</v>
      </c>
    </row>
    <row r="316" spans="2:51" s="14" customFormat="1" ht="12">
      <c r="B316" s="171"/>
      <c r="C316" s="213"/>
      <c r="D316" s="210" t="s">
        <v>152</v>
      </c>
      <c r="E316" s="214" t="s">
        <v>1</v>
      </c>
      <c r="F316" s="215" t="s">
        <v>1861</v>
      </c>
      <c r="G316" s="213"/>
      <c r="H316" s="216">
        <v>53.46</v>
      </c>
      <c r="I316" s="173"/>
      <c r="J316" s="213"/>
      <c r="L316" s="171"/>
      <c r="M316" s="174"/>
      <c r="N316" s="175"/>
      <c r="O316" s="175"/>
      <c r="P316" s="175"/>
      <c r="Q316" s="175"/>
      <c r="R316" s="175"/>
      <c r="S316" s="175"/>
      <c r="T316" s="176"/>
      <c r="AT316" s="172" t="s">
        <v>152</v>
      </c>
      <c r="AU316" s="172" t="s">
        <v>86</v>
      </c>
      <c r="AV316" s="14" t="s">
        <v>86</v>
      </c>
      <c r="AW316" s="14" t="s">
        <v>32</v>
      </c>
      <c r="AX316" s="14" t="s">
        <v>84</v>
      </c>
      <c r="AY316" s="172" t="s">
        <v>143</v>
      </c>
    </row>
    <row r="317" spans="1:65" s="2" customFormat="1" ht="16.5" customHeight="1">
      <c r="A317" s="33"/>
      <c r="B317" s="156"/>
      <c r="C317" s="204" t="s">
        <v>546</v>
      </c>
      <c r="D317" s="204" t="s">
        <v>145</v>
      </c>
      <c r="E317" s="205" t="s">
        <v>1701</v>
      </c>
      <c r="F317" s="206" t="s">
        <v>1702</v>
      </c>
      <c r="G317" s="207" t="s">
        <v>337</v>
      </c>
      <c r="H317" s="208">
        <v>5.94</v>
      </c>
      <c r="I317" s="158"/>
      <c r="J317" s="234">
        <f>ROUND(I317*H317,2)</f>
        <v>0</v>
      </c>
      <c r="K317" s="157" t="s">
        <v>149</v>
      </c>
      <c r="L317" s="34"/>
      <c r="M317" s="159" t="s">
        <v>1</v>
      </c>
      <c r="N317" s="160" t="s">
        <v>42</v>
      </c>
      <c r="O317" s="59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150</v>
      </c>
      <c r="AT317" s="163" t="s">
        <v>145</v>
      </c>
      <c r="AU317" s="163" t="s">
        <v>86</v>
      </c>
      <c r="AY317" s="18" t="s">
        <v>143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18" t="s">
        <v>84</v>
      </c>
      <c r="BK317" s="164">
        <f>ROUND(I317*H317,2)</f>
        <v>0</v>
      </c>
      <c r="BL317" s="18" t="s">
        <v>150</v>
      </c>
      <c r="BM317" s="163" t="s">
        <v>1862</v>
      </c>
    </row>
    <row r="318" spans="2:63" s="12" customFormat="1" ht="22.9" customHeight="1">
      <c r="B318" s="147"/>
      <c r="C318" s="200"/>
      <c r="D318" s="201" t="s">
        <v>75</v>
      </c>
      <c r="E318" s="203" t="s">
        <v>1863</v>
      </c>
      <c r="F318" s="203" t="s">
        <v>1864</v>
      </c>
      <c r="G318" s="200"/>
      <c r="H318" s="200"/>
      <c r="I318" s="149"/>
      <c r="J318" s="233">
        <f>BK318</f>
        <v>0</v>
      </c>
      <c r="L318" s="147"/>
      <c r="M318" s="150"/>
      <c r="N318" s="151"/>
      <c r="O318" s="151"/>
      <c r="P318" s="152">
        <f>SUM(P319:P336)</f>
        <v>0</v>
      </c>
      <c r="Q318" s="151"/>
      <c r="R318" s="152">
        <f>SUM(R319:R336)</f>
        <v>0.2359502</v>
      </c>
      <c r="S318" s="151"/>
      <c r="T318" s="153">
        <f>SUM(T319:T336)</f>
        <v>0</v>
      </c>
      <c r="AR318" s="148" t="s">
        <v>84</v>
      </c>
      <c r="AT318" s="154" t="s">
        <v>75</v>
      </c>
      <c r="AU318" s="154" t="s">
        <v>84</v>
      </c>
      <c r="AY318" s="148" t="s">
        <v>143</v>
      </c>
      <c r="BK318" s="155">
        <f>SUM(BK319:BK336)</f>
        <v>0</v>
      </c>
    </row>
    <row r="319" spans="1:65" s="2" customFormat="1" ht="16.5" customHeight="1">
      <c r="A319" s="33"/>
      <c r="B319" s="156"/>
      <c r="C319" s="204" t="s">
        <v>550</v>
      </c>
      <c r="D319" s="204" t="s">
        <v>145</v>
      </c>
      <c r="E319" s="205" t="s">
        <v>1865</v>
      </c>
      <c r="F319" s="206" t="s">
        <v>1866</v>
      </c>
      <c r="G319" s="207" t="s">
        <v>226</v>
      </c>
      <c r="H319" s="208">
        <v>49</v>
      </c>
      <c r="I319" s="158"/>
      <c r="J319" s="234">
        <f aca="true" t="shared" si="10" ref="J319:J336">ROUND(I319*H319,2)</f>
        <v>0</v>
      </c>
      <c r="K319" s="157" t="s">
        <v>1</v>
      </c>
      <c r="L319" s="34"/>
      <c r="M319" s="159" t="s">
        <v>1</v>
      </c>
      <c r="N319" s="160" t="s">
        <v>42</v>
      </c>
      <c r="O319" s="59"/>
      <c r="P319" s="161">
        <f aca="true" t="shared" si="11" ref="P319:P336">O319*H319</f>
        <v>0</v>
      </c>
      <c r="Q319" s="161">
        <v>0</v>
      </c>
      <c r="R319" s="161">
        <f aca="true" t="shared" si="12" ref="R319:R336">Q319*H319</f>
        <v>0</v>
      </c>
      <c r="S319" s="161">
        <v>0</v>
      </c>
      <c r="T319" s="162">
        <f aca="true" t="shared" si="13" ref="T319:T336"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965</v>
      </c>
      <c r="AT319" s="163" t="s">
        <v>145</v>
      </c>
      <c r="AU319" s="163" t="s">
        <v>86</v>
      </c>
      <c r="AY319" s="18" t="s">
        <v>143</v>
      </c>
      <c r="BE319" s="164">
        <f aca="true" t="shared" si="14" ref="BE319:BE336">IF(N319="základní",J319,0)</f>
        <v>0</v>
      </c>
      <c r="BF319" s="164">
        <f aca="true" t="shared" si="15" ref="BF319:BF336">IF(N319="snížená",J319,0)</f>
        <v>0</v>
      </c>
      <c r="BG319" s="164">
        <f aca="true" t="shared" si="16" ref="BG319:BG336">IF(N319="zákl. přenesená",J319,0)</f>
        <v>0</v>
      </c>
      <c r="BH319" s="164">
        <f aca="true" t="shared" si="17" ref="BH319:BH336">IF(N319="sníž. přenesená",J319,0)</f>
        <v>0</v>
      </c>
      <c r="BI319" s="164">
        <f aca="true" t="shared" si="18" ref="BI319:BI336">IF(N319="nulová",J319,0)</f>
        <v>0</v>
      </c>
      <c r="BJ319" s="18" t="s">
        <v>84</v>
      </c>
      <c r="BK319" s="164">
        <f aca="true" t="shared" si="19" ref="BK319:BK336">ROUND(I319*H319,2)</f>
        <v>0</v>
      </c>
      <c r="BL319" s="18" t="s">
        <v>965</v>
      </c>
      <c r="BM319" s="163" t="s">
        <v>1867</v>
      </c>
    </row>
    <row r="320" spans="1:65" s="2" customFormat="1" ht="16.5" customHeight="1">
      <c r="A320" s="33"/>
      <c r="B320" s="156"/>
      <c r="C320" s="225" t="s">
        <v>556</v>
      </c>
      <c r="D320" s="225" t="s">
        <v>334</v>
      </c>
      <c r="E320" s="226" t="s">
        <v>1868</v>
      </c>
      <c r="F320" s="227" t="s">
        <v>1869</v>
      </c>
      <c r="G320" s="228" t="s">
        <v>226</v>
      </c>
      <c r="H320" s="229">
        <v>49</v>
      </c>
      <c r="I320" s="190"/>
      <c r="J320" s="235">
        <f t="shared" si="10"/>
        <v>0</v>
      </c>
      <c r="K320" s="189" t="s">
        <v>1</v>
      </c>
      <c r="L320" s="191"/>
      <c r="M320" s="192" t="s">
        <v>1</v>
      </c>
      <c r="N320" s="193" t="s">
        <v>42</v>
      </c>
      <c r="O320" s="59"/>
      <c r="P320" s="161">
        <f t="shared" si="11"/>
        <v>0</v>
      </c>
      <c r="Q320" s="161">
        <v>0.00014</v>
      </c>
      <c r="R320" s="161">
        <f t="shared" si="12"/>
        <v>0.00686</v>
      </c>
      <c r="S320" s="161">
        <v>0</v>
      </c>
      <c r="T320" s="162">
        <f t="shared" si="1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1870</v>
      </c>
      <c r="AT320" s="163" t="s">
        <v>334</v>
      </c>
      <c r="AU320" s="163" t="s">
        <v>86</v>
      </c>
      <c r="AY320" s="18" t="s">
        <v>143</v>
      </c>
      <c r="BE320" s="164">
        <f t="shared" si="14"/>
        <v>0</v>
      </c>
      <c r="BF320" s="164">
        <f t="shared" si="15"/>
        <v>0</v>
      </c>
      <c r="BG320" s="164">
        <f t="shared" si="16"/>
        <v>0</v>
      </c>
      <c r="BH320" s="164">
        <f t="shared" si="17"/>
        <v>0</v>
      </c>
      <c r="BI320" s="164">
        <f t="shared" si="18"/>
        <v>0</v>
      </c>
      <c r="BJ320" s="18" t="s">
        <v>84</v>
      </c>
      <c r="BK320" s="164">
        <f t="shared" si="19"/>
        <v>0</v>
      </c>
      <c r="BL320" s="18" t="s">
        <v>627</v>
      </c>
      <c r="BM320" s="163" t="s">
        <v>1871</v>
      </c>
    </row>
    <row r="321" spans="1:65" s="2" customFormat="1" ht="16.5" customHeight="1">
      <c r="A321" s="33"/>
      <c r="B321" s="156"/>
      <c r="C321" s="225" t="s">
        <v>560</v>
      </c>
      <c r="D321" s="225" t="s">
        <v>334</v>
      </c>
      <c r="E321" s="226" t="s">
        <v>1872</v>
      </c>
      <c r="F321" s="227" t="s">
        <v>1873</v>
      </c>
      <c r="G321" s="228" t="s">
        <v>385</v>
      </c>
      <c r="H321" s="229">
        <v>12</v>
      </c>
      <c r="I321" s="190"/>
      <c r="J321" s="235">
        <f t="shared" si="10"/>
        <v>0</v>
      </c>
      <c r="K321" s="189" t="s">
        <v>1</v>
      </c>
      <c r="L321" s="191"/>
      <c r="M321" s="192" t="s">
        <v>1</v>
      </c>
      <c r="N321" s="193" t="s">
        <v>42</v>
      </c>
      <c r="O321" s="59"/>
      <c r="P321" s="161">
        <f t="shared" si="11"/>
        <v>0</v>
      </c>
      <c r="Q321" s="161">
        <v>2E-05</v>
      </c>
      <c r="R321" s="161">
        <f t="shared" si="12"/>
        <v>0.00024000000000000003</v>
      </c>
      <c r="S321" s="161">
        <v>0</v>
      </c>
      <c r="T321" s="162">
        <f t="shared" si="1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965</v>
      </c>
      <c r="AT321" s="163" t="s">
        <v>334</v>
      </c>
      <c r="AU321" s="163" t="s">
        <v>86</v>
      </c>
      <c r="AY321" s="18" t="s">
        <v>143</v>
      </c>
      <c r="BE321" s="164">
        <f t="shared" si="14"/>
        <v>0</v>
      </c>
      <c r="BF321" s="164">
        <f t="shared" si="15"/>
        <v>0</v>
      </c>
      <c r="BG321" s="164">
        <f t="shared" si="16"/>
        <v>0</v>
      </c>
      <c r="BH321" s="164">
        <f t="shared" si="17"/>
        <v>0</v>
      </c>
      <c r="BI321" s="164">
        <f t="shared" si="18"/>
        <v>0</v>
      </c>
      <c r="BJ321" s="18" t="s">
        <v>84</v>
      </c>
      <c r="BK321" s="164">
        <f t="shared" si="19"/>
        <v>0</v>
      </c>
      <c r="BL321" s="18" t="s">
        <v>965</v>
      </c>
      <c r="BM321" s="163" t="s">
        <v>1874</v>
      </c>
    </row>
    <row r="322" spans="1:65" s="2" customFormat="1" ht="16.5" customHeight="1">
      <c r="A322" s="33"/>
      <c r="B322" s="156"/>
      <c r="C322" s="225" t="s">
        <v>564</v>
      </c>
      <c r="D322" s="225" t="s">
        <v>334</v>
      </c>
      <c r="E322" s="226" t="s">
        <v>1875</v>
      </c>
      <c r="F322" s="227" t="s">
        <v>1876</v>
      </c>
      <c r="G322" s="228" t="s">
        <v>385</v>
      </c>
      <c r="H322" s="229">
        <v>2</v>
      </c>
      <c r="I322" s="190"/>
      <c r="J322" s="235">
        <f t="shared" si="10"/>
        <v>0</v>
      </c>
      <c r="K322" s="189" t="s">
        <v>1</v>
      </c>
      <c r="L322" s="191"/>
      <c r="M322" s="192" t="s">
        <v>1</v>
      </c>
      <c r="N322" s="193" t="s">
        <v>42</v>
      </c>
      <c r="O322" s="59"/>
      <c r="P322" s="161">
        <f t="shared" si="11"/>
        <v>0</v>
      </c>
      <c r="Q322" s="161">
        <v>2E-05</v>
      </c>
      <c r="R322" s="161">
        <f t="shared" si="12"/>
        <v>4E-05</v>
      </c>
      <c r="S322" s="161">
        <v>0</v>
      </c>
      <c r="T322" s="162">
        <f t="shared" si="1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3" t="s">
        <v>965</v>
      </c>
      <c r="AT322" s="163" t="s">
        <v>334</v>
      </c>
      <c r="AU322" s="163" t="s">
        <v>86</v>
      </c>
      <c r="AY322" s="18" t="s">
        <v>143</v>
      </c>
      <c r="BE322" s="164">
        <f t="shared" si="14"/>
        <v>0</v>
      </c>
      <c r="BF322" s="164">
        <f t="shared" si="15"/>
        <v>0</v>
      </c>
      <c r="BG322" s="164">
        <f t="shared" si="16"/>
        <v>0</v>
      </c>
      <c r="BH322" s="164">
        <f t="shared" si="17"/>
        <v>0</v>
      </c>
      <c r="BI322" s="164">
        <f t="shared" si="18"/>
        <v>0</v>
      </c>
      <c r="BJ322" s="18" t="s">
        <v>84</v>
      </c>
      <c r="BK322" s="164">
        <f t="shared" si="19"/>
        <v>0</v>
      </c>
      <c r="BL322" s="18" t="s">
        <v>965</v>
      </c>
      <c r="BM322" s="163" t="s">
        <v>1877</v>
      </c>
    </row>
    <row r="323" spans="1:65" s="2" customFormat="1" ht="16.5" customHeight="1">
      <c r="A323" s="33"/>
      <c r="B323" s="156"/>
      <c r="C323" s="225" t="s">
        <v>568</v>
      </c>
      <c r="D323" s="225" t="s">
        <v>334</v>
      </c>
      <c r="E323" s="226" t="s">
        <v>1878</v>
      </c>
      <c r="F323" s="227" t="s">
        <v>1879</v>
      </c>
      <c r="G323" s="228" t="s">
        <v>385</v>
      </c>
      <c r="H323" s="229">
        <v>1</v>
      </c>
      <c r="I323" s="190"/>
      <c r="J323" s="235">
        <f t="shared" si="10"/>
        <v>0</v>
      </c>
      <c r="K323" s="189" t="s">
        <v>1</v>
      </c>
      <c r="L323" s="191"/>
      <c r="M323" s="192" t="s">
        <v>1</v>
      </c>
      <c r="N323" s="193" t="s">
        <v>42</v>
      </c>
      <c r="O323" s="59"/>
      <c r="P323" s="161">
        <f t="shared" si="11"/>
        <v>0</v>
      </c>
      <c r="Q323" s="161">
        <v>2E-05</v>
      </c>
      <c r="R323" s="161">
        <f t="shared" si="12"/>
        <v>2E-05</v>
      </c>
      <c r="S323" s="161">
        <v>0</v>
      </c>
      <c r="T323" s="162">
        <f t="shared" si="1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965</v>
      </c>
      <c r="AT323" s="163" t="s">
        <v>334</v>
      </c>
      <c r="AU323" s="163" t="s">
        <v>86</v>
      </c>
      <c r="AY323" s="18" t="s">
        <v>143</v>
      </c>
      <c r="BE323" s="164">
        <f t="shared" si="14"/>
        <v>0</v>
      </c>
      <c r="BF323" s="164">
        <f t="shared" si="15"/>
        <v>0</v>
      </c>
      <c r="BG323" s="164">
        <f t="shared" si="16"/>
        <v>0</v>
      </c>
      <c r="BH323" s="164">
        <f t="shared" si="17"/>
        <v>0</v>
      </c>
      <c r="BI323" s="164">
        <f t="shared" si="18"/>
        <v>0</v>
      </c>
      <c r="BJ323" s="18" t="s">
        <v>84</v>
      </c>
      <c r="BK323" s="164">
        <f t="shared" si="19"/>
        <v>0</v>
      </c>
      <c r="BL323" s="18" t="s">
        <v>965</v>
      </c>
      <c r="BM323" s="163" t="s">
        <v>1880</v>
      </c>
    </row>
    <row r="324" spans="1:65" s="2" customFormat="1" ht="16.5" customHeight="1">
      <c r="A324" s="33"/>
      <c r="B324" s="156"/>
      <c r="C324" s="204" t="s">
        <v>572</v>
      </c>
      <c r="D324" s="204" t="s">
        <v>145</v>
      </c>
      <c r="E324" s="205" t="s">
        <v>1881</v>
      </c>
      <c r="F324" s="206" t="s">
        <v>1882</v>
      </c>
      <c r="G324" s="207" t="s">
        <v>385</v>
      </c>
      <c r="H324" s="208">
        <v>2</v>
      </c>
      <c r="I324" s="158"/>
      <c r="J324" s="234">
        <f t="shared" si="10"/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 t="shared" si="11"/>
        <v>0</v>
      </c>
      <c r="Q324" s="161">
        <v>0</v>
      </c>
      <c r="R324" s="161">
        <f t="shared" si="12"/>
        <v>0</v>
      </c>
      <c r="S324" s="161">
        <v>0</v>
      </c>
      <c r="T324" s="162">
        <f t="shared" si="1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965</v>
      </c>
      <c r="AT324" s="163" t="s">
        <v>145</v>
      </c>
      <c r="AU324" s="163" t="s">
        <v>86</v>
      </c>
      <c r="AY324" s="18" t="s">
        <v>143</v>
      </c>
      <c r="BE324" s="164">
        <f t="shared" si="14"/>
        <v>0</v>
      </c>
      <c r="BF324" s="164">
        <f t="shared" si="15"/>
        <v>0</v>
      </c>
      <c r="BG324" s="164">
        <f t="shared" si="16"/>
        <v>0</v>
      </c>
      <c r="BH324" s="164">
        <f t="shared" si="17"/>
        <v>0</v>
      </c>
      <c r="BI324" s="164">
        <f t="shared" si="18"/>
        <v>0</v>
      </c>
      <c r="BJ324" s="18" t="s">
        <v>84</v>
      </c>
      <c r="BK324" s="164">
        <f t="shared" si="19"/>
        <v>0</v>
      </c>
      <c r="BL324" s="18" t="s">
        <v>965</v>
      </c>
      <c r="BM324" s="163" t="s">
        <v>1883</v>
      </c>
    </row>
    <row r="325" spans="1:65" s="2" customFormat="1" ht="16.5" customHeight="1">
      <c r="A325" s="33"/>
      <c r="B325" s="156"/>
      <c r="C325" s="204" t="s">
        <v>576</v>
      </c>
      <c r="D325" s="204" t="s">
        <v>145</v>
      </c>
      <c r="E325" s="205" t="s">
        <v>1884</v>
      </c>
      <c r="F325" s="206" t="s">
        <v>1885</v>
      </c>
      <c r="G325" s="207" t="s">
        <v>385</v>
      </c>
      <c r="H325" s="208">
        <v>2</v>
      </c>
      <c r="I325" s="158"/>
      <c r="J325" s="234">
        <f t="shared" si="10"/>
        <v>0</v>
      </c>
      <c r="K325" s="157" t="s">
        <v>1</v>
      </c>
      <c r="L325" s="34"/>
      <c r="M325" s="159" t="s">
        <v>1</v>
      </c>
      <c r="N325" s="160" t="s">
        <v>42</v>
      </c>
      <c r="O325" s="59"/>
      <c r="P325" s="161">
        <f t="shared" si="11"/>
        <v>0</v>
      </c>
      <c r="Q325" s="161">
        <v>0</v>
      </c>
      <c r="R325" s="161">
        <f t="shared" si="12"/>
        <v>0</v>
      </c>
      <c r="S325" s="161">
        <v>0</v>
      </c>
      <c r="T325" s="162">
        <f t="shared" si="1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3" t="s">
        <v>965</v>
      </c>
      <c r="AT325" s="163" t="s">
        <v>145</v>
      </c>
      <c r="AU325" s="163" t="s">
        <v>86</v>
      </c>
      <c r="AY325" s="18" t="s">
        <v>143</v>
      </c>
      <c r="BE325" s="164">
        <f t="shared" si="14"/>
        <v>0</v>
      </c>
      <c r="BF325" s="164">
        <f t="shared" si="15"/>
        <v>0</v>
      </c>
      <c r="BG325" s="164">
        <f t="shared" si="16"/>
        <v>0</v>
      </c>
      <c r="BH325" s="164">
        <f t="shared" si="17"/>
        <v>0</v>
      </c>
      <c r="BI325" s="164">
        <f t="shared" si="18"/>
        <v>0</v>
      </c>
      <c r="BJ325" s="18" t="s">
        <v>84</v>
      </c>
      <c r="BK325" s="164">
        <f t="shared" si="19"/>
        <v>0</v>
      </c>
      <c r="BL325" s="18" t="s">
        <v>965</v>
      </c>
      <c r="BM325" s="163" t="s">
        <v>1886</v>
      </c>
    </row>
    <row r="326" spans="1:65" s="2" customFormat="1" ht="16.5" customHeight="1">
      <c r="A326" s="33"/>
      <c r="B326" s="156"/>
      <c r="C326" s="225" t="s">
        <v>581</v>
      </c>
      <c r="D326" s="225" t="s">
        <v>334</v>
      </c>
      <c r="E326" s="226" t="s">
        <v>1887</v>
      </c>
      <c r="F326" s="227" t="s">
        <v>1888</v>
      </c>
      <c r="G326" s="228" t="s">
        <v>385</v>
      </c>
      <c r="H326" s="229">
        <v>2</v>
      </c>
      <c r="I326" s="190"/>
      <c r="J326" s="235">
        <f t="shared" si="10"/>
        <v>0</v>
      </c>
      <c r="K326" s="189" t="s">
        <v>1</v>
      </c>
      <c r="L326" s="191"/>
      <c r="M326" s="192" t="s">
        <v>1</v>
      </c>
      <c r="N326" s="193" t="s">
        <v>42</v>
      </c>
      <c r="O326" s="59"/>
      <c r="P326" s="161">
        <f t="shared" si="11"/>
        <v>0</v>
      </c>
      <c r="Q326" s="161">
        <v>0.00035</v>
      </c>
      <c r="R326" s="161">
        <f t="shared" si="12"/>
        <v>0.0007</v>
      </c>
      <c r="S326" s="161">
        <v>0</v>
      </c>
      <c r="T326" s="162">
        <f t="shared" si="1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965</v>
      </c>
      <c r="AT326" s="163" t="s">
        <v>334</v>
      </c>
      <c r="AU326" s="163" t="s">
        <v>86</v>
      </c>
      <c r="AY326" s="18" t="s">
        <v>143</v>
      </c>
      <c r="BE326" s="164">
        <f t="shared" si="14"/>
        <v>0</v>
      </c>
      <c r="BF326" s="164">
        <f t="shared" si="15"/>
        <v>0</v>
      </c>
      <c r="BG326" s="164">
        <f t="shared" si="16"/>
        <v>0</v>
      </c>
      <c r="BH326" s="164">
        <f t="shared" si="17"/>
        <v>0</v>
      </c>
      <c r="BI326" s="164">
        <f t="shared" si="18"/>
        <v>0</v>
      </c>
      <c r="BJ326" s="18" t="s">
        <v>84</v>
      </c>
      <c r="BK326" s="164">
        <f t="shared" si="19"/>
        <v>0</v>
      </c>
      <c r="BL326" s="18" t="s">
        <v>965</v>
      </c>
      <c r="BM326" s="163" t="s">
        <v>1889</v>
      </c>
    </row>
    <row r="327" spans="1:65" s="2" customFormat="1" ht="16.5" customHeight="1">
      <c r="A327" s="33"/>
      <c r="B327" s="156"/>
      <c r="C327" s="204" t="s">
        <v>588</v>
      </c>
      <c r="D327" s="204" t="s">
        <v>145</v>
      </c>
      <c r="E327" s="205" t="s">
        <v>1890</v>
      </c>
      <c r="F327" s="206" t="s">
        <v>1891</v>
      </c>
      <c r="G327" s="207" t="s">
        <v>148</v>
      </c>
      <c r="H327" s="208">
        <v>0.02</v>
      </c>
      <c r="I327" s="158"/>
      <c r="J327" s="234">
        <f t="shared" si="10"/>
        <v>0</v>
      </c>
      <c r="K327" s="157" t="s">
        <v>149</v>
      </c>
      <c r="L327" s="34"/>
      <c r="M327" s="159" t="s">
        <v>1</v>
      </c>
      <c r="N327" s="160" t="s">
        <v>42</v>
      </c>
      <c r="O327" s="59"/>
      <c r="P327" s="161">
        <f t="shared" si="11"/>
        <v>0</v>
      </c>
      <c r="Q327" s="161">
        <v>2.20411</v>
      </c>
      <c r="R327" s="161">
        <f t="shared" si="12"/>
        <v>0.0440822</v>
      </c>
      <c r="S327" s="161">
        <v>0</v>
      </c>
      <c r="T327" s="162">
        <f t="shared" si="13"/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965</v>
      </c>
      <c r="AT327" s="163" t="s">
        <v>145</v>
      </c>
      <c r="AU327" s="163" t="s">
        <v>86</v>
      </c>
      <c r="AY327" s="18" t="s">
        <v>143</v>
      </c>
      <c r="BE327" s="164">
        <f t="shared" si="14"/>
        <v>0</v>
      </c>
      <c r="BF327" s="164">
        <f t="shared" si="15"/>
        <v>0</v>
      </c>
      <c r="BG327" s="164">
        <f t="shared" si="16"/>
        <v>0</v>
      </c>
      <c r="BH327" s="164">
        <f t="shared" si="17"/>
        <v>0</v>
      </c>
      <c r="BI327" s="164">
        <f t="shared" si="18"/>
        <v>0</v>
      </c>
      <c r="BJ327" s="18" t="s">
        <v>84</v>
      </c>
      <c r="BK327" s="164">
        <f t="shared" si="19"/>
        <v>0</v>
      </c>
      <c r="BL327" s="18" t="s">
        <v>965</v>
      </c>
      <c r="BM327" s="163" t="s">
        <v>1892</v>
      </c>
    </row>
    <row r="328" spans="1:65" s="2" customFormat="1" ht="16.5" customHeight="1">
      <c r="A328" s="33"/>
      <c r="B328" s="156"/>
      <c r="C328" s="204" t="s">
        <v>596</v>
      </c>
      <c r="D328" s="204" t="s">
        <v>145</v>
      </c>
      <c r="E328" s="205" t="s">
        <v>1893</v>
      </c>
      <c r="F328" s="206" t="s">
        <v>1894</v>
      </c>
      <c r="G328" s="207" t="s">
        <v>148</v>
      </c>
      <c r="H328" s="208">
        <v>0.4</v>
      </c>
      <c r="I328" s="158"/>
      <c r="J328" s="234">
        <f t="shared" si="10"/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 t="shared" si="11"/>
        <v>0</v>
      </c>
      <c r="Q328" s="161">
        <v>0</v>
      </c>
      <c r="R328" s="161">
        <f t="shared" si="12"/>
        <v>0</v>
      </c>
      <c r="S328" s="161">
        <v>0</v>
      </c>
      <c r="T328" s="162">
        <f t="shared" si="1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965</v>
      </c>
      <c r="AT328" s="163" t="s">
        <v>145</v>
      </c>
      <c r="AU328" s="163" t="s">
        <v>86</v>
      </c>
      <c r="AY328" s="18" t="s">
        <v>143</v>
      </c>
      <c r="BE328" s="164">
        <f t="shared" si="14"/>
        <v>0</v>
      </c>
      <c r="BF328" s="164">
        <f t="shared" si="15"/>
        <v>0</v>
      </c>
      <c r="BG328" s="164">
        <f t="shared" si="16"/>
        <v>0</v>
      </c>
      <c r="BH328" s="164">
        <f t="shared" si="17"/>
        <v>0</v>
      </c>
      <c r="BI328" s="164">
        <f t="shared" si="18"/>
        <v>0</v>
      </c>
      <c r="BJ328" s="18" t="s">
        <v>84</v>
      </c>
      <c r="BK328" s="164">
        <f t="shared" si="19"/>
        <v>0</v>
      </c>
      <c r="BL328" s="18" t="s">
        <v>965</v>
      </c>
      <c r="BM328" s="163" t="s">
        <v>1895</v>
      </c>
    </row>
    <row r="329" spans="1:65" s="2" customFormat="1" ht="16.5" customHeight="1">
      <c r="A329" s="33"/>
      <c r="B329" s="156"/>
      <c r="C329" s="204" t="s">
        <v>601</v>
      </c>
      <c r="D329" s="204" t="s">
        <v>145</v>
      </c>
      <c r="E329" s="205" t="s">
        <v>1896</v>
      </c>
      <c r="F329" s="206" t="s">
        <v>1897</v>
      </c>
      <c r="G329" s="207" t="s">
        <v>258</v>
      </c>
      <c r="H329" s="208">
        <v>1.2</v>
      </c>
      <c r="I329" s="158"/>
      <c r="J329" s="234">
        <f t="shared" si="10"/>
        <v>0</v>
      </c>
      <c r="K329" s="157" t="s">
        <v>149</v>
      </c>
      <c r="L329" s="34"/>
      <c r="M329" s="159" t="s">
        <v>1</v>
      </c>
      <c r="N329" s="160" t="s">
        <v>42</v>
      </c>
      <c r="O329" s="59"/>
      <c r="P329" s="161">
        <f t="shared" si="11"/>
        <v>0</v>
      </c>
      <c r="Q329" s="161">
        <v>0.00639</v>
      </c>
      <c r="R329" s="161">
        <f t="shared" si="12"/>
        <v>0.0076679999999999995</v>
      </c>
      <c r="S329" s="161">
        <v>0</v>
      </c>
      <c r="T329" s="162">
        <f t="shared" si="1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965</v>
      </c>
      <c r="AT329" s="163" t="s">
        <v>145</v>
      </c>
      <c r="AU329" s="163" t="s">
        <v>86</v>
      </c>
      <c r="AY329" s="18" t="s">
        <v>143</v>
      </c>
      <c r="BE329" s="164">
        <f t="shared" si="14"/>
        <v>0</v>
      </c>
      <c r="BF329" s="164">
        <f t="shared" si="15"/>
        <v>0</v>
      </c>
      <c r="BG329" s="164">
        <f t="shared" si="16"/>
        <v>0</v>
      </c>
      <c r="BH329" s="164">
        <f t="shared" si="17"/>
        <v>0</v>
      </c>
      <c r="BI329" s="164">
        <f t="shared" si="18"/>
        <v>0</v>
      </c>
      <c r="BJ329" s="18" t="s">
        <v>84</v>
      </c>
      <c r="BK329" s="164">
        <f t="shared" si="19"/>
        <v>0</v>
      </c>
      <c r="BL329" s="18" t="s">
        <v>965</v>
      </c>
      <c r="BM329" s="163" t="s">
        <v>1898</v>
      </c>
    </row>
    <row r="330" spans="1:65" s="2" customFormat="1" ht="16.5" customHeight="1">
      <c r="A330" s="33"/>
      <c r="B330" s="156"/>
      <c r="C330" s="204" t="s">
        <v>606</v>
      </c>
      <c r="D330" s="204" t="s">
        <v>145</v>
      </c>
      <c r="E330" s="205" t="s">
        <v>1899</v>
      </c>
      <c r="F330" s="206" t="s">
        <v>1900</v>
      </c>
      <c r="G330" s="207" t="s">
        <v>385</v>
      </c>
      <c r="H330" s="208">
        <v>2</v>
      </c>
      <c r="I330" s="158"/>
      <c r="J330" s="234">
        <f t="shared" si="10"/>
        <v>0</v>
      </c>
      <c r="K330" s="157" t="s">
        <v>1</v>
      </c>
      <c r="L330" s="34"/>
      <c r="M330" s="159" t="s">
        <v>1</v>
      </c>
      <c r="N330" s="160" t="s">
        <v>42</v>
      </c>
      <c r="O330" s="59"/>
      <c r="P330" s="161">
        <f t="shared" si="11"/>
        <v>0</v>
      </c>
      <c r="Q330" s="161">
        <v>0.00051</v>
      </c>
      <c r="R330" s="161">
        <f t="shared" si="12"/>
        <v>0.00102</v>
      </c>
      <c r="S330" s="161">
        <v>0</v>
      </c>
      <c r="T330" s="162">
        <f t="shared" si="13"/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965</v>
      </c>
      <c r="AT330" s="163" t="s">
        <v>145</v>
      </c>
      <c r="AU330" s="163" t="s">
        <v>86</v>
      </c>
      <c r="AY330" s="18" t="s">
        <v>143</v>
      </c>
      <c r="BE330" s="164">
        <f t="shared" si="14"/>
        <v>0</v>
      </c>
      <c r="BF330" s="164">
        <f t="shared" si="15"/>
        <v>0</v>
      </c>
      <c r="BG330" s="164">
        <f t="shared" si="16"/>
        <v>0</v>
      </c>
      <c r="BH330" s="164">
        <f t="shared" si="17"/>
        <v>0</v>
      </c>
      <c r="BI330" s="164">
        <f t="shared" si="18"/>
        <v>0</v>
      </c>
      <c r="BJ330" s="18" t="s">
        <v>84</v>
      </c>
      <c r="BK330" s="164">
        <f t="shared" si="19"/>
        <v>0</v>
      </c>
      <c r="BL330" s="18" t="s">
        <v>965</v>
      </c>
      <c r="BM330" s="163" t="s">
        <v>1901</v>
      </c>
    </row>
    <row r="331" spans="1:65" s="2" customFormat="1" ht="16.5" customHeight="1">
      <c r="A331" s="33"/>
      <c r="B331" s="156"/>
      <c r="C331" s="204" t="s">
        <v>611</v>
      </c>
      <c r="D331" s="204" t="s">
        <v>145</v>
      </c>
      <c r="E331" s="205" t="s">
        <v>1902</v>
      </c>
      <c r="F331" s="206" t="s">
        <v>1903</v>
      </c>
      <c r="G331" s="207" t="s">
        <v>385</v>
      </c>
      <c r="H331" s="208">
        <v>2</v>
      </c>
      <c r="I331" s="158"/>
      <c r="J331" s="234">
        <f t="shared" si="10"/>
        <v>0</v>
      </c>
      <c r="K331" s="157" t="s">
        <v>149</v>
      </c>
      <c r="L331" s="34"/>
      <c r="M331" s="159" t="s">
        <v>1</v>
      </c>
      <c r="N331" s="160" t="s">
        <v>42</v>
      </c>
      <c r="O331" s="59"/>
      <c r="P331" s="161">
        <f t="shared" si="11"/>
        <v>0</v>
      </c>
      <c r="Q331" s="161">
        <v>0</v>
      </c>
      <c r="R331" s="161">
        <f t="shared" si="12"/>
        <v>0</v>
      </c>
      <c r="S331" s="161">
        <v>0</v>
      </c>
      <c r="T331" s="162">
        <f t="shared" si="13"/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965</v>
      </c>
      <c r="AT331" s="163" t="s">
        <v>145</v>
      </c>
      <c r="AU331" s="163" t="s">
        <v>86</v>
      </c>
      <c r="AY331" s="18" t="s">
        <v>143</v>
      </c>
      <c r="BE331" s="164">
        <f t="shared" si="14"/>
        <v>0</v>
      </c>
      <c r="BF331" s="164">
        <f t="shared" si="15"/>
        <v>0</v>
      </c>
      <c r="BG331" s="164">
        <f t="shared" si="16"/>
        <v>0</v>
      </c>
      <c r="BH331" s="164">
        <f t="shared" si="17"/>
        <v>0</v>
      </c>
      <c r="BI331" s="164">
        <f t="shared" si="18"/>
        <v>0</v>
      </c>
      <c r="BJ331" s="18" t="s">
        <v>84</v>
      </c>
      <c r="BK331" s="164">
        <f t="shared" si="19"/>
        <v>0</v>
      </c>
      <c r="BL331" s="18" t="s">
        <v>965</v>
      </c>
      <c r="BM331" s="163" t="s">
        <v>1904</v>
      </c>
    </row>
    <row r="332" spans="1:65" s="2" customFormat="1" ht="16.5" customHeight="1">
      <c r="A332" s="33"/>
      <c r="B332" s="156"/>
      <c r="C332" s="204" t="s">
        <v>615</v>
      </c>
      <c r="D332" s="204" t="s">
        <v>145</v>
      </c>
      <c r="E332" s="205" t="s">
        <v>1905</v>
      </c>
      <c r="F332" s="206" t="s">
        <v>1906</v>
      </c>
      <c r="G332" s="207" t="s">
        <v>385</v>
      </c>
      <c r="H332" s="208">
        <v>2</v>
      </c>
      <c r="I332" s="158"/>
      <c r="J332" s="234">
        <f t="shared" si="10"/>
        <v>0</v>
      </c>
      <c r="K332" s="157" t="s">
        <v>149</v>
      </c>
      <c r="L332" s="34"/>
      <c r="M332" s="159" t="s">
        <v>1</v>
      </c>
      <c r="N332" s="160" t="s">
        <v>42</v>
      </c>
      <c r="O332" s="59"/>
      <c r="P332" s="161">
        <f t="shared" si="11"/>
        <v>0</v>
      </c>
      <c r="Q332" s="161">
        <v>0.00016</v>
      </c>
      <c r="R332" s="161">
        <f t="shared" si="12"/>
        <v>0.00032</v>
      </c>
      <c r="S332" s="161">
        <v>0</v>
      </c>
      <c r="T332" s="162">
        <f t="shared" si="1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3" t="s">
        <v>965</v>
      </c>
      <c r="AT332" s="163" t="s">
        <v>145</v>
      </c>
      <c r="AU332" s="163" t="s">
        <v>86</v>
      </c>
      <c r="AY332" s="18" t="s">
        <v>143</v>
      </c>
      <c r="BE332" s="164">
        <f t="shared" si="14"/>
        <v>0</v>
      </c>
      <c r="BF332" s="164">
        <f t="shared" si="15"/>
        <v>0</v>
      </c>
      <c r="BG332" s="164">
        <f t="shared" si="16"/>
        <v>0</v>
      </c>
      <c r="BH332" s="164">
        <f t="shared" si="17"/>
        <v>0</v>
      </c>
      <c r="BI332" s="164">
        <f t="shared" si="18"/>
        <v>0</v>
      </c>
      <c r="BJ332" s="18" t="s">
        <v>84</v>
      </c>
      <c r="BK332" s="164">
        <f t="shared" si="19"/>
        <v>0</v>
      </c>
      <c r="BL332" s="18" t="s">
        <v>965</v>
      </c>
      <c r="BM332" s="163" t="s">
        <v>1907</v>
      </c>
    </row>
    <row r="333" spans="1:65" s="2" customFormat="1" ht="16.5" customHeight="1">
      <c r="A333" s="33"/>
      <c r="B333" s="156"/>
      <c r="C333" s="225" t="s">
        <v>619</v>
      </c>
      <c r="D333" s="225" t="s">
        <v>334</v>
      </c>
      <c r="E333" s="226" t="s">
        <v>1908</v>
      </c>
      <c r="F333" s="227" t="s">
        <v>1909</v>
      </c>
      <c r="G333" s="228" t="s">
        <v>385</v>
      </c>
      <c r="H333" s="229">
        <v>2</v>
      </c>
      <c r="I333" s="190"/>
      <c r="J333" s="235">
        <f t="shared" si="10"/>
        <v>0</v>
      </c>
      <c r="K333" s="189" t="s">
        <v>1</v>
      </c>
      <c r="L333" s="191"/>
      <c r="M333" s="192" t="s">
        <v>1</v>
      </c>
      <c r="N333" s="193" t="s">
        <v>42</v>
      </c>
      <c r="O333" s="59"/>
      <c r="P333" s="161">
        <f t="shared" si="11"/>
        <v>0</v>
      </c>
      <c r="Q333" s="161">
        <v>0.01</v>
      </c>
      <c r="R333" s="161">
        <f t="shared" si="12"/>
        <v>0.02</v>
      </c>
      <c r="S333" s="161">
        <v>0</v>
      </c>
      <c r="T333" s="162">
        <f t="shared" si="1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965</v>
      </c>
      <c r="AT333" s="163" t="s">
        <v>334</v>
      </c>
      <c r="AU333" s="163" t="s">
        <v>86</v>
      </c>
      <c r="AY333" s="18" t="s">
        <v>143</v>
      </c>
      <c r="BE333" s="164">
        <f t="shared" si="14"/>
        <v>0</v>
      </c>
      <c r="BF333" s="164">
        <f t="shared" si="15"/>
        <v>0</v>
      </c>
      <c r="BG333" s="164">
        <f t="shared" si="16"/>
        <v>0</v>
      </c>
      <c r="BH333" s="164">
        <f t="shared" si="17"/>
        <v>0</v>
      </c>
      <c r="BI333" s="164">
        <f t="shared" si="18"/>
        <v>0</v>
      </c>
      <c r="BJ333" s="18" t="s">
        <v>84</v>
      </c>
      <c r="BK333" s="164">
        <f t="shared" si="19"/>
        <v>0</v>
      </c>
      <c r="BL333" s="18" t="s">
        <v>965</v>
      </c>
      <c r="BM333" s="163" t="s">
        <v>1910</v>
      </c>
    </row>
    <row r="334" spans="1:65" s="2" customFormat="1" ht="16.5" customHeight="1">
      <c r="A334" s="33"/>
      <c r="B334" s="156"/>
      <c r="C334" s="225" t="s">
        <v>623</v>
      </c>
      <c r="D334" s="225" t="s">
        <v>334</v>
      </c>
      <c r="E334" s="226" t="s">
        <v>1911</v>
      </c>
      <c r="F334" s="227" t="s">
        <v>1912</v>
      </c>
      <c r="G334" s="228" t="s">
        <v>385</v>
      </c>
      <c r="H334" s="229">
        <v>4</v>
      </c>
      <c r="I334" s="190"/>
      <c r="J334" s="235">
        <f t="shared" si="10"/>
        <v>0</v>
      </c>
      <c r="K334" s="189" t="s">
        <v>1</v>
      </c>
      <c r="L334" s="191"/>
      <c r="M334" s="192" t="s">
        <v>1</v>
      </c>
      <c r="N334" s="193" t="s">
        <v>42</v>
      </c>
      <c r="O334" s="59"/>
      <c r="P334" s="161">
        <f t="shared" si="11"/>
        <v>0</v>
      </c>
      <c r="Q334" s="161">
        <v>0.026</v>
      </c>
      <c r="R334" s="161">
        <f t="shared" si="12"/>
        <v>0.104</v>
      </c>
      <c r="S334" s="161">
        <v>0</v>
      </c>
      <c r="T334" s="162">
        <f t="shared" si="1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965</v>
      </c>
      <c r="AT334" s="163" t="s">
        <v>334</v>
      </c>
      <c r="AU334" s="163" t="s">
        <v>86</v>
      </c>
      <c r="AY334" s="18" t="s">
        <v>143</v>
      </c>
      <c r="BE334" s="164">
        <f t="shared" si="14"/>
        <v>0</v>
      </c>
      <c r="BF334" s="164">
        <f t="shared" si="15"/>
        <v>0</v>
      </c>
      <c r="BG334" s="164">
        <f t="shared" si="16"/>
        <v>0</v>
      </c>
      <c r="BH334" s="164">
        <f t="shared" si="17"/>
        <v>0</v>
      </c>
      <c r="BI334" s="164">
        <f t="shared" si="18"/>
        <v>0</v>
      </c>
      <c r="BJ334" s="18" t="s">
        <v>84</v>
      </c>
      <c r="BK334" s="164">
        <f t="shared" si="19"/>
        <v>0</v>
      </c>
      <c r="BL334" s="18" t="s">
        <v>965</v>
      </c>
      <c r="BM334" s="163" t="s">
        <v>1913</v>
      </c>
    </row>
    <row r="335" spans="1:65" s="2" customFormat="1" ht="16.5" customHeight="1">
      <c r="A335" s="33"/>
      <c r="B335" s="156"/>
      <c r="C335" s="225" t="s">
        <v>627</v>
      </c>
      <c r="D335" s="225" t="s">
        <v>334</v>
      </c>
      <c r="E335" s="226" t="s">
        <v>1914</v>
      </c>
      <c r="F335" s="227" t="s">
        <v>1915</v>
      </c>
      <c r="G335" s="228" t="s">
        <v>385</v>
      </c>
      <c r="H335" s="229">
        <v>20</v>
      </c>
      <c r="I335" s="190"/>
      <c r="J335" s="235">
        <f t="shared" si="10"/>
        <v>0</v>
      </c>
      <c r="K335" s="189" t="s">
        <v>1</v>
      </c>
      <c r="L335" s="191"/>
      <c r="M335" s="192" t="s">
        <v>1</v>
      </c>
      <c r="N335" s="193" t="s">
        <v>42</v>
      </c>
      <c r="O335" s="59"/>
      <c r="P335" s="161">
        <f t="shared" si="11"/>
        <v>0</v>
      </c>
      <c r="Q335" s="161">
        <v>0.00122</v>
      </c>
      <c r="R335" s="161">
        <f t="shared" si="12"/>
        <v>0.024399999999999998</v>
      </c>
      <c r="S335" s="161">
        <v>0</v>
      </c>
      <c r="T335" s="162">
        <f t="shared" si="1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965</v>
      </c>
      <c r="AT335" s="163" t="s">
        <v>334</v>
      </c>
      <c r="AU335" s="163" t="s">
        <v>86</v>
      </c>
      <c r="AY335" s="18" t="s">
        <v>143</v>
      </c>
      <c r="BE335" s="164">
        <f t="shared" si="14"/>
        <v>0</v>
      </c>
      <c r="BF335" s="164">
        <f t="shared" si="15"/>
        <v>0</v>
      </c>
      <c r="BG335" s="164">
        <f t="shared" si="16"/>
        <v>0</v>
      </c>
      <c r="BH335" s="164">
        <f t="shared" si="17"/>
        <v>0</v>
      </c>
      <c r="BI335" s="164">
        <f t="shared" si="18"/>
        <v>0</v>
      </c>
      <c r="BJ335" s="18" t="s">
        <v>84</v>
      </c>
      <c r="BK335" s="164">
        <f t="shared" si="19"/>
        <v>0</v>
      </c>
      <c r="BL335" s="18" t="s">
        <v>965</v>
      </c>
      <c r="BM335" s="163" t="s">
        <v>1916</v>
      </c>
    </row>
    <row r="336" spans="1:65" s="2" customFormat="1" ht="16.5" customHeight="1">
      <c r="A336" s="33"/>
      <c r="B336" s="156"/>
      <c r="C336" s="225" t="s">
        <v>631</v>
      </c>
      <c r="D336" s="225" t="s">
        <v>334</v>
      </c>
      <c r="E336" s="226" t="s">
        <v>1917</v>
      </c>
      <c r="F336" s="227" t="s">
        <v>1918</v>
      </c>
      <c r="G336" s="228" t="s">
        <v>385</v>
      </c>
      <c r="H336" s="229">
        <v>2</v>
      </c>
      <c r="I336" s="190"/>
      <c r="J336" s="235">
        <f t="shared" si="10"/>
        <v>0</v>
      </c>
      <c r="K336" s="189" t="s">
        <v>1</v>
      </c>
      <c r="L336" s="191"/>
      <c r="M336" s="192" t="s">
        <v>1</v>
      </c>
      <c r="N336" s="193" t="s">
        <v>42</v>
      </c>
      <c r="O336" s="59"/>
      <c r="P336" s="161">
        <f t="shared" si="11"/>
        <v>0</v>
      </c>
      <c r="Q336" s="161">
        <v>0.0133</v>
      </c>
      <c r="R336" s="161">
        <f t="shared" si="12"/>
        <v>0.0266</v>
      </c>
      <c r="S336" s="161">
        <v>0</v>
      </c>
      <c r="T336" s="162">
        <f t="shared" si="1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965</v>
      </c>
      <c r="AT336" s="163" t="s">
        <v>334</v>
      </c>
      <c r="AU336" s="163" t="s">
        <v>86</v>
      </c>
      <c r="AY336" s="18" t="s">
        <v>143</v>
      </c>
      <c r="BE336" s="164">
        <f t="shared" si="14"/>
        <v>0</v>
      </c>
      <c r="BF336" s="164">
        <f t="shared" si="15"/>
        <v>0</v>
      </c>
      <c r="BG336" s="164">
        <f t="shared" si="16"/>
        <v>0</v>
      </c>
      <c r="BH336" s="164">
        <f t="shared" si="17"/>
        <v>0</v>
      </c>
      <c r="BI336" s="164">
        <f t="shared" si="18"/>
        <v>0</v>
      </c>
      <c r="BJ336" s="18" t="s">
        <v>84</v>
      </c>
      <c r="BK336" s="164">
        <f t="shared" si="19"/>
        <v>0</v>
      </c>
      <c r="BL336" s="18" t="s">
        <v>965</v>
      </c>
      <c r="BM336" s="163" t="s">
        <v>1919</v>
      </c>
    </row>
    <row r="337" spans="2:63" s="12" customFormat="1" ht="22.9" customHeight="1">
      <c r="B337" s="147"/>
      <c r="C337" s="200"/>
      <c r="D337" s="201" t="s">
        <v>75</v>
      </c>
      <c r="E337" s="203" t="s">
        <v>652</v>
      </c>
      <c r="F337" s="203" t="s">
        <v>653</v>
      </c>
      <c r="G337" s="200"/>
      <c r="H337" s="200"/>
      <c r="I337" s="149"/>
      <c r="J337" s="233">
        <f>BK337</f>
        <v>0</v>
      </c>
      <c r="L337" s="147"/>
      <c r="M337" s="150"/>
      <c r="N337" s="151"/>
      <c r="O337" s="151"/>
      <c r="P337" s="152">
        <f>P338</f>
        <v>0</v>
      </c>
      <c r="Q337" s="151"/>
      <c r="R337" s="152">
        <f>R338</f>
        <v>0</v>
      </c>
      <c r="S337" s="151"/>
      <c r="T337" s="153">
        <f>T338</f>
        <v>0</v>
      </c>
      <c r="AR337" s="148" t="s">
        <v>84</v>
      </c>
      <c r="AT337" s="154" t="s">
        <v>75</v>
      </c>
      <c r="AU337" s="154" t="s">
        <v>84</v>
      </c>
      <c r="AY337" s="148" t="s">
        <v>143</v>
      </c>
      <c r="BK337" s="155">
        <f>BK338</f>
        <v>0</v>
      </c>
    </row>
    <row r="338" spans="1:65" s="2" customFormat="1" ht="16.5" customHeight="1">
      <c r="A338" s="33"/>
      <c r="B338" s="156"/>
      <c r="C338" s="204" t="s">
        <v>635</v>
      </c>
      <c r="D338" s="204" t="s">
        <v>145</v>
      </c>
      <c r="E338" s="205" t="s">
        <v>655</v>
      </c>
      <c r="F338" s="206" t="s">
        <v>656</v>
      </c>
      <c r="G338" s="207" t="s">
        <v>337</v>
      </c>
      <c r="H338" s="208">
        <v>2.705</v>
      </c>
      <c r="I338" s="158"/>
      <c r="J338" s="234">
        <f>ROUND(I338*H338,2)</f>
        <v>0</v>
      </c>
      <c r="K338" s="157" t="s">
        <v>149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1920</v>
      </c>
    </row>
    <row r="339" spans="2:63" s="12" customFormat="1" ht="25.9" customHeight="1">
      <c r="B339" s="147"/>
      <c r="C339" s="200"/>
      <c r="D339" s="201" t="s">
        <v>75</v>
      </c>
      <c r="E339" s="202" t="s">
        <v>933</v>
      </c>
      <c r="F339" s="202" t="s">
        <v>934</v>
      </c>
      <c r="G339" s="200"/>
      <c r="H339" s="200"/>
      <c r="I339" s="149"/>
      <c r="J339" s="232">
        <f>BK339</f>
        <v>0</v>
      </c>
      <c r="L339" s="147"/>
      <c r="M339" s="150"/>
      <c r="N339" s="151"/>
      <c r="O339" s="151"/>
      <c r="P339" s="152">
        <f>P340</f>
        <v>0</v>
      </c>
      <c r="Q339" s="151"/>
      <c r="R339" s="152">
        <f>R340</f>
        <v>0</v>
      </c>
      <c r="S339" s="151"/>
      <c r="T339" s="153">
        <f>T340</f>
        <v>0</v>
      </c>
      <c r="AR339" s="148" t="s">
        <v>171</v>
      </c>
      <c r="AT339" s="154" t="s">
        <v>75</v>
      </c>
      <c r="AU339" s="154" t="s">
        <v>76</v>
      </c>
      <c r="AY339" s="148" t="s">
        <v>143</v>
      </c>
      <c r="BK339" s="155">
        <f>BK340</f>
        <v>0</v>
      </c>
    </row>
    <row r="340" spans="1:65" s="2" customFormat="1" ht="16.5" customHeight="1">
      <c r="A340" s="33"/>
      <c r="B340" s="156"/>
      <c r="C340" s="204" t="s">
        <v>639</v>
      </c>
      <c r="D340" s="204" t="s">
        <v>145</v>
      </c>
      <c r="E340" s="205" t="s">
        <v>936</v>
      </c>
      <c r="F340" s="206" t="s">
        <v>937</v>
      </c>
      <c r="G340" s="207" t="s">
        <v>642</v>
      </c>
      <c r="H340" s="208">
        <v>1</v>
      </c>
      <c r="I340" s="158"/>
      <c r="J340" s="234">
        <f>ROUND(I340*H340,2)</f>
        <v>0</v>
      </c>
      <c r="K340" s="157" t="s">
        <v>149</v>
      </c>
      <c r="L340" s="34"/>
      <c r="M340" s="159" t="s">
        <v>1</v>
      </c>
      <c r="N340" s="160" t="s">
        <v>42</v>
      </c>
      <c r="O340" s="59"/>
      <c r="P340" s="161">
        <f>O340*H340</f>
        <v>0</v>
      </c>
      <c r="Q340" s="161">
        <v>0</v>
      </c>
      <c r="R340" s="161">
        <f>Q340*H340</f>
        <v>0</v>
      </c>
      <c r="S340" s="161">
        <v>0</v>
      </c>
      <c r="T340" s="16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3" t="s">
        <v>938</v>
      </c>
      <c r="AT340" s="163" t="s">
        <v>145</v>
      </c>
      <c r="AU340" s="163" t="s">
        <v>84</v>
      </c>
      <c r="AY340" s="18" t="s">
        <v>143</v>
      </c>
      <c r="BE340" s="164">
        <f>IF(N340="základní",J340,0)</f>
        <v>0</v>
      </c>
      <c r="BF340" s="164">
        <f>IF(N340="snížená",J340,0)</f>
        <v>0</v>
      </c>
      <c r="BG340" s="164">
        <f>IF(N340="zákl. přenesená",J340,0)</f>
        <v>0</v>
      </c>
      <c r="BH340" s="164">
        <f>IF(N340="sníž. přenesená",J340,0)</f>
        <v>0</v>
      </c>
      <c r="BI340" s="164">
        <f>IF(N340="nulová",J340,0)</f>
        <v>0</v>
      </c>
      <c r="BJ340" s="18" t="s">
        <v>84</v>
      </c>
      <c r="BK340" s="164">
        <f>ROUND(I340*H340,2)</f>
        <v>0</v>
      </c>
      <c r="BL340" s="18" t="s">
        <v>938</v>
      </c>
      <c r="BM340" s="163" t="s">
        <v>1921</v>
      </c>
    </row>
    <row r="341" spans="2:63" s="12" customFormat="1" ht="25.9" customHeight="1">
      <c r="B341" s="147"/>
      <c r="C341" s="200"/>
      <c r="D341" s="201" t="s">
        <v>75</v>
      </c>
      <c r="E341" s="202" t="s">
        <v>940</v>
      </c>
      <c r="F341" s="202" t="s">
        <v>941</v>
      </c>
      <c r="G341" s="200"/>
      <c r="H341" s="200"/>
      <c r="I341" s="149"/>
      <c r="J341" s="232">
        <f>BK341</f>
        <v>0</v>
      </c>
      <c r="L341" s="147"/>
      <c r="M341" s="150"/>
      <c r="N341" s="151"/>
      <c r="O341" s="151"/>
      <c r="P341" s="152">
        <f>SUM(P342:P352)</f>
        <v>0</v>
      </c>
      <c r="Q341" s="151"/>
      <c r="R341" s="152">
        <f>SUM(R342:R352)</f>
        <v>0</v>
      </c>
      <c r="S341" s="151"/>
      <c r="T341" s="153">
        <f>SUM(T342:T352)</f>
        <v>0</v>
      </c>
      <c r="AR341" s="148" t="s">
        <v>150</v>
      </c>
      <c r="AT341" s="154" t="s">
        <v>75</v>
      </c>
      <c r="AU341" s="154" t="s">
        <v>76</v>
      </c>
      <c r="AY341" s="148" t="s">
        <v>143</v>
      </c>
      <c r="BK341" s="155">
        <f>SUM(BK342:BK352)</f>
        <v>0</v>
      </c>
    </row>
    <row r="342" spans="1:65" s="2" customFormat="1" ht="16.5" customHeight="1">
      <c r="A342" s="33"/>
      <c r="B342" s="156"/>
      <c r="C342" s="204" t="s">
        <v>644</v>
      </c>
      <c r="D342" s="204" t="s">
        <v>145</v>
      </c>
      <c r="E342" s="205" t="s">
        <v>943</v>
      </c>
      <c r="F342" s="206" t="s">
        <v>944</v>
      </c>
      <c r="G342" s="207" t="s">
        <v>642</v>
      </c>
      <c r="H342" s="208">
        <v>1</v>
      </c>
      <c r="I342" s="158"/>
      <c r="J342" s="234">
        <f aca="true" t="shared" si="20" ref="J342:J352"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 aca="true" t="shared" si="21" ref="P342:P352">O342*H342</f>
        <v>0</v>
      </c>
      <c r="Q342" s="161">
        <v>0</v>
      </c>
      <c r="R342" s="161">
        <f aca="true" t="shared" si="22" ref="R342:R352">Q342*H342</f>
        <v>0</v>
      </c>
      <c r="S342" s="161">
        <v>0</v>
      </c>
      <c r="T342" s="162">
        <f aca="true" t="shared" si="23" ref="T342:T352"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938</v>
      </c>
      <c r="AT342" s="163" t="s">
        <v>145</v>
      </c>
      <c r="AU342" s="163" t="s">
        <v>84</v>
      </c>
      <c r="AY342" s="18" t="s">
        <v>143</v>
      </c>
      <c r="BE342" s="164">
        <f aca="true" t="shared" si="24" ref="BE342:BE352">IF(N342="základní",J342,0)</f>
        <v>0</v>
      </c>
      <c r="BF342" s="164">
        <f aca="true" t="shared" si="25" ref="BF342:BF352">IF(N342="snížená",J342,0)</f>
        <v>0</v>
      </c>
      <c r="BG342" s="164">
        <f aca="true" t="shared" si="26" ref="BG342:BG352">IF(N342="zákl. přenesená",J342,0)</f>
        <v>0</v>
      </c>
      <c r="BH342" s="164">
        <f aca="true" t="shared" si="27" ref="BH342:BH352">IF(N342="sníž. přenesená",J342,0)</f>
        <v>0</v>
      </c>
      <c r="BI342" s="164">
        <f aca="true" t="shared" si="28" ref="BI342:BI352">IF(N342="nulová",J342,0)</f>
        <v>0</v>
      </c>
      <c r="BJ342" s="18" t="s">
        <v>84</v>
      </c>
      <c r="BK342" s="164">
        <f aca="true" t="shared" si="29" ref="BK342:BK352">ROUND(I342*H342,2)</f>
        <v>0</v>
      </c>
      <c r="BL342" s="18" t="s">
        <v>938</v>
      </c>
      <c r="BM342" s="163" t="s">
        <v>1922</v>
      </c>
    </row>
    <row r="343" spans="1:65" s="2" customFormat="1" ht="16.5" customHeight="1">
      <c r="A343" s="33"/>
      <c r="B343" s="156"/>
      <c r="C343" s="204" t="s">
        <v>648</v>
      </c>
      <c r="D343" s="204" t="s">
        <v>145</v>
      </c>
      <c r="E343" s="205" t="s">
        <v>947</v>
      </c>
      <c r="F343" s="206" t="s">
        <v>948</v>
      </c>
      <c r="G343" s="207" t="s">
        <v>642</v>
      </c>
      <c r="H343" s="208">
        <v>1</v>
      </c>
      <c r="I343" s="158"/>
      <c r="J343" s="234">
        <f t="shared" si="20"/>
        <v>0</v>
      </c>
      <c r="K343" s="157" t="s">
        <v>1</v>
      </c>
      <c r="L343" s="34"/>
      <c r="M343" s="159" t="s">
        <v>1</v>
      </c>
      <c r="N343" s="160" t="s">
        <v>42</v>
      </c>
      <c r="O343" s="59"/>
      <c r="P343" s="161">
        <f t="shared" si="21"/>
        <v>0</v>
      </c>
      <c r="Q343" s="161">
        <v>0</v>
      </c>
      <c r="R343" s="161">
        <f t="shared" si="22"/>
        <v>0</v>
      </c>
      <c r="S343" s="161">
        <v>0</v>
      </c>
      <c r="T343" s="162">
        <f t="shared" si="23"/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938</v>
      </c>
      <c r="AT343" s="163" t="s">
        <v>145</v>
      </c>
      <c r="AU343" s="163" t="s">
        <v>84</v>
      </c>
      <c r="AY343" s="18" t="s">
        <v>143</v>
      </c>
      <c r="BE343" s="164">
        <f t="shared" si="24"/>
        <v>0</v>
      </c>
      <c r="BF343" s="164">
        <f t="shared" si="25"/>
        <v>0</v>
      </c>
      <c r="BG343" s="164">
        <f t="shared" si="26"/>
        <v>0</v>
      </c>
      <c r="BH343" s="164">
        <f t="shared" si="27"/>
        <v>0</v>
      </c>
      <c r="BI343" s="164">
        <f t="shared" si="28"/>
        <v>0</v>
      </c>
      <c r="BJ343" s="18" t="s">
        <v>84</v>
      </c>
      <c r="BK343" s="164">
        <f t="shared" si="29"/>
        <v>0</v>
      </c>
      <c r="BL343" s="18" t="s">
        <v>938</v>
      </c>
      <c r="BM343" s="163" t="s">
        <v>1923</v>
      </c>
    </row>
    <row r="344" spans="1:65" s="2" customFormat="1" ht="24" customHeight="1">
      <c r="A344" s="33"/>
      <c r="B344" s="156"/>
      <c r="C344" s="204" t="s">
        <v>654</v>
      </c>
      <c r="D344" s="204" t="s">
        <v>145</v>
      </c>
      <c r="E344" s="205" t="s">
        <v>951</v>
      </c>
      <c r="F344" s="206" t="s">
        <v>952</v>
      </c>
      <c r="G344" s="207" t="s">
        <v>642</v>
      </c>
      <c r="H344" s="208">
        <v>1</v>
      </c>
      <c r="I344" s="158"/>
      <c r="J344" s="234">
        <f t="shared" si="20"/>
        <v>0</v>
      </c>
      <c r="K344" s="157" t="s">
        <v>1</v>
      </c>
      <c r="L344" s="34"/>
      <c r="M344" s="159" t="s">
        <v>1</v>
      </c>
      <c r="N344" s="160" t="s">
        <v>42</v>
      </c>
      <c r="O344" s="59"/>
      <c r="P344" s="161">
        <f t="shared" si="21"/>
        <v>0</v>
      </c>
      <c r="Q344" s="161">
        <v>0</v>
      </c>
      <c r="R344" s="161">
        <f t="shared" si="22"/>
        <v>0</v>
      </c>
      <c r="S344" s="161">
        <v>0</v>
      </c>
      <c r="T344" s="162">
        <f t="shared" si="23"/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938</v>
      </c>
      <c r="AT344" s="163" t="s">
        <v>145</v>
      </c>
      <c r="AU344" s="163" t="s">
        <v>84</v>
      </c>
      <c r="AY344" s="18" t="s">
        <v>143</v>
      </c>
      <c r="BE344" s="164">
        <f t="shared" si="24"/>
        <v>0</v>
      </c>
      <c r="BF344" s="164">
        <f t="shared" si="25"/>
        <v>0</v>
      </c>
      <c r="BG344" s="164">
        <f t="shared" si="26"/>
        <v>0</v>
      </c>
      <c r="BH344" s="164">
        <f t="shared" si="27"/>
        <v>0</v>
      </c>
      <c r="BI344" s="164">
        <f t="shared" si="28"/>
        <v>0</v>
      </c>
      <c r="BJ344" s="18" t="s">
        <v>84</v>
      </c>
      <c r="BK344" s="164">
        <f t="shared" si="29"/>
        <v>0</v>
      </c>
      <c r="BL344" s="18" t="s">
        <v>938</v>
      </c>
      <c r="BM344" s="163" t="s">
        <v>1924</v>
      </c>
    </row>
    <row r="345" spans="1:65" s="2" customFormat="1" ht="16.5" customHeight="1">
      <c r="A345" s="33"/>
      <c r="B345" s="156"/>
      <c r="C345" s="204" t="s">
        <v>660</v>
      </c>
      <c r="D345" s="204" t="s">
        <v>145</v>
      </c>
      <c r="E345" s="205" t="s">
        <v>955</v>
      </c>
      <c r="F345" s="206" t="s">
        <v>956</v>
      </c>
      <c r="G345" s="207" t="s">
        <v>642</v>
      </c>
      <c r="H345" s="208">
        <v>1</v>
      </c>
      <c r="I345" s="158"/>
      <c r="J345" s="234">
        <f t="shared" si="20"/>
        <v>0</v>
      </c>
      <c r="K345" s="157" t="s">
        <v>149</v>
      </c>
      <c r="L345" s="34"/>
      <c r="M345" s="159" t="s">
        <v>1</v>
      </c>
      <c r="N345" s="160" t="s">
        <v>42</v>
      </c>
      <c r="O345" s="59"/>
      <c r="P345" s="161">
        <f t="shared" si="21"/>
        <v>0</v>
      </c>
      <c r="Q345" s="161">
        <v>0</v>
      </c>
      <c r="R345" s="161">
        <f t="shared" si="22"/>
        <v>0</v>
      </c>
      <c r="S345" s="161">
        <v>0</v>
      </c>
      <c r="T345" s="162">
        <f t="shared" si="23"/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3" t="s">
        <v>938</v>
      </c>
      <c r="AT345" s="163" t="s">
        <v>145</v>
      </c>
      <c r="AU345" s="163" t="s">
        <v>84</v>
      </c>
      <c r="AY345" s="18" t="s">
        <v>143</v>
      </c>
      <c r="BE345" s="164">
        <f t="shared" si="24"/>
        <v>0</v>
      </c>
      <c r="BF345" s="164">
        <f t="shared" si="25"/>
        <v>0</v>
      </c>
      <c r="BG345" s="164">
        <f t="shared" si="26"/>
        <v>0</v>
      </c>
      <c r="BH345" s="164">
        <f t="shared" si="27"/>
        <v>0</v>
      </c>
      <c r="BI345" s="164">
        <f t="shared" si="28"/>
        <v>0</v>
      </c>
      <c r="BJ345" s="18" t="s">
        <v>84</v>
      </c>
      <c r="BK345" s="164">
        <f t="shared" si="29"/>
        <v>0</v>
      </c>
      <c r="BL345" s="18" t="s">
        <v>938</v>
      </c>
      <c r="BM345" s="163" t="s">
        <v>1925</v>
      </c>
    </row>
    <row r="346" spans="1:65" s="2" customFormat="1" ht="16.5" customHeight="1">
      <c r="A346" s="33"/>
      <c r="B346" s="156"/>
      <c r="C346" s="204" t="s">
        <v>667</v>
      </c>
      <c r="D346" s="204" t="s">
        <v>145</v>
      </c>
      <c r="E346" s="205" t="s">
        <v>959</v>
      </c>
      <c r="F346" s="206" t="s">
        <v>960</v>
      </c>
      <c r="G346" s="207" t="s">
        <v>642</v>
      </c>
      <c r="H346" s="208">
        <v>3</v>
      </c>
      <c r="I346" s="158"/>
      <c r="J346" s="234">
        <f t="shared" si="20"/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 t="shared" si="21"/>
        <v>0</v>
      </c>
      <c r="Q346" s="161">
        <v>0</v>
      </c>
      <c r="R346" s="161">
        <f t="shared" si="22"/>
        <v>0</v>
      </c>
      <c r="S346" s="161">
        <v>0</v>
      </c>
      <c r="T346" s="162">
        <f t="shared" si="23"/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938</v>
      </c>
      <c r="AT346" s="163" t="s">
        <v>145</v>
      </c>
      <c r="AU346" s="163" t="s">
        <v>84</v>
      </c>
      <c r="AY346" s="18" t="s">
        <v>143</v>
      </c>
      <c r="BE346" s="164">
        <f t="shared" si="24"/>
        <v>0</v>
      </c>
      <c r="BF346" s="164">
        <f t="shared" si="25"/>
        <v>0</v>
      </c>
      <c r="BG346" s="164">
        <f t="shared" si="26"/>
        <v>0</v>
      </c>
      <c r="BH346" s="164">
        <f t="shared" si="27"/>
        <v>0</v>
      </c>
      <c r="BI346" s="164">
        <f t="shared" si="28"/>
        <v>0</v>
      </c>
      <c r="BJ346" s="18" t="s">
        <v>84</v>
      </c>
      <c r="BK346" s="164">
        <f t="shared" si="29"/>
        <v>0</v>
      </c>
      <c r="BL346" s="18" t="s">
        <v>938</v>
      </c>
      <c r="BM346" s="163" t="s">
        <v>1926</v>
      </c>
    </row>
    <row r="347" spans="1:65" s="2" customFormat="1" ht="24" customHeight="1">
      <c r="A347" s="33"/>
      <c r="B347" s="156"/>
      <c r="C347" s="204" t="s">
        <v>674</v>
      </c>
      <c r="D347" s="204" t="s">
        <v>145</v>
      </c>
      <c r="E347" s="205" t="s">
        <v>963</v>
      </c>
      <c r="F347" s="206" t="s">
        <v>964</v>
      </c>
      <c r="G347" s="207" t="s">
        <v>642</v>
      </c>
      <c r="H347" s="208">
        <v>1</v>
      </c>
      <c r="I347" s="158"/>
      <c r="J347" s="234">
        <f t="shared" si="20"/>
        <v>0</v>
      </c>
      <c r="K347" s="157" t="s">
        <v>1</v>
      </c>
      <c r="L347" s="34"/>
      <c r="M347" s="159" t="s">
        <v>1</v>
      </c>
      <c r="N347" s="160" t="s">
        <v>42</v>
      </c>
      <c r="O347" s="59"/>
      <c r="P347" s="161">
        <f t="shared" si="21"/>
        <v>0</v>
      </c>
      <c r="Q347" s="161">
        <v>0</v>
      </c>
      <c r="R347" s="161">
        <f t="shared" si="22"/>
        <v>0</v>
      </c>
      <c r="S347" s="161">
        <v>0</v>
      </c>
      <c r="T347" s="162">
        <f t="shared" si="23"/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965</v>
      </c>
      <c r="AT347" s="163" t="s">
        <v>145</v>
      </c>
      <c r="AU347" s="163" t="s">
        <v>84</v>
      </c>
      <c r="AY347" s="18" t="s">
        <v>143</v>
      </c>
      <c r="BE347" s="164">
        <f t="shared" si="24"/>
        <v>0</v>
      </c>
      <c r="BF347" s="164">
        <f t="shared" si="25"/>
        <v>0</v>
      </c>
      <c r="BG347" s="164">
        <f t="shared" si="26"/>
        <v>0</v>
      </c>
      <c r="BH347" s="164">
        <f t="shared" si="27"/>
        <v>0</v>
      </c>
      <c r="BI347" s="164">
        <f t="shared" si="28"/>
        <v>0</v>
      </c>
      <c r="BJ347" s="18" t="s">
        <v>84</v>
      </c>
      <c r="BK347" s="164">
        <f t="shared" si="29"/>
        <v>0</v>
      </c>
      <c r="BL347" s="18" t="s">
        <v>965</v>
      </c>
      <c r="BM347" s="163" t="s">
        <v>1927</v>
      </c>
    </row>
    <row r="348" spans="1:65" s="2" customFormat="1" ht="24" customHeight="1">
      <c r="A348" s="33"/>
      <c r="B348" s="156"/>
      <c r="C348" s="204" t="s">
        <v>680</v>
      </c>
      <c r="D348" s="204" t="s">
        <v>145</v>
      </c>
      <c r="E348" s="205" t="s">
        <v>968</v>
      </c>
      <c r="F348" s="206" t="s">
        <v>969</v>
      </c>
      <c r="G348" s="207" t="s">
        <v>642</v>
      </c>
      <c r="H348" s="208">
        <v>1</v>
      </c>
      <c r="I348" s="158"/>
      <c r="J348" s="234">
        <f t="shared" si="20"/>
        <v>0</v>
      </c>
      <c r="K348" s="157" t="s">
        <v>1</v>
      </c>
      <c r="L348" s="34"/>
      <c r="M348" s="159" t="s">
        <v>1</v>
      </c>
      <c r="N348" s="160" t="s">
        <v>42</v>
      </c>
      <c r="O348" s="59"/>
      <c r="P348" s="161">
        <f t="shared" si="21"/>
        <v>0</v>
      </c>
      <c r="Q348" s="161">
        <v>0</v>
      </c>
      <c r="R348" s="161">
        <f t="shared" si="22"/>
        <v>0</v>
      </c>
      <c r="S348" s="161">
        <v>0</v>
      </c>
      <c r="T348" s="162">
        <f t="shared" si="23"/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3" t="s">
        <v>965</v>
      </c>
      <c r="AT348" s="163" t="s">
        <v>145</v>
      </c>
      <c r="AU348" s="163" t="s">
        <v>84</v>
      </c>
      <c r="AY348" s="18" t="s">
        <v>143</v>
      </c>
      <c r="BE348" s="164">
        <f t="shared" si="24"/>
        <v>0</v>
      </c>
      <c r="BF348" s="164">
        <f t="shared" si="25"/>
        <v>0</v>
      </c>
      <c r="BG348" s="164">
        <f t="shared" si="26"/>
        <v>0</v>
      </c>
      <c r="BH348" s="164">
        <f t="shared" si="27"/>
        <v>0</v>
      </c>
      <c r="BI348" s="164">
        <f t="shared" si="28"/>
        <v>0</v>
      </c>
      <c r="BJ348" s="18" t="s">
        <v>84</v>
      </c>
      <c r="BK348" s="164">
        <f t="shared" si="29"/>
        <v>0</v>
      </c>
      <c r="BL348" s="18" t="s">
        <v>965</v>
      </c>
      <c r="BM348" s="163" t="s">
        <v>1928</v>
      </c>
    </row>
    <row r="349" spans="1:65" s="2" customFormat="1" ht="16.5" customHeight="1">
      <c r="A349" s="33"/>
      <c r="B349" s="156"/>
      <c r="C349" s="204" t="s">
        <v>686</v>
      </c>
      <c r="D349" s="204" t="s">
        <v>145</v>
      </c>
      <c r="E349" s="205" t="s">
        <v>972</v>
      </c>
      <c r="F349" s="206" t="s">
        <v>973</v>
      </c>
      <c r="G349" s="207" t="s">
        <v>385</v>
      </c>
      <c r="H349" s="208">
        <v>2</v>
      </c>
      <c r="I349" s="158"/>
      <c r="J349" s="234">
        <f t="shared" si="20"/>
        <v>0</v>
      </c>
      <c r="K349" s="157" t="s">
        <v>1</v>
      </c>
      <c r="L349" s="34"/>
      <c r="M349" s="159" t="s">
        <v>1</v>
      </c>
      <c r="N349" s="160" t="s">
        <v>42</v>
      </c>
      <c r="O349" s="59"/>
      <c r="P349" s="161">
        <f t="shared" si="21"/>
        <v>0</v>
      </c>
      <c r="Q349" s="161">
        <v>0</v>
      </c>
      <c r="R349" s="161">
        <f t="shared" si="22"/>
        <v>0</v>
      </c>
      <c r="S349" s="161">
        <v>0</v>
      </c>
      <c r="T349" s="162">
        <f t="shared" si="23"/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965</v>
      </c>
      <c r="AT349" s="163" t="s">
        <v>145</v>
      </c>
      <c r="AU349" s="163" t="s">
        <v>84</v>
      </c>
      <c r="AY349" s="18" t="s">
        <v>143</v>
      </c>
      <c r="BE349" s="164">
        <f t="shared" si="24"/>
        <v>0</v>
      </c>
      <c r="BF349" s="164">
        <f t="shared" si="25"/>
        <v>0</v>
      </c>
      <c r="BG349" s="164">
        <f t="shared" si="26"/>
        <v>0</v>
      </c>
      <c r="BH349" s="164">
        <f t="shared" si="27"/>
        <v>0</v>
      </c>
      <c r="BI349" s="164">
        <f t="shared" si="28"/>
        <v>0</v>
      </c>
      <c r="BJ349" s="18" t="s">
        <v>84</v>
      </c>
      <c r="BK349" s="164">
        <f t="shared" si="29"/>
        <v>0</v>
      </c>
      <c r="BL349" s="18" t="s">
        <v>965</v>
      </c>
      <c r="BM349" s="163" t="s">
        <v>1929</v>
      </c>
    </row>
    <row r="350" spans="1:65" s="2" customFormat="1" ht="16.5" customHeight="1">
      <c r="A350" s="33"/>
      <c r="B350" s="156"/>
      <c r="C350" s="204" t="s">
        <v>691</v>
      </c>
      <c r="D350" s="204" t="s">
        <v>145</v>
      </c>
      <c r="E350" s="205" t="s">
        <v>976</v>
      </c>
      <c r="F350" s="206" t="s">
        <v>977</v>
      </c>
      <c r="G350" s="207" t="s">
        <v>642</v>
      </c>
      <c r="H350" s="208">
        <v>1</v>
      </c>
      <c r="I350" s="158"/>
      <c r="J350" s="234">
        <f t="shared" si="20"/>
        <v>0</v>
      </c>
      <c r="K350" s="157" t="s">
        <v>1</v>
      </c>
      <c r="L350" s="34"/>
      <c r="M350" s="159" t="s">
        <v>1</v>
      </c>
      <c r="N350" s="160" t="s">
        <v>42</v>
      </c>
      <c r="O350" s="59"/>
      <c r="P350" s="161">
        <f t="shared" si="21"/>
        <v>0</v>
      </c>
      <c r="Q350" s="161">
        <v>0</v>
      </c>
      <c r="R350" s="161">
        <f t="shared" si="22"/>
        <v>0</v>
      </c>
      <c r="S350" s="161">
        <v>0</v>
      </c>
      <c r="T350" s="162">
        <f t="shared" si="23"/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965</v>
      </c>
      <c r="AT350" s="163" t="s">
        <v>145</v>
      </c>
      <c r="AU350" s="163" t="s">
        <v>84</v>
      </c>
      <c r="AY350" s="18" t="s">
        <v>143</v>
      </c>
      <c r="BE350" s="164">
        <f t="shared" si="24"/>
        <v>0</v>
      </c>
      <c r="BF350" s="164">
        <f t="shared" si="25"/>
        <v>0</v>
      </c>
      <c r="BG350" s="164">
        <f t="shared" si="26"/>
        <v>0</v>
      </c>
      <c r="BH350" s="164">
        <f t="shared" si="27"/>
        <v>0</v>
      </c>
      <c r="BI350" s="164">
        <f t="shared" si="28"/>
        <v>0</v>
      </c>
      <c r="BJ350" s="18" t="s">
        <v>84</v>
      </c>
      <c r="BK350" s="164">
        <f t="shared" si="29"/>
        <v>0</v>
      </c>
      <c r="BL350" s="18" t="s">
        <v>965</v>
      </c>
      <c r="BM350" s="163" t="s">
        <v>1930</v>
      </c>
    </row>
    <row r="351" spans="1:65" s="2" customFormat="1" ht="16.5" customHeight="1">
      <c r="A351" s="33"/>
      <c r="B351" s="156"/>
      <c r="C351" s="204" t="s">
        <v>696</v>
      </c>
      <c r="D351" s="204" t="s">
        <v>145</v>
      </c>
      <c r="E351" s="205" t="s">
        <v>980</v>
      </c>
      <c r="F351" s="206" t="s">
        <v>981</v>
      </c>
      <c r="G351" s="207" t="s">
        <v>642</v>
      </c>
      <c r="H351" s="208">
        <v>1</v>
      </c>
      <c r="I351" s="158"/>
      <c r="J351" s="234">
        <f t="shared" si="20"/>
        <v>0</v>
      </c>
      <c r="K351" s="157" t="s">
        <v>149</v>
      </c>
      <c r="L351" s="34"/>
      <c r="M351" s="159" t="s">
        <v>1</v>
      </c>
      <c r="N351" s="160" t="s">
        <v>42</v>
      </c>
      <c r="O351" s="59"/>
      <c r="P351" s="161">
        <f t="shared" si="21"/>
        <v>0</v>
      </c>
      <c r="Q351" s="161">
        <v>0</v>
      </c>
      <c r="R351" s="161">
        <f t="shared" si="22"/>
        <v>0</v>
      </c>
      <c r="S351" s="161">
        <v>0</v>
      </c>
      <c r="T351" s="162">
        <f t="shared" si="23"/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3" t="s">
        <v>938</v>
      </c>
      <c r="AT351" s="163" t="s">
        <v>145</v>
      </c>
      <c r="AU351" s="163" t="s">
        <v>84</v>
      </c>
      <c r="AY351" s="18" t="s">
        <v>143</v>
      </c>
      <c r="BE351" s="164">
        <f t="shared" si="24"/>
        <v>0</v>
      </c>
      <c r="BF351" s="164">
        <f t="shared" si="25"/>
        <v>0</v>
      </c>
      <c r="BG351" s="164">
        <f t="shared" si="26"/>
        <v>0</v>
      </c>
      <c r="BH351" s="164">
        <f t="shared" si="27"/>
        <v>0</v>
      </c>
      <c r="BI351" s="164">
        <f t="shared" si="28"/>
        <v>0</v>
      </c>
      <c r="BJ351" s="18" t="s">
        <v>84</v>
      </c>
      <c r="BK351" s="164">
        <f t="shared" si="29"/>
        <v>0</v>
      </c>
      <c r="BL351" s="18" t="s">
        <v>938</v>
      </c>
      <c r="BM351" s="163" t="s">
        <v>1931</v>
      </c>
    </row>
    <row r="352" spans="1:65" s="2" customFormat="1" ht="16.5" customHeight="1">
      <c r="A352" s="33"/>
      <c r="B352" s="156"/>
      <c r="C352" s="204" t="s">
        <v>702</v>
      </c>
      <c r="D352" s="204" t="s">
        <v>145</v>
      </c>
      <c r="E352" s="205" t="s">
        <v>984</v>
      </c>
      <c r="F352" s="206" t="s">
        <v>985</v>
      </c>
      <c r="G352" s="207" t="s">
        <v>986</v>
      </c>
      <c r="H352" s="208">
        <v>1</v>
      </c>
      <c r="I352" s="158"/>
      <c r="J352" s="234">
        <f t="shared" si="20"/>
        <v>0</v>
      </c>
      <c r="K352" s="157" t="s">
        <v>1</v>
      </c>
      <c r="L352" s="34"/>
      <c r="M352" s="194" t="s">
        <v>1</v>
      </c>
      <c r="N352" s="195" t="s">
        <v>42</v>
      </c>
      <c r="O352" s="196"/>
      <c r="P352" s="197">
        <f t="shared" si="21"/>
        <v>0</v>
      </c>
      <c r="Q352" s="197">
        <v>0</v>
      </c>
      <c r="R352" s="197">
        <f t="shared" si="22"/>
        <v>0</v>
      </c>
      <c r="S352" s="197">
        <v>0</v>
      </c>
      <c r="T352" s="198">
        <f t="shared" si="23"/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965</v>
      </c>
      <c r="AT352" s="163" t="s">
        <v>145</v>
      </c>
      <c r="AU352" s="163" t="s">
        <v>84</v>
      </c>
      <c r="AY352" s="18" t="s">
        <v>143</v>
      </c>
      <c r="BE352" s="164">
        <f t="shared" si="24"/>
        <v>0</v>
      </c>
      <c r="BF352" s="164">
        <f t="shared" si="25"/>
        <v>0</v>
      </c>
      <c r="BG352" s="164">
        <f t="shared" si="26"/>
        <v>0</v>
      </c>
      <c r="BH352" s="164">
        <f t="shared" si="27"/>
        <v>0</v>
      </c>
      <c r="BI352" s="164">
        <f t="shared" si="28"/>
        <v>0</v>
      </c>
      <c r="BJ352" s="18" t="s">
        <v>84</v>
      </c>
      <c r="BK352" s="164">
        <f t="shared" si="29"/>
        <v>0</v>
      </c>
      <c r="BL352" s="18" t="s">
        <v>965</v>
      </c>
      <c r="BM352" s="163" t="s">
        <v>1932</v>
      </c>
    </row>
    <row r="353" spans="1:31" s="2" customFormat="1" ht="6.95" customHeight="1">
      <c r="A353" s="33"/>
      <c r="B353" s="48"/>
      <c r="C353" s="230"/>
      <c r="D353" s="230"/>
      <c r="E353" s="230"/>
      <c r="F353" s="230"/>
      <c r="G353" s="230"/>
      <c r="H353" s="230"/>
      <c r="I353" s="121"/>
      <c r="J353" s="230"/>
      <c r="K353" s="49"/>
      <c r="L353" s="34"/>
      <c r="M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</row>
  </sheetData>
  <sheetProtection algorithmName="SHA-512" hashValue="P8nhtrLVILLeJEBj9cnCueAyifL8Rxecldtr5L8ih1FA9avBGy7AiHUZZJxPLnx1fTEh3boKJqaeGQxC7Z9ddQ==" saltValue="DlttBuqouSumscRRgFc+tA==" spinCount="100000" sheet="1" objects="1" scenarios="1"/>
  <autoFilter ref="C127:K35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workbookViewId="0" topLeftCell="A1">
      <selection activeCell="I119" sqref="I1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100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1933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ROUND((SUM(BE117:BE119)),2)</f>
        <v>0</v>
      </c>
      <c r="G33" s="33"/>
      <c r="H33" s="33"/>
      <c r="I33" s="108">
        <v>0.21</v>
      </c>
      <c r="J33" s="107">
        <f>ROUND(((SUM(BE117:BE119))*I33),2)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ROUND((SUM(BF117:BF119)),2)</f>
        <v>0</v>
      </c>
      <c r="G34" s="33"/>
      <c r="H34" s="33"/>
      <c r="I34" s="108">
        <v>0.15</v>
      </c>
      <c r="J34" s="107">
        <f>ROUND(((SUM(BF117:BF119))*I34),2)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ROUND((SUM(BG117:BG119)),2)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ROUND((SUM(BH117:BH119)),2)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ROUND((SUM(BI117:BI119)),2)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E - SO 05 - ČOV přípojka NN - přenos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199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1934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128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88" t="str">
        <f>E7</f>
        <v>Čištění splaškových vod v areálu střediska KOHINOOR</v>
      </c>
      <c r="F107" s="289"/>
      <c r="G107" s="289"/>
      <c r="H107" s="289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102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73" t="str">
        <f>E9</f>
        <v>E - SO 05 - ČOV přípojka NN - přenos</v>
      </c>
      <c r="F109" s="287"/>
      <c r="G109" s="287"/>
      <c r="H109" s="287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21</v>
      </c>
      <c r="D111" s="33"/>
      <c r="E111" s="33"/>
      <c r="F111" s="26" t="str">
        <f>F12</f>
        <v xml:space="preserve"> </v>
      </c>
      <c r="G111" s="33"/>
      <c r="H111" s="33"/>
      <c r="I111" s="98" t="s">
        <v>23</v>
      </c>
      <c r="J111" s="56" t="str">
        <f>IF(J12="","",J12)</f>
        <v>vyplň údaj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43.15" customHeight="1">
      <c r="A113" s="33"/>
      <c r="B113" s="34"/>
      <c r="C113" s="28" t="s">
        <v>24</v>
      </c>
      <c r="D113" s="33"/>
      <c r="E113" s="33"/>
      <c r="F113" s="26" t="str">
        <f>E15</f>
        <v>Palivový kombinát Ústí,s.p., Hrbovická 2, Chlumec</v>
      </c>
      <c r="G113" s="33"/>
      <c r="H113" s="33"/>
      <c r="I113" s="98" t="s">
        <v>30</v>
      </c>
      <c r="J113" s="31" t="str">
        <f>E21</f>
        <v>BPO spol. s r.o.,Lidická 1239, 36317 Ostrov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28</v>
      </c>
      <c r="D114" s="33"/>
      <c r="E114" s="33"/>
      <c r="F114" s="26" t="str">
        <f>IF(E18="","",E18)</f>
        <v>Vyplň údaj</v>
      </c>
      <c r="G114" s="33"/>
      <c r="H114" s="33"/>
      <c r="I114" s="98" t="s">
        <v>33</v>
      </c>
      <c r="J114" s="199" t="s">
        <v>1942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37"/>
      <c r="B116" s="138"/>
      <c r="C116" s="139" t="s">
        <v>129</v>
      </c>
      <c r="D116" s="140" t="s">
        <v>61</v>
      </c>
      <c r="E116" s="140" t="s">
        <v>58</v>
      </c>
      <c r="F116" s="140" t="s">
        <v>59</v>
      </c>
      <c r="G116" s="140" t="s">
        <v>130</v>
      </c>
      <c r="H116" s="140" t="s">
        <v>131</v>
      </c>
      <c r="I116" s="141" t="s">
        <v>132</v>
      </c>
      <c r="J116" s="140" t="s">
        <v>106</v>
      </c>
      <c r="K116" s="142" t="s">
        <v>133</v>
      </c>
      <c r="L116" s="143"/>
      <c r="M116" s="63" t="s">
        <v>1</v>
      </c>
      <c r="N116" s="64" t="s">
        <v>41</v>
      </c>
      <c r="O116" s="64" t="s">
        <v>134</v>
      </c>
      <c r="P116" s="64" t="s">
        <v>135</v>
      </c>
      <c r="Q116" s="64" t="s">
        <v>136</v>
      </c>
      <c r="R116" s="64" t="s">
        <v>137</v>
      </c>
      <c r="S116" s="64" t="s">
        <v>138</v>
      </c>
      <c r="T116" s="65" t="s">
        <v>139</v>
      </c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</row>
    <row r="117" spans="1:63" s="2" customFormat="1" ht="22.9" customHeight="1">
      <c r="A117" s="33"/>
      <c r="B117" s="34"/>
      <c r="C117" s="236" t="s">
        <v>140</v>
      </c>
      <c r="D117" s="237"/>
      <c r="E117" s="237"/>
      <c r="F117" s="237"/>
      <c r="G117" s="237"/>
      <c r="H117" s="237"/>
      <c r="I117" s="97"/>
      <c r="J117" s="231">
        <f>BK117</f>
        <v>0</v>
      </c>
      <c r="K117" s="33"/>
      <c r="L117" s="34"/>
      <c r="M117" s="66"/>
      <c r="N117" s="57"/>
      <c r="O117" s="67"/>
      <c r="P117" s="144">
        <f>P118</f>
        <v>0</v>
      </c>
      <c r="Q117" s="67"/>
      <c r="R117" s="144">
        <f>R118</f>
        <v>0</v>
      </c>
      <c r="S117" s="67"/>
      <c r="T117" s="145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75</v>
      </c>
      <c r="AU117" s="18" t="s">
        <v>108</v>
      </c>
      <c r="BK117" s="146">
        <f>BK118</f>
        <v>0</v>
      </c>
    </row>
    <row r="118" spans="2:63" s="12" customFormat="1" ht="25.9" customHeight="1">
      <c r="B118" s="147"/>
      <c r="C118" s="200"/>
      <c r="D118" s="201" t="s">
        <v>75</v>
      </c>
      <c r="E118" s="202" t="s">
        <v>1935</v>
      </c>
      <c r="F118" s="202" t="s">
        <v>1936</v>
      </c>
      <c r="G118" s="200"/>
      <c r="H118" s="200"/>
      <c r="I118" s="149"/>
      <c r="J118" s="232">
        <f>BK118</f>
        <v>0</v>
      </c>
      <c r="L118" s="147"/>
      <c r="M118" s="150"/>
      <c r="N118" s="151"/>
      <c r="O118" s="151"/>
      <c r="P118" s="152">
        <f>P119</f>
        <v>0</v>
      </c>
      <c r="Q118" s="151"/>
      <c r="R118" s="152">
        <f>R119</f>
        <v>0</v>
      </c>
      <c r="S118" s="151"/>
      <c r="T118" s="153">
        <f>T119</f>
        <v>0</v>
      </c>
      <c r="AR118" s="148" t="s">
        <v>86</v>
      </c>
      <c r="AT118" s="154" t="s">
        <v>75</v>
      </c>
      <c r="AU118" s="154" t="s">
        <v>76</v>
      </c>
      <c r="AY118" s="148" t="s">
        <v>143</v>
      </c>
      <c r="BK118" s="155">
        <f>BK119</f>
        <v>0</v>
      </c>
    </row>
    <row r="119" spans="1:65" s="2" customFormat="1" ht="16.5" customHeight="1">
      <c r="A119" s="33"/>
      <c r="B119" s="156"/>
      <c r="C119" s="204" t="s">
        <v>84</v>
      </c>
      <c r="D119" s="204" t="s">
        <v>145</v>
      </c>
      <c r="E119" s="205" t="s">
        <v>1937</v>
      </c>
      <c r="F119" s="206" t="s">
        <v>1938</v>
      </c>
      <c r="G119" s="207" t="s">
        <v>642</v>
      </c>
      <c r="H119" s="208">
        <v>1</v>
      </c>
      <c r="I119" s="158"/>
      <c r="J119" s="234">
        <f>ROUND(I119*H119,2)</f>
        <v>0</v>
      </c>
      <c r="K119" s="157" t="s">
        <v>1</v>
      </c>
      <c r="L119" s="34"/>
      <c r="M119" s="194" t="s">
        <v>1</v>
      </c>
      <c r="N119" s="195" t="s">
        <v>42</v>
      </c>
      <c r="O119" s="19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3" t="s">
        <v>333</v>
      </c>
      <c r="AT119" s="163" t="s">
        <v>145</v>
      </c>
      <c r="AU119" s="163" t="s">
        <v>84</v>
      </c>
      <c r="AY119" s="18" t="s">
        <v>143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18" t="s">
        <v>84</v>
      </c>
      <c r="BK119" s="164">
        <f>ROUND(I119*H119,2)</f>
        <v>0</v>
      </c>
      <c r="BL119" s="18" t="s">
        <v>333</v>
      </c>
      <c r="BM119" s="163" t="s">
        <v>1939</v>
      </c>
    </row>
    <row r="120" spans="1:31" s="2" customFormat="1" ht="6.95" customHeight="1">
      <c r="A120" s="33"/>
      <c r="B120" s="48"/>
      <c r="C120" s="49"/>
      <c r="D120" s="49"/>
      <c r="E120" s="49"/>
      <c r="F120" s="49"/>
      <c r="G120" s="49"/>
      <c r="H120" s="49"/>
      <c r="I120" s="121"/>
      <c r="J120" s="49"/>
      <c r="K120" s="49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sheetProtection algorithmName="SHA-512" hashValue="ngaI/ZGATSDfSatAEdmTOC3dJZ8SVrjSkz0nP+Tb0+i0zXOjx6IpxCCCyGI3sbQw6Y8r2bZGLpPz80qZ8ezMhg==" saltValue="it7/fWQD3VTdHGQN2IYtIw==" spinCount="100000" sheet="1" objects="1" scenarios="1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Dundr Miroslav</cp:lastModifiedBy>
  <dcterms:created xsi:type="dcterms:W3CDTF">2019-11-18T09:59:13Z</dcterms:created>
  <dcterms:modified xsi:type="dcterms:W3CDTF">2020-05-25T05:48:01Z</dcterms:modified>
  <cp:category/>
  <cp:version/>
  <cp:contentType/>
  <cp:contentStatus/>
</cp:coreProperties>
</file>