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2020-01-12 - Likvidace be..." sheetId="2" r:id="rId2"/>
    <sheet name="Pokyny pro vyplnění" sheetId="3" r:id="rId3"/>
  </sheets>
  <definedNames>
    <definedName name="_xlnm._FilterDatabase" localSheetId="1" hidden="1">'2020-01-12 - Likvidace be...'!$C$83:$K$189</definedName>
    <definedName name="_xlnm.Print_Area" localSheetId="1">'2020-01-12 - Likvidace be...'!$C$4:$J$37,'2020-01-12 - Likvidace be...'!$C$43:$J$67,'2020-01-12 - Likvidace be...'!$C$73:$K$189</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'2020-01-12 - Likvidace be...'!$83:$83</definedName>
  </definedNames>
  <calcPr calcId="162913"/>
</workbook>
</file>

<file path=xl/sharedStrings.xml><?xml version="1.0" encoding="utf-8"?>
<sst xmlns="http://schemas.openxmlformats.org/spreadsheetml/2006/main" count="1577" uniqueCount="485">
  <si>
    <t>Export Komplet</t>
  </si>
  <si>
    <t>VZ</t>
  </si>
  <si>
    <t>2.0</t>
  </si>
  <si>
    <t/>
  </si>
  <si>
    <t>False</t>
  </si>
  <si>
    <t>{2f5e7ac5-f9cc-433f-8153-2a9a2895bf0e}</t>
  </si>
  <si>
    <t>&gt;&gt;  skryté sloupce  &lt;&lt;</t>
  </si>
  <si>
    <t>0,01</t>
  </si>
  <si>
    <t>21</t>
  </si>
  <si>
    <t>15</t>
  </si>
  <si>
    <t>v ---  níže se nacházejí doplnkové a pomocné údaje k sestavám  --- v</t>
  </si>
  <si>
    <t>0,001</t>
  </si>
  <si>
    <t>Kód:</t>
  </si>
  <si>
    <t>2020-01-12</t>
  </si>
  <si>
    <t>Stavba:</t>
  </si>
  <si>
    <t>Likvidace betonových ploch u administrativní budovy</t>
  </si>
  <si>
    <t>KSO:</t>
  </si>
  <si>
    <t>CC-CZ:</t>
  </si>
  <si>
    <t>Místo:</t>
  </si>
  <si>
    <t>Mariánské Radčice</t>
  </si>
  <si>
    <t>Datum:</t>
  </si>
  <si>
    <t>Zadavatel:</t>
  </si>
  <si>
    <t>IČ:</t>
  </si>
  <si>
    <t>Palivový kombinát Ústí, státní podnik</t>
  </si>
  <si>
    <t>DIČ:</t>
  </si>
  <si>
    <t>Zhotovitel:</t>
  </si>
  <si>
    <t>Projektant:</t>
  </si>
  <si>
    <t>ing. Daniel Šimmer</t>
  </si>
  <si>
    <t>True</t>
  </si>
  <si>
    <t>Zpracovatel:</t>
  </si>
  <si>
    <t>07036167</t>
  </si>
  <si>
    <t>STAVEBNÍ ROZPOČTY s.r.o.</t>
  </si>
  <si>
    <t>CZ07036167</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</si>
  <si>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</si>
  <si>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</si>
  <si>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</si>
  <si>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</si>
  <si>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</si>
  <si>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</si>
  <si>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</si>
  <si>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</si>
  <si>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</si>
  <si>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</si>
  <si>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</si>
  <si>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</si>
  <si>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</si>
  <si>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</si>
  <si>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</si>
  <si>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</si>
  <si>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</si>
  <si>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</si>
  <si>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</si>
  <si>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</si>
  <si>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</si>
  <si>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</si>
  <si>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</si>
  <si>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</si>
  <si>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</si>
  <si>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</si>
  <si>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</si>
  <si>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</si>
  <si>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</si>
  <si>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</si>
  <si>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</si>
  <si>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</si>
  <si>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</si>
  <si>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</si>
  <si>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</si>
  <si>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</si>
  <si>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</si>
  <si>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</si>
  <si>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</si>
  <si>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</si>
  <si>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</si>
  <si>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</si>
  <si>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</si>
  <si>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</si>
  <si>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</si>
  <si>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</si>
  <si>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</si>
  <si>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</si>
  <si>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</si>
  <si>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</si>
  <si>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</si>
  <si>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</si>
  <si>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</si>
  <si>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</si>
  <si>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</si>
  <si>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</si>
  <si>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VRN - Vedlejší rozpočtové náklady</t>
  </si>
  <si>
    <t xml:space="preserve">    VRN1 - Průzkumné, geodetické a projektové práce</t>
  </si>
  <si>
    <t xml:space="preserve">    VRN2 - Příprava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</si>
  <si>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</si>
  <si>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</si>
  <si>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</si>
  <si>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</si>
  <si>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</si>
  <si>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</si>
  <si>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</si>
  <si>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</si>
  <si>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</si>
  <si>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</si>
  <si>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</si>
  <si>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</si>
  <si>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</si>
  <si>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</si>
  <si>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</si>
  <si>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</si>
  <si>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</si>
  <si>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</si>
  <si>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113106192</t>
  </si>
  <si>
    <t>Rozebrání vozovek ze silničních dílců se spárami zalitými cementovou maltou strojně pl do 50 m2</t>
  </si>
  <si>
    <t>m2</t>
  </si>
  <si>
    <t>CS ÚRS 2020 01</t>
  </si>
  <si>
    <t>4</t>
  </si>
  <si>
    <t>-71047173</t>
  </si>
  <si>
    <t>PP</t>
  </si>
  <si>
    <t>Rozebrání dlažeb a dílců vozovek a ploch s přemístěním hmot na skládku na vzdálenost do 3 m nebo s naložením na dopravní prostředek, s jakoukoliv výplní spár strojně ze silničních dílců jakýchkoliv rozměrů, s ložem z kameniva nebo živice se spárami zalitými cementovou maltou</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</si>
  <si>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</si>
  <si>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</si>
  <si>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</si>
  <si>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21,8</t>
  </si>
  <si>
    <t>Součet</t>
  </si>
  <si>
    <t>181351105</t>
  </si>
  <si>
    <t>Rozprostření ornice tl vrstvy do 300 mm pl do 500 m2 v rovině nebo ve svahu do 1:5 strojně</t>
  </si>
  <si>
    <t>-1997603033</t>
  </si>
  <si>
    <t>Rozprostření a urovnání ornice v rovině nebo ve svahu sklonu do 1:5 strojně při souvislé ploše přes 100 do 500 m2, tl. vrstvy přes 250 do 300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</si>
  <si>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</si>
  <si>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205</t>
  </si>
  <si>
    <t>3</t>
  </si>
  <si>
    <t>181411131</t>
  </si>
  <si>
    <t>Založení parkového trávníku výsevem plochy do 1000 m2 v rovině a ve svahu do 1:5</t>
  </si>
  <si>
    <t>1179181406</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</si>
  <si>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</si>
  <si>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</si>
  <si>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250</t>
  </si>
  <si>
    <t>M</t>
  </si>
  <si>
    <t>00572410</t>
  </si>
  <si>
    <t>osivo směs travní parková</t>
  </si>
  <si>
    <t>kg</t>
  </si>
  <si>
    <t>8</t>
  </si>
  <si>
    <t>1650535113</t>
  </si>
  <si>
    <t>250*0,035 'Přepočtené koeficientem množství</t>
  </si>
  <si>
    <t>5</t>
  </si>
  <si>
    <t>182151112</t>
  </si>
  <si>
    <t>Svahování v zářezech v hornině třídy těžitelnosti II, skupiny 4 a 5</t>
  </si>
  <si>
    <t>-1249565449</t>
  </si>
  <si>
    <t>Svahování trvalých svahů do projektovaných profilů strojně s potřebným přemístěním výkopku při svahování v zářezech v hornině třídy těžitelnosti II, skupiny 4 a 5</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</si>
  <si>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</si>
  <si>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Svislé a kompletní konstrukce</t>
  </si>
  <si>
    <t>6</t>
  </si>
  <si>
    <t>349235861</t>
  </si>
  <si>
    <t>Doplnění plošných fasádních prvků vyložených do 150 mm</t>
  </si>
  <si>
    <t>-795021930</t>
  </si>
  <si>
    <t>Doplnění plošných fasádních prvků (s dodáním hmot) vyložených přes 80 do 150 mm</t>
  </si>
  <si>
    <t>"Doplnění NIK</t>
  </si>
  <si>
    <t>0,6*0,5*2</t>
  </si>
  <si>
    <t>Úpravy povrchů, podlahy a osazování výplní</t>
  </si>
  <si>
    <t>7</t>
  </si>
  <si>
    <t>622131101</t>
  </si>
  <si>
    <t>Cementový postřik vnějších stěn nanášený celoplošně ručně</t>
  </si>
  <si>
    <t>-530452952</t>
  </si>
  <si>
    <t>Podkladní a spojovací vrstva vnějších omítaných ploch cementový postřik nanášený ručně celoplošně stěn</t>
  </si>
  <si>
    <t>622135001</t>
  </si>
  <si>
    <t>Vyrovnání podkladu vnějších stěn maltou vápenocementovou tl do 10 mm</t>
  </si>
  <si>
    <t>753789557</t>
  </si>
  <si>
    <t>Vyrovnání nerovností podkladu vnějších omítaných ploch maltou, tloušťky do 10 mm vápenocementovou stěn</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</si>
  <si>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</si>
  <si>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9</t>
  </si>
  <si>
    <t>622135091</t>
  </si>
  <si>
    <t>Příplatek k vyrovnání vnějších stěn maltou vápenocementovou za každých dalších 5 mm tl</t>
  </si>
  <si>
    <t>-523482302</t>
  </si>
  <si>
    <t>Vyrovnání nerovností podkladu vnějších omítaných ploch tmelem, tloušťky do 2 mm Příplatek k ceně za každých dalších 5 mm tloušťky podkladní vrstvy přes 10 mm maltou vápenocementovou stěn</t>
  </si>
  <si>
    <t>148*4</t>
  </si>
  <si>
    <t>10</t>
  </si>
  <si>
    <t>622215124</t>
  </si>
  <si>
    <t>Oprava kontaktního zateplení stěn z polystyrenových desek tloušťky do 120 mm plochy do 1,0m2</t>
  </si>
  <si>
    <t>kus</t>
  </si>
  <si>
    <t>1785681618</t>
  </si>
  <si>
    <t>Oprava kontaktního zateplení z polystyrenových desek jednotlivých malých ploch tloušťky přes 80 do 120 mm stěn, plochy jednotlivě přes 0,5 do 1,0 m2</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</si>
  <si>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</si>
  <si>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 xml:space="preserve">"Doplnění izolantu v Nikách </t>
  </si>
  <si>
    <t>Ostatní konstrukce a práce, bourání</t>
  </si>
  <si>
    <t>11</t>
  </si>
  <si>
    <t>949101111</t>
  </si>
  <si>
    <t>Lešení pomocné pro objekty pozemních staveb s lešeňovou podlahou v do 1,9 m zatížení do 150 kg/m2</t>
  </si>
  <si>
    <t>784819932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</si>
  <si>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</si>
  <si>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</si>
  <si>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t>
  </si>
  <si>
    <t>952905121.1</t>
  </si>
  <si>
    <t xml:space="preserve">Čerpání fekálií </t>
  </si>
  <si>
    <t>hod</t>
  </si>
  <si>
    <t>16</t>
  </si>
  <si>
    <t>616628976</t>
  </si>
  <si>
    <t>Čištění objektů čerpání fekálií</t>
  </si>
  <si>
    <t xml:space="preserve">Poznámka k souboru cen:
1. V ceně 952 90-5131 jsou započteny i náklady na naložení bahna na dopravní prostředek nebo složení na hromady.
2. Množství měrných jednotek se určuje:
a) u vyklizení bahna v m3 vyklizeného bahna,
b) u dokončujícího úklidu v m2 půdorysné plochy, na které se úklid provádí.
3. Odvoz odpadu se ocení položkami odvozu suti ceníku 801-3. Pokud není stanovena hmotnost odpadu, určí se individuálně.
</t>
  </si>
  <si>
    <t>13</t>
  </si>
  <si>
    <t>961044111</t>
  </si>
  <si>
    <t>Bourání základů z betonu prostého</t>
  </si>
  <si>
    <t>m3</t>
  </si>
  <si>
    <t>-2030948391</t>
  </si>
  <si>
    <t>Bourání základů z betonu prostého</t>
  </si>
  <si>
    <t>14</t>
  </si>
  <si>
    <t>961022311</t>
  </si>
  <si>
    <t>Bourání základů ze zdiva smíšeného</t>
  </si>
  <si>
    <t>992243979</t>
  </si>
  <si>
    <t>Bourání základů ze zdiva kamenného nebo smíšeného smíšeného</t>
  </si>
  <si>
    <t>962032231</t>
  </si>
  <si>
    <t>Bourání zdiva z cihel pálených nebo vápenopískových na MV nebo MVC přes 1 m3</t>
  </si>
  <si>
    <t>-430246502</t>
  </si>
  <si>
    <t>Bourání zdiva nadzákladového z cihel nebo tvárnic z cihel pálených nebo vápenopískových, na maltu vápennou nebo vápenocementovou, objemu přes 1 m3</t>
  </si>
  <si>
    <t xml:space="preserve">Poznámka k souboru cen:
1. Bourání pilířů o průřezu přes 0,36 m2 se oceňuje příslušnými cenami -2230, -2231, -2240, -2241,-2253 a -2254 jako bourání zdiva nadzákladového cihelného.
</t>
  </si>
  <si>
    <t>16,2</t>
  </si>
  <si>
    <t>29,5*0,25</t>
  </si>
  <si>
    <t>965042241</t>
  </si>
  <si>
    <t>Bourání podkladů pod dlažby nebo mazanin betonových nebo z litého asfaltu tl přes 100 mm pl přes 4 m2</t>
  </si>
  <si>
    <t>-727412722</t>
  </si>
  <si>
    <t>Bourání mazanin betonových nebo z litého asfaltu tl. přes 100 mm, plochy přes 4 m2</t>
  </si>
  <si>
    <t>17</t>
  </si>
  <si>
    <t>965049112</t>
  </si>
  <si>
    <t>Příplatek k bourání betonových mazanin za bourání mazanin se svařovanou sítí tl přes 100 mm</t>
  </si>
  <si>
    <t>1020517751</t>
  </si>
  <si>
    <t>Bourání mazanin Příplatek k cenám za bourání mazanin betonových se svařovanou sítí, tl. přes 100 mm</t>
  </si>
  <si>
    <t>18</t>
  </si>
  <si>
    <t>978013161</t>
  </si>
  <si>
    <t>Otlučení (osekání) vnitřní vápenné nebo vápenocementové omítky stěn v rozsahu do 50 %</t>
  </si>
  <si>
    <t>1735726515</t>
  </si>
  <si>
    <t>Otlučení vápenných nebo vápenocementových omítek vnitřních ploch stěn s vyškrabáním spar, s očištěním zdiva, v rozsahu přes 30 do 50 %</t>
  </si>
  <si>
    <t xml:space="preserve">Poznámka k souboru cen:
1. Položky lze použít i pro ocenění otlučení sádrových, hliněných apod. vnitřních omítek.
</t>
  </si>
  <si>
    <t>19</t>
  </si>
  <si>
    <t>985131311</t>
  </si>
  <si>
    <t>Ruční dočištění ploch stěn, rubu kleneb a podlah ocelových kartáči</t>
  </si>
  <si>
    <t>-1996345982</t>
  </si>
  <si>
    <t>Očištění ploch stěn, rubu kleneb a podlah ruční dočištění ocelovými kartáči</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</si>
  <si>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</si>
  <si>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42,34</t>
  </si>
  <si>
    <t>20</t>
  </si>
  <si>
    <t>985311113</t>
  </si>
  <si>
    <t>Reprofilace stěn cementovými sanačními maltami tl 30 mm</t>
  </si>
  <si>
    <t>-1798946706</t>
  </si>
  <si>
    <t>Reprofilace betonu sanačními maltami na cementové bázi ručně stěn, tloušťky přes 20 do 30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</si>
  <si>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</si>
  <si>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 xml:space="preserve">"utěsnění prostupu </t>
  </si>
  <si>
    <t>0,5</t>
  </si>
  <si>
    <t>997</t>
  </si>
  <si>
    <t>Přesun sutě</t>
  </si>
  <si>
    <t>997006005</t>
  </si>
  <si>
    <t>Drcení stavebního odpadu z demolic ze zdiva z cihel a kamene s dopravou do 100 m a naložením</t>
  </si>
  <si>
    <t>t</t>
  </si>
  <si>
    <t>784054906</t>
  </si>
  <si>
    <t>Drcení stavebního odpadu z demolic s dopravou na vzdálenost do 100 m a naložením do drtícího zařízení ze zdiva cihelného, kamenného a smíšeného</t>
  </si>
  <si>
    <t xml:space="preserve">Poznámka k souboru cen:
1. V cenách jsou započteny i náklady na případné oddělení kovového odpadu (např. výztuže).
</t>
  </si>
  <si>
    <t>22</t>
  </si>
  <si>
    <t>997006006</t>
  </si>
  <si>
    <t>Drcení stavebního odpadu z demolic ze zdiva z betonu prostého s dopravou do 100 m a naložením</t>
  </si>
  <si>
    <t>633888151</t>
  </si>
  <si>
    <t>Drcení stavebního odpadu z demolic s dopravou na vzdálenost do 100 m a naložením do drtícího zařízení ze zdiva betonového</t>
  </si>
  <si>
    <t>23</t>
  </si>
  <si>
    <t>997006007</t>
  </si>
  <si>
    <t>Drcení stavebního odpadu z demolic ze zdiva z betonu železového s dopravou do 100 m a naložením</t>
  </si>
  <si>
    <t>1798771971</t>
  </si>
  <si>
    <t>Drcení stavebního odpadu z demolic s dopravou na vzdálenost do 100 m a naložením do drtícího zařízení ze zdiva železobetonového</t>
  </si>
  <si>
    <t>24</t>
  </si>
  <si>
    <t>997013501R</t>
  </si>
  <si>
    <t>Odvoz suti a vybouraných hmot na skládku nebo meziskládku do 500 m se složením</t>
  </si>
  <si>
    <t>-824906066</t>
  </si>
  <si>
    <t>Odvoz suti a vybouraných hmot na skládku nebo meziskládku se složením, na vzdálenost do 500 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</si>
  <si>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</si>
  <si>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998</t>
  </si>
  <si>
    <t>Přesun hmot</t>
  </si>
  <si>
    <t>25</t>
  </si>
  <si>
    <t>998021021</t>
  </si>
  <si>
    <t>Přesun hmot pro haly s nosnou kcí zděnou nebo monolitickou v do 20 m</t>
  </si>
  <si>
    <t>1845712669</t>
  </si>
  <si>
    <t>Přesun hmot pro haly občanské výstavby, výrobu a služby s nosnou svislou konstrukcí zděnou nebo betonovou monolitickou vodorovná dopravní vzdálenost do 100 m, pro haly výšky do 20 m</t>
  </si>
  <si>
    <t xml:space="preserve">Poznámka k souboru cen:
1. Přesun hmot s omezením mechanizace lze ocenit cenami 998 01-7001 až -7006 a ruční přesun hmot cenami 998 01-8001 až -8011 souboru cen 998 01-Přesun hmot po budovy.
</t>
  </si>
  <si>
    <t>PSV</t>
  </si>
  <si>
    <t>Práce a dodávky PSV</t>
  </si>
  <si>
    <t>VRN</t>
  </si>
  <si>
    <t>Vedlejší rozpočtové náklady</t>
  </si>
  <si>
    <t>VRN1</t>
  </si>
  <si>
    <t>Průzkumné, geodetické a projektové práce</t>
  </si>
  <si>
    <t>26</t>
  </si>
  <si>
    <t>012103000</t>
  </si>
  <si>
    <t>Geodetické práce před výstavbou</t>
  </si>
  <si>
    <t>kpl</t>
  </si>
  <si>
    <t>1024</t>
  </si>
  <si>
    <t>-773841891</t>
  </si>
  <si>
    <t>"VYTÝČENÍ STÁVAJÍCÍCH SÍTÍ" 1</t>
  </si>
  <si>
    <t>VRN2</t>
  </si>
  <si>
    <t>Příprava staveniště</t>
  </si>
  <si>
    <t>27</t>
  </si>
  <si>
    <t>030001000</t>
  </si>
  <si>
    <t>Zařízení staveniště</t>
  </si>
  <si>
    <t>-362169480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</si>
  <si>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</si>
  <si>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</si>
  <si>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</si>
  <si>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</si>
  <si>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</si>
  <si>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</si>
  <si>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</si>
  <si>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</si>
  <si>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</si>
  <si>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</si>
  <si>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</si>
  <si>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</si>
  <si>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</si>
  <si>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</si>
  <si>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</si>
  <si>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</si>
  <si>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</si>
  <si>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</si>
  <si>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</si>
  <si>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</si>
  <si>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</si>
  <si>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</si>
  <si>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</si>
  <si>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</si>
  <si>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</si>
  <si>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</si>
  <si>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</si>
  <si>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</si>
  <si>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</si>
  <si>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</si>
  <si>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</si>
  <si>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</si>
  <si>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</si>
  <si>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</si>
  <si>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</si>
  <si>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</si>
  <si>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</si>
  <si>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</si>
  <si>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</si>
  <si>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</si>
  <si>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</si>
  <si>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</si>
  <si>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</si>
  <si>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</si>
  <si>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</si>
  <si>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</si>
  <si>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</si>
  <si>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</si>
  <si>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</si>
  <si>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</si>
  <si>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</si>
  <si>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</si>
  <si>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</si>
  <si>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</si>
  <si>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</si>
  <si>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</si>
  <si>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</si>
  <si>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</si>
  <si>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</si>
  <si>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</si>
  <si>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</si>
  <si>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</si>
  <si>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</si>
  <si>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</si>
  <si>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</si>
  <si>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</si>
  <si>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</si>
  <si>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</si>
  <si>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</si>
  <si>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</si>
  <si>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</si>
  <si>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</si>
  <si>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</si>
  <si>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</si>
  <si>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</si>
  <si>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</si>
  <si>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</si>
  <si>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</si>
  <si>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</si>
  <si>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</si>
  <si>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</si>
  <si>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</si>
  <si>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</si>
  <si>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</si>
  <si>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</si>
  <si>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</si>
  <si>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</si>
  <si>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</si>
  <si>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</si>
  <si>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</si>
  <si>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</si>
  <si>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</si>
  <si>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</si>
  <si>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</si>
  <si>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</si>
  <si>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</si>
  <si>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</si>
  <si>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</si>
  <si>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</si>
  <si>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</si>
  <si>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</si>
  <si>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</si>
  <si>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</si>
  <si>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</si>
  <si>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</si>
  <si>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</si>
  <si>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</si>
  <si>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</si>
  <si>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</si>
  <si>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</si>
  <si>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</si>
  <si>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</si>
  <si>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</si>
  <si>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</si>
  <si>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</si>
  <si>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</si>
  <si>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</si>
  <si>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</si>
  <si>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</si>
  <si>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</si>
  <si>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</si>
  <si>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</si>
  <si>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</si>
  <si>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</si>
  <si>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</si>
  <si>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</si>
  <si>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</si>
  <si>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</si>
  <si>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</si>
  <si>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</si>
  <si>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</si>
  <si>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</si>
  <si>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</si>
  <si>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</si>
  <si>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</si>
  <si>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</si>
  <si>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</si>
  <si>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</si>
  <si>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</si>
  <si>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</si>
  <si>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</si>
  <si>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</si>
  <si>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</si>
  <si>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</si>
  <si>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</si>
  <si>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</si>
  <si>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</si>
  <si>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</si>
  <si>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</si>
  <si>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</si>
  <si>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</si>
  <si>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</si>
  <si>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</si>
  <si>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</si>
  <si>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</si>
  <si>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</si>
  <si>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</si>
  <si>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</si>
  <si>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</si>
  <si>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</si>
  <si>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</si>
  <si>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</si>
  <si>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</si>
  <si>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</si>
  <si>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</si>
  <si>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</si>
  <si>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</si>
  <si>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</si>
  <si>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</si>
  <si>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</si>
  <si>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</si>
  <si>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</si>
  <si>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</si>
  <si>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</si>
  <si>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</si>
  <si>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</si>
  <si>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</si>
  <si>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</si>
  <si>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</si>
  <si>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</si>
  <si>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</si>
  <si>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</si>
  <si>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</si>
  <si>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</si>
  <si>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</si>
  <si>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</si>
  <si>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SOUPIS PRACÍ S VÝKAZEM VÝMĚR - REKAPITULACE STAVBY</t>
  </si>
  <si>
    <t>LP-PP</t>
  </si>
  <si>
    <t>doplnit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</si>
</sst>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3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center"/>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0" fillId="3" borderId="13"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5" fillId="0" borderId="0" xfId="0" applyFont="1" applyAlignment="1">
      <alignment horizontal="center" vertical="center"/>
    </xf>
    <xf numFmtId="4" fontId="18" fillId="0" borderId="18"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xf>
    <xf numFmtId="0" fontId="27"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7" fillId="0" borderId="3" xfId="0" applyFont="1" applyBorder="1" applyAlignment="1">
      <alignment vertical="center"/>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166" fontId="29" fillId="0" borderId="10" xfId="0" applyNumberFormat="1" applyFont="1" applyBorder="1" applyAlignment="1">
      <alignment/>
    </xf>
    <xf numFmtId="166" fontId="29" fillId="0" borderId="11" xfId="0" applyNumberFormat="1" applyFont="1" applyBorder="1" applyAlignment="1">
      <alignment/>
    </xf>
    <xf numFmtId="4" fontId="30"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3" xfId="0" applyFont="1" applyBorder="1" applyAlignment="1" applyProtection="1">
      <alignment vertical="center"/>
      <protection locked="0"/>
    </xf>
    <xf numFmtId="0" fontId="21" fillId="0" borderId="18" xfId="0" applyFont="1" applyBorder="1" applyAlignment="1">
      <alignment horizontal="left" vertical="center"/>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6" fillId="0" borderId="22" xfId="0" applyFont="1" applyBorder="1" applyAlignment="1">
      <alignment vertical="center" wrapText="1"/>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5"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7" xfId="0" applyFont="1" applyBorder="1" applyAlignment="1">
      <alignment vertical="center" wrapText="1"/>
    </xf>
    <xf numFmtId="0" fontId="40" fillId="0" borderId="28" xfId="0" applyFont="1" applyBorder="1" applyAlignment="1">
      <alignment vertical="center" wrapText="1"/>
    </xf>
    <xf numFmtId="0" fontId="36" fillId="0" borderId="29"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5"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7" xfId="0" applyFont="1" applyBorder="1" applyAlignment="1">
      <alignment horizontal="left" vertical="center"/>
    </xf>
    <xf numFmtId="0" fontId="40" fillId="0" borderId="28" xfId="0" applyFont="1" applyBorder="1" applyAlignment="1">
      <alignment horizontal="left" vertical="center"/>
    </xf>
    <xf numFmtId="0" fontId="36" fillId="0" borderId="29"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2" xfId="0" applyFont="1" applyBorder="1" applyAlignment="1">
      <alignment horizontal="lef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6" xfId="0" applyFont="1" applyBorder="1" applyAlignment="1">
      <alignment horizontal="left" vertical="center"/>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7" xfId="0" applyFont="1" applyBorder="1" applyAlignment="1">
      <alignment horizontal="left" vertical="center"/>
    </xf>
    <xf numFmtId="0" fontId="39" fillId="0" borderId="29"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36" fillId="0" borderId="25" xfId="0" applyFont="1" applyBorder="1" applyAlignment="1">
      <alignment vertical="top"/>
    </xf>
    <xf numFmtId="0" fontId="36" fillId="0" borderId="26"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7" xfId="0" applyFont="1" applyBorder="1" applyAlignment="1">
      <alignment vertical="top"/>
    </xf>
    <xf numFmtId="0" fontId="36" fillId="0" borderId="28" xfId="0" applyFont="1" applyBorder="1" applyAlignment="1">
      <alignment vertical="top"/>
    </xf>
    <xf numFmtId="0" fontId="36" fillId="0" borderId="29" xfId="0" applyFont="1" applyBorder="1" applyAlignment="1">
      <alignment vertical="top"/>
    </xf>
    <xf numFmtId="0" fontId="3" fillId="0" borderId="0" xfId="0" applyFont="1" applyAlignment="1">
      <alignment horizontal="left" vertical="center"/>
    </xf>
    <xf numFmtId="0" fontId="0" fillId="0" borderId="0" xfId="0"/>
    <xf numFmtId="0" fontId="0" fillId="0" borderId="5" xfId="0" applyFont="1" applyBorder="1" applyAlignment="1">
      <alignment vertical="center"/>
    </xf>
    <xf numFmtId="0" fontId="2" fillId="0" borderId="0" xfId="0" applyFont="1" applyAlignment="1">
      <alignment vertical="center"/>
    </xf>
    <xf numFmtId="0" fontId="0" fillId="2" borderId="7" xfId="0" applyFont="1"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25" fillId="0" borderId="0" xfId="0" applyFont="1" applyAlignment="1">
      <alignment vertical="center"/>
    </xf>
    <xf numFmtId="0" fontId="0" fillId="0" borderId="0" xfId="0" applyFont="1" applyAlignment="1">
      <alignment vertical="center"/>
    </xf>
    <xf numFmtId="0" fontId="0" fillId="4" borderId="0" xfId="0" applyFill="1"/>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10" xfId="0" applyFont="1" applyBorder="1" applyAlignment="1" applyProtection="1">
      <alignment vertical="center"/>
      <protection/>
    </xf>
    <xf numFmtId="0" fontId="16" fillId="0" borderId="0" xfId="0"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19"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right" vertical="center"/>
      <protection/>
    </xf>
    <xf numFmtId="0" fontId="5" fillId="3" borderId="7" xfId="0" applyFont="1" applyFill="1" applyBorder="1" applyAlignment="1" applyProtection="1">
      <alignment horizontal="center"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horizontal="left" vertical="center" wrapText="1"/>
      <protection/>
    </xf>
    <xf numFmtId="0" fontId="20" fillId="3" borderId="0" xfId="0" applyFont="1" applyFill="1" applyAlignment="1" applyProtection="1">
      <alignment horizontal="left" vertical="center"/>
      <protection/>
    </xf>
    <xf numFmtId="0" fontId="20" fillId="3"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20" fillId="3" borderId="14" xfId="0" applyFont="1" applyFill="1" applyBorder="1" applyAlignment="1" applyProtection="1">
      <alignment horizontal="center" vertical="center" wrapText="1"/>
      <protection/>
    </xf>
    <xf numFmtId="0" fontId="20" fillId="3" borderId="15" xfId="0" applyFont="1" applyFill="1" applyBorder="1" applyAlignment="1" applyProtection="1">
      <alignment horizontal="center" vertical="center" wrapText="1"/>
      <protection/>
    </xf>
    <xf numFmtId="0" fontId="20" fillId="3" borderId="16" xfId="0" applyFont="1" applyFill="1" applyBorder="1" applyAlignment="1" applyProtection="1">
      <alignment horizontal="center" vertical="center" wrapText="1"/>
      <protection/>
    </xf>
    <xf numFmtId="0" fontId="22" fillId="0" borderId="0" xfId="0" applyFont="1" applyAlignment="1" applyProtection="1">
      <alignment horizontal="left" vertical="center"/>
      <protection/>
    </xf>
    <xf numFmtId="4" fontId="22"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30" xfId="0" applyFont="1" applyBorder="1" applyAlignment="1" applyProtection="1">
      <alignment horizontal="center" vertical="center"/>
      <protection/>
    </xf>
    <xf numFmtId="49" fontId="20" fillId="0" borderId="30" xfId="0" applyNumberFormat="1" applyFont="1" applyBorder="1" applyAlignment="1" applyProtection="1">
      <alignment horizontal="left" vertical="center" wrapText="1"/>
      <protection/>
    </xf>
    <xf numFmtId="0" fontId="20" fillId="0" borderId="30" xfId="0" applyFont="1" applyBorder="1" applyAlignment="1" applyProtection="1">
      <alignment horizontal="left" vertical="center" wrapText="1"/>
      <protection/>
    </xf>
    <xf numFmtId="0" fontId="20" fillId="0" borderId="30" xfId="0" applyFont="1" applyBorder="1" applyAlignment="1" applyProtection="1">
      <alignment horizontal="center" vertical="center" wrapText="1"/>
      <protection/>
    </xf>
    <xf numFmtId="167" fontId="20" fillId="0" borderId="30" xfId="0" applyNumberFormat="1" applyFont="1" applyBorder="1" applyAlignment="1" applyProtection="1">
      <alignment vertical="center"/>
      <protection/>
    </xf>
    <xf numFmtId="4" fontId="20" fillId="0" borderId="30" xfId="0" applyNumberFormat="1" applyFont="1" applyBorder="1" applyAlignment="1" applyProtection="1">
      <alignment vertical="center"/>
      <protection/>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33" fillId="0" borderId="0" xfId="0" applyFont="1" applyAlignment="1" applyProtection="1">
      <alignment vertical="center" wrapText="1"/>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4" fillId="0" borderId="30" xfId="0" applyFont="1" applyBorder="1" applyAlignment="1" applyProtection="1">
      <alignment horizontal="center" vertical="center"/>
      <protection/>
    </xf>
    <xf numFmtId="49" fontId="34" fillId="0" borderId="30" xfId="0" applyNumberFormat="1" applyFont="1" applyBorder="1" applyAlignment="1" applyProtection="1">
      <alignment horizontal="left" vertical="center" wrapText="1"/>
      <protection/>
    </xf>
    <xf numFmtId="0" fontId="34" fillId="0" borderId="30" xfId="0" applyFont="1" applyBorder="1" applyAlignment="1" applyProtection="1">
      <alignment horizontal="left" vertical="center" wrapText="1"/>
      <protection/>
    </xf>
    <xf numFmtId="0" fontId="34" fillId="0" borderId="30" xfId="0" applyFont="1" applyBorder="1" applyAlignment="1" applyProtection="1">
      <alignment horizontal="center" vertical="center" wrapText="1"/>
      <protection/>
    </xf>
    <xf numFmtId="167" fontId="34" fillId="0" borderId="30" xfId="0" applyNumberFormat="1" applyFont="1" applyBorder="1" applyAlignment="1" applyProtection="1">
      <alignment vertical="center"/>
      <protection/>
    </xf>
    <xf numFmtId="4" fontId="34" fillId="0" borderId="30" xfId="0" applyNumberFormat="1"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20" fillId="4" borderId="30" xfId="0" applyNumberFormat="1" applyFont="1" applyFill="1" applyBorder="1" applyAlignment="1" applyProtection="1">
      <alignment vertical="center"/>
      <protection locked="0"/>
    </xf>
    <xf numFmtId="4" fontId="34" fillId="4" borderId="30" xfId="0" applyNumberFormat="1" applyFont="1" applyFill="1" applyBorder="1" applyAlignment="1" applyProtection="1">
      <alignment vertical="center"/>
      <protection locked="0"/>
    </xf>
    <xf numFmtId="0" fontId="3" fillId="4" borderId="0" xfId="0" applyFont="1" applyFill="1" applyAlignment="1" applyProtection="1">
      <alignment horizontal="left" vertical="center"/>
      <protection locked="0"/>
    </xf>
    <xf numFmtId="0" fontId="20" fillId="4" borderId="30" xfId="0" applyFont="1" applyFill="1" applyBorder="1" applyAlignment="1" applyProtection="1">
      <alignment horizontal="center" vertical="center"/>
      <protection/>
    </xf>
    <xf numFmtId="49" fontId="20" fillId="4" borderId="30" xfId="0" applyNumberFormat="1" applyFont="1" applyFill="1" applyBorder="1" applyAlignment="1" applyProtection="1">
      <alignment horizontal="left" vertical="center" wrapText="1"/>
      <protection/>
    </xf>
    <xf numFmtId="0" fontId="20" fillId="4" borderId="30" xfId="0" applyFont="1" applyFill="1" applyBorder="1" applyAlignment="1" applyProtection="1">
      <alignment horizontal="left" vertical="center" wrapText="1"/>
      <protection/>
    </xf>
    <xf numFmtId="0" fontId="20" fillId="4" borderId="30" xfId="0" applyFont="1" applyFill="1" applyBorder="1" applyAlignment="1" applyProtection="1">
      <alignment horizontal="center" vertical="center" wrapText="1"/>
      <protection/>
    </xf>
    <xf numFmtId="167" fontId="20" fillId="4" borderId="30" xfId="0" applyNumberFormat="1" applyFont="1" applyFill="1" applyBorder="1" applyAlignment="1" applyProtection="1">
      <alignment vertical="center"/>
      <protection/>
    </xf>
    <xf numFmtId="4" fontId="20" fillId="4" borderId="30" xfId="0" applyNumberFormat="1" applyFont="1" applyFill="1" applyBorder="1" applyAlignment="1" applyProtection="1">
      <alignment vertical="center"/>
      <protection/>
    </xf>
    <xf numFmtId="0" fontId="14" fillId="5" borderId="0" xfId="0" applyFont="1" applyFill="1" applyAlignment="1">
      <alignment horizontal="center" vertical="center"/>
    </xf>
    <xf numFmtId="0" fontId="0" fillId="0" borderId="0" xfId="0"/>
    <xf numFmtId="0" fontId="20" fillId="3" borderId="6" xfId="0" applyFont="1" applyFill="1" applyBorder="1" applyAlignment="1">
      <alignment horizontal="center" vertical="center"/>
    </xf>
    <xf numFmtId="0" fontId="20" fillId="3" borderId="7" xfId="0" applyFont="1" applyFill="1" applyBorder="1" applyAlignment="1">
      <alignment horizontal="left" vertical="center"/>
    </xf>
    <xf numFmtId="0" fontId="20" fillId="3" borderId="7" xfId="0" applyFont="1" applyFill="1" applyBorder="1" applyAlignment="1">
      <alignment horizontal="center" vertical="center"/>
    </xf>
    <xf numFmtId="0" fontId="20" fillId="3"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13" xfId="0" applyFont="1" applyFill="1" applyBorder="1" applyAlignment="1">
      <alignmen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39" fillId="0" borderId="0" xfId="0" applyFont="1" applyBorder="1" applyAlignment="1">
      <alignment horizontal="left" vertical="center" wrapText="1"/>
    </xf>
    <xf numFmtId="0" fontId="37" fillId="0" borderId="0" xfId="0" applyFont="1" applyBorder="1" applyAlignment="1">
      <alignment horizontal="center" vertical="center" wrapText="1"/>
    </xf>
    <xf numFmtId="0" fontId="38" fillId="0" borderId="28" xfId="0" applyFont="1" applyBorder="1" applyAlignment="1">
      <alignment horizontal="left" wrapText="1"/>
    </xf>
    <xf numFmtId="0" fontId="37" fillId="0" borderId="0" xfId="0" applyFont="1" applyBorder="1" applyAlignment="1">
      <alignment horizontal="center" vertical="center"/>
    </xf>
    <xf numFmtId="49" fontId="39" fillId="0" borderId="0" xfId="0" applyNumberFormat="1"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left" vertical="center"/>
    </xf>
    <xf numFmtId="0" fontId="38" fillId="0" borderId="28"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1">
      <selection activeCell="E14" sqref="E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94" t="s">
        <v>6</v>
      </c>
      <c r="AS2" s="295"/>
      <c r="AT2" s="295"/>
      <c r="AU2" s="295"/>
      <c r="AV2" s="295"/>
      <c r="AW2" s="295"/>
      <c r="AX2" s="295"/>
      <c r="AY2" s="295"/>
      <c r="AZ2" s="295"/>
      <c r="BA2" s="295"/>
      <c r="BB2" s="295"/>
      <c r="BC2" s="295"/>
      <c r="BD2" s="295"/>
      <c r="BE2" s="295"/>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C4" s="205"/>
      <c r="D4" s="22" t="s">
        <v>482</v>
      </c>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1"/>
      <c r="AS4" s="23" t="s">
        <v>10</v>
      </c>
      <c r="BS4" s="18" t="s">
        <v>11</v>
      </c>
    </row>
    <row r="5" spans="2:71" s="1" customFormat="1" ht="12" customHeight="1">
      <c r="B5" s="21"/>
      <c r="C5" s="205"/>
      <c r="D5" s="24" t="s">
        <v>12</v>
      </c>
      <c r="E5" s="205"/>
      <c r="F5" s="205"/>
      <c r="G5" s="205"/>
      <c r="H5" s="205"/>
      <c r="I5" s="205"/>
      <c r="J5" s="205"/>
      <c r="K5" s="321" t="s">
        <v>483</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05"/>
      <c r="AQ5" s="205"/>
      <c r="AR5" s="21"/>
      <c r="BS5" s="18" t="s">
        <v>7</v>
      </c>
    </row>
    <row r="6" spans="2:71" s="1" customFormat="1" ht="36.95" customHeight="1">
      <c r="B6" s="21"/>
      <c r="C6" s="205"/>
      <c r="D6" s="25" t="s">
        <v>14</v>
      </c>
      <c r="E6" s="205"/>
      <c r="F6" s="205"/>
      <c r="G6" s="205"/>
      <c r="H6" s="205"/>
      <c r="I6" s="205"/>
      <c r="J6" s="205"/>
      <c r="K6" s="322" t="s">
        <v>15</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05"/>
      <c r="AQ6" s="205"/>
      <c r="AR6" s="21"/>
      <c r="BS6" s="18" t="s">
        <v>7</v>
      </c>
    </row>
    <row r="7" spans="2:71" s="1" customFormat="1" ht="12" customHeight="1">
      <c r="B7" s="21"/>
      <c r="C7" s="205"/>
      <c r="D7" s="26" t="s">
        <v>16</v>
      </c>
      <c r="E7" s="205"/>
      <c r="F7" s="205"/>
      <c r="G7" s="205"/>
      <c r="H7" s="205"/>
      <c r="I7" s="205"/>
      <c r="J7" s="205"/>
      <c r="K7" s="204" t="s">
        <v>3</v>
      </c>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6" t="s">
        <v>17</v>
      </c>
      <c r="AL7" s="205"/>
      <c r="AM7" s="205"/>
      <c r="AN7" s="204" t="s">
        <v>3</v>
      </c>
      <c r="AO7" s="205"/>
      <c r="AP7" s="205"/>
      <c r="AQ7" s="205"/>
      <c r="AR7" s="21"/>
      <c r="BS7" s="18" t="s">
        <v>7</v>
      </c>
    </row>
    <row r="8" spans="2:71" s="1" customFormat="1" ht="12" customHeight="1">
      <c r="B8" s="21"/>
      <c r="C8" s="205"/>
      <c r="D8" s="26" t="s">
        <v>18</v>
      </c>
      <c r="E8" s="205"/>
      <c r="F8" s="205"/>
      <c r="G8" s="205"/>
      <c r="H8" s="205"/>
      <c r="I8" s="205"/>
      <c r="J8" s="205"/>
      <c r="K8" s="204" t="s">
        <v>19</v>
      </c>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6" t="s">
        <v>20</v>
      </c>
      <c r="AL8" s="205"/>
      <c r="AM8" s="205"/>
      <c r="AN8" s="287" t="s">
        <v>484</v>
      </c>
      <c r="AO8" s="205"/>
      <c r="AP8" s="205"/>
      <c r="AQ8" s="205"/>
      <c r="AR8" s="21"/>
      <c r="BS8" s="18" t="s">
        <v>7</v>
      </c>
    </row>
    <row r="9" spans="2:71" s="1" customFormat="1" ht="14.45" customHeight="1">
      <c r="B9" s="21"/>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1"/>
      <c r="BS9" s="18" t="s">
        <v>7</v>
      </c>
    </row>
    <row r="10" spans="2:71" s="1" customFormat="1" ht="12" customHeight="1">
      <c r="B10" s="21"/>
      <c r="C10" s="205"/>
      <c r="D10" s="26" t="s">
        <v>21</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6" t="s">
        <v>22</v>
      </c>
      <c r="AL10" s="205"/>
      <c r="AM10" s="205"/>
      <c r="AN10" s="204" t="s">
        <v>3</v>
      </c>
      <c r="AO10" s="205"/>
      <c r="AP10" s="205"/>
      <c r="AQ10" s="205"/>
      <c r="AR10" s="21"/>
      <c r="BS10" s="18" t="s">
        <v>7</v>
      </c>
    </row>
    <row r="11" spans="2:71" s="1" customFormat="1" ht="18.4" customHeight="1">
      <c r="B11" s="21"/>
      <c r="C11" s="205"/>
      <c r="D11" s="205"/>
      <c r="E11" s="204" t="s">
        <v>23</v>
      </c>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6" t="s">
        <v>24</v>
      </c>
      <c r="AL11" s="205"/>
      <c r="AM11" s="205"/>
      <c r="AN11" s="204" t="s">
        <v>3</v>
      </c>
      <c r="AO11" s="205"/>
      <c r="AP11" s="205"/>
      <c r="AQ11" s="205"/>
      <c r="AR11" s="21"/>
      <c r="BS11" s="18" t="s">
        <v>7</v>
      </c>
    </row>
    <row r="12" spans="2:71" s="1" customFormat="1" ht="6.95" customHeight="1">
      <c r="B12" s="21"/>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1"/>
      <c r="BS12" s="18" t="s">
        <v>7</v>
      </c>
    </row>
    <row r="13" spans="2:71" s="1" customFormat="1" ht="12" customHeight="1">
      <c r="B13" s="21"/>
      <c r="C13" s="205"/>
      <c r="D13" s="26" t="s">
        <v>25</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6" t="s">
        <v>22</v>
      </c>
      <c r="AL13" s="205"/>
      <c r="AM13" s="205"/>
      <c r="AN13" s="287" t="s">
        <v>484</v>
      </c>
      <c r="AO13" s="205"/>
      <c r="AP13" s="205"/>
      <c r="AQ13" s="205"/>
      <c r="AR13" s="21"/>
      <c r="BS13" s="18" t="s">
        <v>7</v>
      </c>
    </row>
    <row r="14" spans="2:71" ht="12.75">
      <c r="B14" s="21"/>
      <c r="C14" s="205"/>
      <c r="D14" s="205"/>
      <c r="E14" s="287" t="s">
        <v>484</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05"/>
      <c r="AK14" s="26" t="s">
        <v>24</v>
      </c>
      <c r="AL14" s="205"/>
      <c r="AM14" s="205"/>
      <c r="AN14" s="287" t="s">
        <v>484</v>
      </c>
      <c r="AO14" s="205"/>
      <c r="AP14" s="205"/>
      <c r="AQ14" s="205"/>
      <c r="AR14" s="21"/>
      <c r="BS14" s="18" t="s">
        <v>7</v>
      </c>
    </row>
    <row r="15" spans="2:71" s="1" customFormat="1" ht="6.95" customHeight="1">
      <c r="B15" s="21"/>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1"/>
      <c r="BS15" s="18" t="s">
        <v>4</v>
      </c>
    </row>
    <row r="16" spans="2:71" s="1" customFormat="1" ht="12" customHeight="1">
      <c r="B16" s="21"/>
      <c r="C16" s="205"/>
      <c r="D16" s="26" t="s">
        <v>26</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6" t="s">
        <v>22</v>
      </c>
      <c r="AL16" s="205"/>
      <c r="AM16" s="205"/>
      <c r="AN16" s="204" t="s">
        <v>3</v>
      </c>
      <c r="AO16" s="205"/>
      <c r="AP16" s="205"/>
      <c r="AQ16" s="205"/>
      <c r="AR16" s="21"/>
      <c r="BS16" s="18" t="s">
        <v>4</v>
      </c>
    </row>
    <row r="17" spans="2:71" s="1" customFormat="1" ht="18.4" customHeight="1">
      <c r="B17" s="21"/>
      <c r="C17" s="205"/>
      <c r="D17" s="205"/>
      <c r="E17" s="204" t="s">
        <v>27</v>
      </c>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6" t="s">
        <v>24</v>
      </c>
      <c r="AL17" s="205"/>
      <c r="AM17" s="205"/>
      <c r="AN17" s="204" t="s">
        <v>3</v>
      </c>
      <c r="AO17" s="205"/>
      <c r="AP17" s="205"/>
      <c r="AQ17" s="205"/>
      <c r="AR17" s="21"/>
      <c r="BS17" s="18" t="s">
        <v>28</v>
      </c>
    </row>
    <row r="18" spans="2:71" s="1" customFormat="1" ht="6.95" customHeight="1">
      <c r="B18" s="21"/>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1"/>
      <c r="BS18" s="18" t="s">
        <v>7</v>
      </c>
    </row>
    <row r="19" spans="2:71" s="1" customFormat="1" ht="12" customHeight="1">
      <c r="B19" s="21"/>
      <c r="C19" s="205"/>
      <c r="D19" s="26" t="s">
        <v>29</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6" t="s">
        <v>22</v>
      </c>
      <c r="AL19" s="205"/>
      <c r="AM19" s="205"/>
      <c r="AN19" s="204" t="s">
        <v>30</v>
      </c>
      <c r="AO19" s="205"/>
      <c r="AP19" s="205"/>
      <c r="AQ19" s="205"/>
      <c r="AR19" s="21"/>
      <c r="BS19" s="18" t="s">
        <v>7</v>
      </c>
    </row>
    <row r="20" spans="2:71" s="1" customFormat="1" ht="18.4" customHeight="1">
      <c r="B20" s="21"/>
      <c r="C20" s="205"/>
      <c r="D20" s="205"/>
      <c r="E20" s="204" t="s">
        <v>31</v>
      </c>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6" t="s">
        <v>24</v>
      </c>
      <c r="AL20" s="205"/>
      <c r="AM20" s="205"/>
      <c r="AN20" s="204" t="s">
        <v>32</v>
      </c>
      <c r="AO20" s="205"/>
      <c r="AP20" s="205"/>
      <c r="AQ20" s="205"/>
      <c r="AR20" s="21"/>
      <c r="BS20" s="18" t="s">
        <v>28</v>
      </c>
    </row>
    <row r="21" spans="2:44" s="1" customFormat="1" ht="6.95" customHeight="1">
      <c r="B21" s="21"/>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1"/>
    </row>
    <row r="22" spans="2:44" s="1" customFormat="1" ht="12" customHeight="1">
      <c r="B22" s="21"/>
      <c r="C22" s="205"/>
      <c r="D22" s="26" t="s">
        <v>33</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1"/>
    </row>
    <row r="23" spans="2:44" s="1" customFormat="1" ht="47.25" customHeight="1">
      <c r="B23" s="21"/>
      <c r="C23" s="205"/>
      <c r="D23" s="205"/>
      <c r="E23" s="323" t="s">
        <v>34</v>
      </c>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205"/>
      <c r="AP23" s="205"/>
      <c r="AQ23" s="205"/>
      <c r="AR23" s="21"/>
    </row>
    <row r="24" spans="2:44" s="1" customFormat="1" ht="6.95" customHeight="1">
      <c r="B24" s="21"/>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1"/>
    </row>
    <row r="25" spans="2:44" s="1" customFormat="1" ht="6.95" customHeight="1">
      <c r="B25" s="21"/>
      <c r="C25" s="205"/>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05"/>
      <c r="AQ25" s="205"/>
      <c r="AR25" s="21"/>
    </row>
    <row r="26" spans="1:57" s="2" customFormat="1" ht="25.9" customHeight="1">
      <c r="A26" s="28"/>
      <c r="B26" s="29"/>
      <c r="C26" s="212"/>
      <c r="D26" s="30" t="s">
        <v>35</v>
      </c>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324">
        <f>ROUND(AG54,2)</f>
        <v>0</v>
      </c>
      <c r="AL26" s="325"/>
      <c r="AM26" s="325"/>
      <c r="AN26" s="325"/>
      <c r="AO26" s="325"/>
      <c r="AP26" s="212"/>
      <c r="AQ26" s="212"/>
      <c r="AR26" s="29"/>
      <c r="BE26" s="28"/>
    </row>
    <row r="27" spans="1:57" s="2" customFormat="1" ht="6.95" customHeight="1">
      <c r="A27" s="28"/>
      <c r="B27" s="29"/>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9"/>
      <c r="BE27" s="28"/>
    </row>
    <row r="28" spans="1:57" s="2" customFormat="1" ht="12.75">
      <c r="A28" s="28"/>
      <c r="B28" s="29"/>
      <c r="C28" s="212"/>
      <c r="D28" s="212"/>
      <c r="E28" s="212"/>
      <c r="F28" s="212"/>
      <c r="G28" s="212"/>
      <c r="H28" s="212"/>
      <c r="I28" s="212"/>
      <c r="J28" s="212"/>
      <c r="K28" s="212"/>
      <c r="L28" s="326" t="s">
        <v>36</v>
      </c>
      <c r="M28" s="326"/>
      <c r="N28" s="326"/>
      <c r="O28" s="326"/>
      <c r="P28" s="326"/>
      <c r="Q28" s="212"/>
      <c r="R28" s="212"/>
      <c r="S28" s="212"/>
      <c r="T28" s="212"/>
      <c r="U28" s="212"/>
      <c r="V28" s="212"/>
      <c r="W28" s="326" t="s">
        <v>37</v>
      </c>
      <c r="X28" s="326"/>
      <c r="Y28" s="326"/>
      <c r="Z28" s="326"/>
      <c r="AA28" s="326"/>
      <c r="AB28" s="326"/>
      <c r="AC28" s="326"/>
      <c r="AD28" s="326"/>
      <c r="AE28" s="326"/>
      <c r="AF28" s="212"/>
      <c r="AG28" s="212"/>
      <c r="AH28" s="212"/>
      <c r="AI28" s="212"/>
      <c r="AJ28" s="212"/>
      <c r="AK28" s="326" t="s">
        <v>38</v>
      </c>
      <c r="AL28" s="326"/>
      <c r="AM28" s="326"/>
      <c r="AN28" s="326"/>
      <c r="AO28" s="326"/>
      <c r="AP28" s="212"/>
      <c r="AQ28" s="212"/>
      <c r="AR28" s="29"/>
      <c r="BE28" s="28"/>
    </row>
    <row r="29" spans="2:44" s="3" customFormat="1" ht="14.45" customHeight="1">
      <c r="B29" s="31"/>
      <c r="C29" s="207"/>
      <c r="D29" s="26" t="s">
        <v>39</v>
      </c>
      <c r="E29" s="207"/>
      <c r="F29" s="26" t="s">
        <v>40</v>
      </c>
      <c r="G29" s="207"/>
      <c r="H29" s="207"/>
      <c r="I29" s="207"/>
      <c r="J29" s="207"/>
      <c r="K29" s="207"/>
      <c r="L29" s="311">
        <v>0.21</v>
      </c>
      <c r="M29" s="310"/>
      <c r="N29" s="310"/>
      <c r="O29" s="310"/>
      <c r="P29" s="310"/>
      <c r="Q29" s="207"/>
      <c r="R29" s="207"/>
      <c r="S29" s="207"/>
      <c r="T29" s="207"/>
      <c r="U29" s="207"/>
      <c r="V29" s="207"/>
      <c r="W29" s="309">
        <f>ROUND(AZ54,2)</f>
        <v>0</v>
      </c>
      <c r="X29" s="310"/>
      <c r="Y29" s="310"/>
      <c r="Z29" s="310"/>
      <c r="AA29" s="310"/>
      <c r="AB29" s="310"/>
      <c r="AC29" s="310"/>
      <c r="AD29" s="310"/>
      <c r="AE29" s="310"/>
      <c r="AF29" s="207"/>
      <c r="AG29" s="207"/>
      <c r="AH29" s="207"/>
      <c r="AI29" s="207"/>
      <c r="AJ29" s="207"/>
      <c r="AK29" s="309">
        <f>ROUND(AV54,2)</f>
        <v>0</v>
      </c>
      <c r="AL29" s="310"/>
      <c r="AM29" s="310"/>
      <c r="AN29" s="310"/>
      <c r="AO29" s="310"/>
      <c r="AP29" s="207"/>
      <c r="AQ29" s="207"/>
      <c r="AR29" s="31"/>
    </row>
    <row r="30" spans="2:44" s="3" customFormat="1" ht="14.45" customHeight="1">
      <c r="B30" s="31"/>
      <c r="C30" s="207"/>
      <c r="D30" s="207"/>
      <c r="E30" s="207"/>
      <c r="F30" s="26" t="s">
        <v>41</v>
      </c>
      <c r="G30" s="207"/>
      <c r="H30" s="207"/>
      <c r="I30" s="207"/>
      <c r="J30" s="207"/>
      <c r="K30" s="207"/>
      <c r="L30" s="311">
        <v>0.15</v>
      </c>
      <c r="M30" s="310"/>
      <c r="N30" s="310"/>
      <c r="O30" s="310"/>
      <c r="P30" s="310"/>
      <c r="Q30" s="207"/>
      <c r="R30" s="207"/>
      <c r="S30" s="207"/>
      <c r="T30" s="207"/>
      <c r="U30" s="207"/>
      <c r="V30" s="207"/>
      <c r="W30" s="309">
        <f>ROUND(BA54,2)</f>
        <v>0</v>
      </c>
      <c r="X30" s="310"/>
      <c r="Y30" s="310"/>
      <c r="Z30" s="310"/>
      <c r="AA30" s="310"/>
      <c r="AB30" s="310"/>
      <c r="AC30" s="310"/>
      <c r="AD30" s="310"/>
      <c r="AE30" s="310"/>
      <c r="AF30" s="207"/>
      <c r="AG30" s="207"/>
      <c r="AH30" s="207"/>
      <c r="AI30" s="207"/>
      <c r="AJ30" s="207"/>
      <c r="AK30" s="309">
        <f>ROUND(AW54,2)</f>
        <v>0</v>
      </c>
      <c r="AL30" s="310"/>
      <c r="AM30" s="310"/>
      <c r="AN30" s="310"/>
      <c r="AO30" s="310"/>
      <c r="AP30" s="207"/>
      <c r="AQ30" s="207"/>
      <c r="AR30" s="31"/>
    </row>
    <row r="31" spans="2:44" s="3" customFormat="1" ht="14.45" customHeight="1">
      <c r="B31" s="31"/>
      <c r="C31" s="207"/>
      <c r="D31" s="207"/>
      <c r="E31" s="207"/>
      <c r="F31" s="26" t="s">
        <v>42</v>
      </c>
      <c r="G31" s="207"/>
      <c r="H31" s="207"/>
      <c r="I31" s="207"/>
      <c r="J31" s="207"/>
      <c r="K31" s="207"/>
      <c r="L31" s="311">
        <v>0.21</v>
      </c>
      <c r="M31" s="310"/>
      <c r="N31" s="310"/>
      <c r="O31" s="310"/>
      <c r="P31" s="310"/>
      <c r="Q31" s="207"/>
      <c r="R31" s="207"/>
      <c r="S31" s="207"/>
      <c r="T31" s="207"/>
      <c r="U31" s="207"/>
      <c r="V31" s="207"/>
      <c r="W31" s="309">
        <f>ROUND(BB54,2)</f>
        <v>0</v>
      </c>
      <c r="X31" s="310"/>
      <c r="Y31" s="310"/>
      <c r="Z31" s="310"/>
      <c r="AA31" s="310"/>
      <c r="AB31" s="310"/>
      <c r="AC31" s="310"/>
      <c r="AD31" s="310"/>
      <c r="AE31" s="310"/>
      <c r="AF31" s="207"/>
      <c r="AG31" s="207"/>
      <c r="AH31" s="207"/>
      <c r="AI31" s="207"/>
      <c r="AJ31" s="207"/>
      <c r="AK31" s="309">
        <v>0</v>
      </c>
      <c r="AL31" s="310"/>
      <c r="AM31" s="310"/>
      <c r="AN31" s="310"/>
      <c r="AO31" s="310"/>
      <c r="AP31" s="207"/>
      <c r="AQ31" s="207"/>
      <c r="AR31" s="31"/>
    </row>
    <row r="32" spans="2:44" s="3" customFormat="1" ht="14.45" customHeight="1">
      <c r="B32" s="31"/>
      <c r="C32" s="207"/>
      <c r="D32" s="207"/>
      <c r="E32" s="207"/>
      <c r="F32" s="26" t="s">
        <v>43</v>
      </c>
      <c r="G32" s="207"/>
      <c r="H32" s="207"/>
      <c r="I32" s="207"/>
      <c r="J32" s="207"/>
      <c r="K32" s="207"/>
      <c r="L32" s="311">
        <v>0.15</v>
      </c>
      <c r="M32" s="310"/>
      <c r="N32" s="310"/>
      <c r="O32" s="310"/>
      <c r="P32" s="310"/>
      <c r="Q32" s="207"/>
      <c r="R32" s="207"/>
      <c r="S32" s="207"/>
      <c r="T32" s="207"/>
      <c r="U32" s="207"/>
      <c r="V32" s="207"/>
      <c r="W32" s="309">
        <f>ROUND(BC54,2)</f>
        <v>0</v>
      </c>
      <c r="X32" s="310"/>
      <c r="Y32" s="310"/>
      <c r="Z32" s="310"/>
      <c r="AA32" s="310"/>
      <c r="AB32" s="310"/>
      <c r="AC32" s="310"/>
      <c r="AD32" s="310"/>
      <c r="AE32" s="310"/>
      <c r="AF32" s="207"/>
      <c r="AG32" s="207"/>
      <c r="AH32" s="207"/>
      <c r="AI32" s="207"/>
      <c r="AJ32" s="207"/>
      <c r="AK32" s="309">
        <v>0</v>
      </c>
      <c r="AL32" s="310"/>
      <c r="AM32" s="310"/>
      <c r="AN32" s="310"/>
      <c r="AO32" s="310"/>
      <c r="AP32" s="207"/>
      <c r="AQ32" s="207"/>
      <c r="AR32" s="31"/>
    </row>
    <row r="33" spans="2:44" s="3" customFormat="1" ht="14.45" customHeight="1" hidden="1">
      <c r="B33" s="31"/>
      <c r="C33" s="207"/>
      <c r="D33" s="207"/>
      <c r="E33" s="207"/>
      <c r="F33" s="26" t="s">
        <v>44</v>
      </c>
      <c r="G33" s="207"/>
      <c r="H33" s="207"/>
      <c r="I33" s="207"/>
      <c r="J33" s="207"/>
      <c r="K33" s="207"/>
      <c r="L33" s="311">
        <v>0</v>
      </c>
      <c r="M33" s="310"/>
      <c r="N33" s="310"/>
      <c r="O33" s="310"/>
      <c r="P33" s="310"/>
      <c r="Q33" s="207"/>
      <c r="R33" s="207"/>
      <c r="S33" s="207"/>
      <c r="T33" s="207"/>
      <c r="U33" s="207"/>
      <c r="V33" s="207"/>
      <c r="W33" s="309">
        <f>ROUND(BD54,2)</f>
        <v>0</v>
      </c>
      <c r="X33" s="310"/>
      <c r="Y33" s="310"/>
      <c r="Z33" s="310"/>
      <c r="AA33" s="310"/>
      <c r="AB33" s="310"/>
      <c r="AC33" s="310"/>
      <c r="AD33" s="310"/>
      <c r="AE33" s="310"/>
      <c r="AF33" s="207"/>
      <c r="AG33" s="207"/>
      <c r="AH33" s="207"/>
      <c r="AI33" s="207"/>
      <c r="AJ33" s="207"/>
      <c r="AK33" s="309">
        <v>0</v>
      </c>
      <c r="AL33" s="310"/>
      <c r="AM33" s="310"/>
      <c r="AN33" s="310"/>
      <c r="AO33" s="310"/>
      <c r="AP33" s="207"/>
      <c r="AQ33" s="207"/>
      <c r="AR33" s="31"/>
    </row>
    <row r="34" spans="1:57" s="2" customFormat="1" ht="6.95" customHeight="1">
      <c r="A34" s="28"/>
      <c r="B34" s="29"/>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9"/>
      <c r="BE34" s="28"/>
    </row>
    <row r="35" spans="1:57" s="2" customFormat="1" ht="25.9" customHeight="1">
      <c r="A35" s="28"/>
      <c r="B35" s="29"/>
      <c r="C35" s="32"/>
      <c r="D35" s="33" t="s">
        <v>45</v>
      </c>
      <c r="E35" s="208"/>
      <c r="F35" s="208"/>
      <c r="G35" s="208"/>
      <c r="H35" s="208"/>
      <c r="I35" s="208"/>
      <c r="J35" s="208"/>
      <c r="K35" s="208"/>
      <c r="L35" s="208"/>
      <c r="M35" s="208"/>
      <c r="N35" s="208"/>
      <c r="O35" s="208"/>
      <c r="P35" s="208"/>
      <c r="Q35" s="208"/>
      <c r="R35" s="208"/>
      <c r="S35" s="208"/>
      <c r="T35" s="34" t="s">
        <v>46</v>
      </c>
      <c r="U35" s="208"/>
      <c r="V35" s="208"/>
      <c r="W35" s="208"/>
      <c r="X35" s="312" t="s">
        <v>47</v>
      </c>
      <c r="Y35" s="313"/>
      <c r="Z35" s="313"/>
      <c r="AA35" s="313"/>
      <c r="AB35" s="313"/>
      <c r="AC35" s="208"/>
      <c r="AD35" s="208"/>
      <c r="AE35" s="208"/>
      <c r="AF35" s="208"/>
      <c r="AG35" s="208"/>
      <c r="AH35" s="208"/>
      <c r="AI35" s="208"/>
      <c r="AJ35" s="208"/>
      <c r="AK35" s="314">
        <f>SUM(AK26:AK33)</f>
        <v>0</v>
      </c>
      <c r="AL35" s="313"/>
      <c r="AM35" s="313"/>
      <c r="AN35" s="313"/>
      <c r="AO35" s="315"/>
      <c r="AP35" s="32"/>
      <c r="AQ35" s="32"/>
      <c r="AR35" s="29"/>
      <c r="BE35" s="28"/>
    </row>
    <row r="36" spans="1:57" s="2" customFormat="1" ht="6.95" customHeight="1">
      <c r="A36" s="28"/>
      <c r="B36" s="29"/>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9"/>
      <c r="BE36" s="28"/>
    </row>
    <row r="37" spans="1:57" s="2" customFormat="1" ht="6.95" customHeight="1">
      <c r="A37" s="28"/>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29"/>
      <c r="BE37" s="28"/>
    </row>
    <row r="38" spans="3:43" ht="12">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row>
    <row r="39" spans="3:43" ht="12">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row>
    <row r="40" spans="3:43" ht="12">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row>
    <row r="41" spans="1:57" s="2" customFormat="1" ht="6.95" customHeight="1">
      <c r="A41" s="28"/>
      <c r="B41" s="37"/>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29"/>
      <c r="BE41" s="28"/>
    </row>
    <row r="42" spans="1:57" s="2" customFormat="1" ht="24.95" customHeight="1">
      <c r="A42" s="28"/>
      <c r="B42" s="29"/>
      <c r="C42" s="22" t="s">
        <v>48</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9"/>
      <c r="BE42" s="28"/>
    </row>
    <row r="43" spans="1:57" s="2" customFormat="1" ht="6.95" customHeight="1">
      <c r="A43" s="28"/>
      <c r="B43" s="29"/>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9"/>
      <c r="BE43" s="28"/>
    </row>
    <row r="44" spans="2:44" s="4" customFormat="1" ht="12" customHeight="1">
      <c r="B44" s="39"/>
      <c r="C44" s="26" t="s">
        <v>12</v>
      </c>
      <c r="D44" s="210"/>
      <c r="E44" s="210"/>
      <c r="F44" s="210"/>
      <c r="G44" s="210"/>
      <c r="H44" s="210"/>
      <c r="I44" s="210"/>
      <c r="J44" s="210"/>
      <c r="K44" s="210"/>
      <c r="L44" s="210" t="str">
        <f>K5</f>
        <v>LP-PP</v>
      </c>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39"/>
    </row>
    <row r="45" spans="2:44" s="5" customFormat="1" ht="36.95" customHeight="1">
      <c r="B45" s="40"/>
      <c r="C45" s="41" t="s">
        <v>14</v>
      </c>
      <c r="D45" s="209"/>
      <c r="E45" s="209"/>
      <c r="F45" s="209"/>
      <c r="G45" s="209"/>
      <c r="H45" s="209"/>
      <c r="I45" s="209"/>
      <c r="J45" s="209"/>
      <c r="K45" s="209"/>
      <c r="L45" s="300" t="str">
        <f>K6</f>
        <v>Likvidace betonových ploch u administrativní budovy</v>
      </c>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209"/>
      <c r="AQ45" s="209"/>
      <c r="AR45" s="40"/>
    </row>
    <row r="46" spans="1:57" s="2" customFormat="1" ht="6.95" customHeight="1">
      <c r="A46" s="28"/>
      <c r="B46" s="29"/>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9"/>
      <c r="BE46" s="28"/>
    </row>
    <row r="47" spans="1:57" s="2" customFormat="1" ht="12" customHeight="1">
      <c r="A47" s="28"/>
      <c r="B47" s="29"/>
      <c r="C47" s="26" t="s">
        <v>18</v>
      </c>
      <c r="D47" s="212"/>
      <c r="E47" s="212"/>
      <c r="F47" s="212"/>
      <c r="G47" s="212"/>
      <c r="H47" s="212"/>
      <c r="I47" s="212"/>
      <c r="J47" s="212"/>
      <c r="K47" s="212"/>
      <c r="L47" s="42" t="str">
        <f>IF(K8="","",K8)</f>
        <v>Mariánské Radčice</v>
      </c>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6" t="s">
        <v>20</v>
      </c>
      <c r="AJ47" s="212"/>
      <c r="AK47" s="212"/>
      <c r="AL47" s="212"/>
      <c r="AM47" s="302" t="str">
        <f>IF(AN8="","",AN8)</f>
        <v>doplnit</v>
      </c>
      <c r="AN47" s="302"/>
      <c r="AO47" s="212"/>
      <c r="AP47" s="212"/>
      <c r="AQ47" s="212"/>
      <c r="AR47" s="29"/>
      <c r="BE47" s="28"/>
    </row>
    <row r="48" spans="1:57" s="2" customFormat="1" ht="6.95" customHeight="1">
      <c r="A48" s="28"/>
      <c r="B48" s="29"/>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9"/>
      <c r="BE48" s="28"/>
    </row>
    <row r="49" spans="1:57" s="2" customFormat="1" ht="15.2" customHeight="1">
      <c r="A49" s="28"/>
      <c r="B49" s="29"/>
      <c r="C49" s="26" t="s">
        <v>21</v>
      </c>
      <c r="D49" s="212"/>
      <c r="E49" s="212"/>
      <c r="F49" s="212"/>
      <c r="G49" s="212"/>
      <c r="H49" s="212"/>
      <c r="I49" s="212"/>
      <c r="J49" s="212"/>
      <c r="K49" s="212"/>
      <c r="L49" s="210" t="str">
        <f>IF(E11="","",E11)</f>
        <v>Palivový kombinát Ústí, státní podnik</v>
      </c>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6" t="s">
        <v>26</v>
      </c>
      <c r="AJ49" s="212"/>
      <c r="AK49" s="212"/>
      <c r="AL49" s="212"/>
      <c r="AM49" s="303" t="str">
        <f>IF(E17="","",E17)</f>
        <v>ing. Daniel Šimmer</v>
      </c>
      <c r="AN49" s="304"/>
      <c r="AO49" s="304"/>
      <c r="AP49" s="304"/>
      <c r="AQ49" s="212"/>
      <c r="AR49" s="29"/>
      <c r="AS49" s="305" t="s">
        <v>49</v>
      </c>
      <c r="AT49" s="306"/>
      <c r="AU49" s="43"/>
      <c r="AV49" s="43"/>
      <c r="AW49" s="43"/>
      <c r="AX49" s="43"/>
      <c r="AY49" s="43"/>
      <c r="AZ49" s="43"/>
      <c r="BA49" s="43"/>
      <c r="BB49" s="43"/>
      <c r="BC49" s="43"/>
      <c r="BD49" s="44"/>
      <c r="BE49" s="28"/>
    </row>
    <row r="50" spans="1:57" s="2" customFormat="1" ht="25.7" customHeight="1">
      <c r="A50" s="28"/>
      <c r="B50" s="29"/>
      <c r="C50" s="26" t="s">
        <v>25</v>
      </c>
      <c r="D50" s="212"/>
      <c r="E50" s="212"/>
      <c r="F50" s="212"/>
      <c r="G50" s="212"/>
      <c r="H50" s="212"/>
      <c r="I50" s="212"/>
      <c r="J50" s="212"/>
      <c r="K50" s="212"/>
      <c r="L50" s="210" t="str">
        <f>IF(E14="","",E14)</f>
        <v>doplnit</v>
      </c>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6" t="s">
        <v>29</v>
      </c>
      <c r="AJ50" s="212"/>
      <c r="AK50" s="212"/>
      <c r="AL50" s="212"/>
      <c r="AM50" s="303" t="str">
        <f>IF(E20="","",E20)</f>
        <v>STAVEBNÍ ROZPOČTY s.r.o.</v>
      </c>
      <c r="AN50" s="304"/>
      <c r="AO50" s="304"/>
      <c r="AP50" s="304"/>
      <c r="AQ50" s="212"/>
      <c r="AR50" s="29"/>
      <c r="AS50" s="307"/>
      <c r="AT50" s="308"/>
      <c r="AU50" s="45"/>
      <c r="AV50" s="45"/>
      <c r="AW50" s="45"/>
      <c r="AX50" s="45"/>
      <c r="AY50" s="45"/>
      <c r="AZ50" s="45"/>
      <c r="BA50" s="45"/>
      <c r="BB50" s="45"/>
      <c r="BC50" s="45"/>
      <c r="BD50" s="46"/>
      <c r="BE50" s="28"/>
    </row>
    <row r="51" spans="1:57" s="2" customFormat="1" ht="10.9" customHeight="1">
      <c r="A51" s="28"/>
      <c r="B51" s="29"/>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9"/>
      <c r="AS51" s="307"/>
      <c r="AT51" s="308"/>
      <c r="AU51" s="45"/>
      <c r="AV51" s="45"/>
      <c r="AW51" s="45"/>
      <c r="AX51" s="45"/>
      <c r="AY51" s="45"/>
      <c r="AZ51" s="45"/>
      <c r="BA51" s="45"/>
      <c r="BB51" s="45"/>
      <c r="BC51" s="45"/>
      <c r="BD51" s="46"/>
      <c r="BE51" s="28"/>
    </row>
    <row r="52" spans="1:57" s="2" customFormat="1" ht="29.25" customHeight="1">
      <c r="A52" s="28"/>
      <c r="B52" s="29"/>
      <c r="C52" s="296" t="s">
        <v>50</v>
      </c>
      <c r="D52" s="297"/>
      <c r="E52" s="297"/>
      <c r="F52" s="297"/>
      <c r="G52" s="297"/>
      <c r="H52" s="47"/>
      <c r="I52" s="298" t="s">
        <v>51</v>
      </c>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9" t="s">
        <v>52</v>
      </c>
      <c r="AH52" s="297"/>
      <c r="AI52" s="297"/>
      <c r="AJ52" s="297"/>
      <c r="AK52" s="297"/>
      <c r="AL52" s="297"/>
      <c r="AM52" s="297"/>
      <c r="AN52" s="298"/>
      <c r="AO52" s="297"/>
      <c r="AP52" s="297"/>
      <c r="AQ52" s="48" t="s">
        <v>53</v>
      </c>
      <c r="AR52" s="29"/>
      <c r="AS52" s="49" t="s">
        <v>54</v>
      </c>
      <c r="AT52" s="50" t="s">
        <v>55</v>
      </c>
      <c r="AU52" s="50" t="s">
        <v>56</v>
      </c>
      <c r="AV52" s="50" t="s">
        <v>57</v>
      </c>
      <c r="AW52" s="50" t="s">
        <v>58</v>
      </c>
      <c r="AX52" s="50" t="s">
        <v>59</v>
      </c>
      <c r="AY52" s="50" t="s">
        <v>60</v>
      </c>
      <c r="AZ52" s="50" t="s">
        <v>61</v>
      </c>
      <c r="BA52" s="50" t="s">
        <v>62</v>
      </c>
      <c r="BB52" s="50" t="s">
        <v>63</v>
      </c>
      <c r="BC52" s="50" t="s">
        <v>64</v>
      </c>
      <c r="BD52" s="51" t="s">
        <v>65</v>
      </c>
      <c r="BE52" s="28"/>
    </row>
    <row r="53" spans="1:57" s="2" customFormat="1" ht="10.9" customHeight="1">
      <c r="A53" s="28"/>
      <c r="B53" s="29"/>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9"/>
      <c r="AS53" s="52"/>
      <c r="AT53" s="53"/>
      <c r="AU53" s="53"/>
      <c r="AV53" s="53"/>
      <c r="AW53" s="53"/>
      <c r="AX53" s="53"/>
      <c r="AY53" s="53"/>
      <c r="AZ53" s="53"/>
      <c r="BA53" s="53"/>
      <c r="BB53" s="53"/>
      <c r="BC53" s="53"/>
      <c r="BD53" s="54"/>
      <c r="BE53" s="28"/>
    </row>
    <row r="54" spans="2:90" s="6" customFormat="1" ht="32.45" customHeight="1">
      <c r="B54" s="55"/>
      <c r="C54" s="56" t="s">
        <v>66</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319">
        <f>ROUND(AG55,2)</f>
        <v>0</v>
      </c>
      <c r="AH54" s="319"/>
      <c r="AI54" s="319"/>
      <c r="AJ54" s="319"/>
      <c r="AK54" s="319"/>
      <c r="AL54" s="319"/>
      <c r="AM54" s="319"/>
      <c r="AN54" s="320"/>
      <c r="AO54" s="320"/>
      <c r="AP54" s="320"/>
      <c r="AQ54" s="58" t="s">
        <v>3</v>
      </c>
      <c r="AR54" s="55"/>
      <c r="AS54" s="59">
        <f>ROUND(AS55,2)</f>
        <v>0</v>
      </c>
      <c r="AT54" s="60">
        <f>ROUND(SUM(AV54:AW54),2)</f>
        <v>0</v>
      </c>
      <c r="AU54" s="61">
        <f>ROUND(AU55,5)</f>
        <v>802.93711</v>
      </c>
      <c r="AV54" s="60">
        <f>ROUND(AZ54*L29,2)</f>
        <v>0</v>
      </c>
      <c r="AW54" s="60">
        <f>ROUND(BA54*L30,2)</f>
        <v>0</v>
      </c>
      <c r="AX54" s="60">
        <f>ROUND(BB54*L29,2)</f>
        <v>0</v>
      </c>
      <c r="AY54" s="60">
        <f>ROUND(BC54*L30,2)</f>
        <v>0</v>
      </c>
      <c r="AZ54" s="60">
        <f>ROUND(AZ55,2)</f>
        <v>0</v>
      </c>
      <c r="BA54" s="60">
        <f>ROUND(BA55,2)</f>
        <v>0</v>
      </c>
      <c r="BB54" s="60">
        <f>ROUND(BB55,2)</f>
        <v>0</v>
      </c>
      <c r="BC54" s="60">
        <f>ROUND(BC55,2)</f>
        <v>0</v>
      </c>
      <c r="BD54" s="62">
        <f>ROUND(BD55,2)</f>
        <v>0</v>
      </c>
      <c r="BS54" s="63" t="s">
        <v>67</v>
      </c>
      <c r="BT54" s="63" t="s">
        <v>68</v>
      </c>
      <c r="BV54" s="63" t="s">
        <v>69</v>
      </c>
      <c r="BW54" s="63" t="s">
        <v>5</v>
      </c>
      <c r="BX54" s="63" t="s">
        <v>70</v>
      </c>
      <c r="CL54" s="63" t="s">
        <v>3</v>
      </c>
    </row>
    <row r="55" spans="1:90" s="7" customFormat="1" ht="24.75" customHeight="1">
      <c r="A55" s="64" t="s">
        <v>71</v>
      </c>
      <c r="B55" s="65"/>
      <c r="C55" s="66"/>
      <c r="D55" s="318" t="s">
        <v>13</v>
      </c>
      <c r="E55" s="318"/>
      <c r="F55" s="318"/>
      <c r="G55" s="318"/>
      <c r="H55" s="318"/>
      <c r="I55" s="211"/>
      <c r="J55" s="318" t="s">
        <v>15</v>
      </c>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6">
        <f>'2020-01-12 - Likvidace be...'!J28</f>
        <v>0</v>
      </c>
      <c r="AH55" s="317"/>
      <c r="AI55" s="317"/>
      <c r="AJ55" s="317"/>
      <c r="AK55" s="317"/>
      <c r="AL55" s="317"/>
      <c r="AM55" s="317"/>
      <c r="AN55" s="316"/>
      <c r="AO55" s="317"/>
      <c r="AP55" s="317"/>
      <c r="AQ55" s="67" t="s">
        <v>72</v>
      </c>
      <c r="AR55" s="65"/>
      <c r="AS55" s="68">
        <v>0</v>
      </c>
      <c r="AT55" s="69">
        <f>ROUND(SUM(AV55:AW55),2)</f>
        <v>0</v>
      </c>
      <c r="AU55" s="70">
        <f>'2020-01-12 - Likvidace be...'!P84</f>
        <v>802.9371099999998</v>
      </c>
      <c r="AV55" s="69">
        <f>'2020-01-12 - Likvidace be...'!J31</f>
        <v>0</v>
      </c>
      <c r="AW55" s="69">
        <f>'2020-01-12 - Likvidace be...'!J32</f>
        <v>0</v>
      </c>
      <c r="AX55" s="69">
        <f>'2020-01-12 - Likvidace be...'!J33</f>
        <v>0</v>
      </c>
      <c r="AY55" s="69">
        <f>'2020-01-12 - Likvidace be...'!J34</f>
        <v>0</v>
      </c>
      <c r="AZ55" s="69">
        <f>'2020-01-12 - Likvidace be...'!F31</f>
        <v>0</v>
      </c>
      <c r="BA55" s="69">
        <f>'2020-01-12 - Likvidace be...'!F32</f>
        <v>0</v>
      </c>
      <c r="BB55" s="69">
        <f>'2020-01-12 - Likvidace be...'!F33</f>
        <v>0</v>
      </c>
      <c r="BC55" s="69">
        <f>'2020-01-12 - Likvidace be...'!F34</f>
        <v>0</v>
      </c>
      <c r="BD55" s="71">
        <f>'2020-01-12 - Likvidace be...'!F35</f>
        <v>0</v>
      </c>
      <c r="BT55" s="72" t="s">
        <v>73</v>
      </c>
      <c r="BU55" s="72" t="s">
        <v>74</v>
      </c>
      <c r="BV55" s="72" t="s">
        <v>69</v>
      </c>
      <c r="BW55" s="72" t="s">
        <v>5</v>
      </c>
      <c r="BX55" s="72" t="s">
        <v>70</v>
      </c>
      <c r="CL55" s="72" t="s">
        <v>3</v>
      </c>
    </row>
    <row r="56" spans="1:57" s="2" customFormat="1" ht="30" customHeight="1">
      <c r="A56" s="28"/>
      <c r="B56" s="29"/>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9"/>
      <c r="AS56" s="28"/>
      <c r="AT56" s="28"/>
      <c r="AU56" s="28"/>
      <c r="AV56" s="28"/>
      <c r="AW56" s="28"/>
      <c r="AX56" s="28"/>
      <c r="AY56" s="28"/>
      <c r="AZ56" s="28"/>
      <c r="BA56" s="28"/>
      <c r="BB56" s="28"/>
      <c r="BC56" s="28"/>
      <c r="BD56" s="28"/>
      <c r="BE56" s="28"/>
    </row>
    <row r="57" spans="1:57" s="2" customFormat="1" ht="6.95" customHeight="1">
      <c r="A57" s="28"/>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29"/>
      <c r="AS57" s="28"/>
      <c r="AT57" s="28"/>
      <c r="AU57" s="28"/>
      <c r="AV57" s="28"/>
      <c r="AW57" s="28"/>
      <c r="AX57" s="28"/>
      <c r="AY57" s="28"/>
      <c r="AZ57" s="28"/>
      <c r="BA57" s="28"/>
      <c r="BB57" s="28"/>
      <c r="BC57" s="28"/>
      <c r="BD57" s="28"/>
      <c r="BE57" s="28"/>
    </row>
  </sheetData>
  <sheetProtection algorithmName="SHA-512" hashValue="j84Ay+mk/5OSKTcr+FpN/DmashmJ6GZX4gqDIA3kgT0VO61sfKWOGWkNpIL54iZQvaDoxez1Jt391Br7CKz7xQ==" saltValue="YrKxMcCmDwq8DtIwXZcs5A==" spinCount="100000" sheet="1" objects="1" scenarios="1"/>
  <mergeCells count="40">
    <mergeCell ref="K5:AO5"/>
    <mergeCell ref="K6:AO6"/>
    <mergeCell ref="E23:AN23"/>
    <mergeCell ref="AK26:AO26"/>
    <mergeCell ref="L28:P28"/>
    <mergeCell ref="W28:AE28"/>
    <mergeCell ref="AK28:AO28"/>
    <mergeCell ref="W29:AE29"/>
    <mergeCell ref="AK29:AO29"/>
    <mergeCell ref="L29:P29"/>
    <mergeCell ref="W30:AE30"/>
    <mergeCell ref="AK30:AO30"/>
    <mergeCell ref="L30:P30"/>
    <mergeCell ref="AK31:AO31"/>
    <mergeCell ref="L31:P31"/>
    <mergeCell ref="W32:AE32"/>
    <mergeCell ref="AK32:AO32"/>
    <mergeCell ref="L32:P32"/>
    <mergeCell ref="AN55:AP55"/>
    <mergeCell ref="AG55:AM55"/>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W31:AE31"/>
  </mergeCells>
  <hyperlinks>
    <hyperlink ref="A55" location="'2020-01-12 - Likvidace b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90"/>
  <sheetViews>
    <sheetView showGridLines="0" workbookViewId="0" topLeftCell="A1">
      <selection activeCell="F177" sqref="F17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73"/>
    </row>
    <row r="2" spans="12:46" s="1" customFormat="1" ht="36.95" customHeight="1">
      <c r="L2" s="294" t="s">
        <v>6</v>
      </c>
      <c r="M2" s="295"/>
      <c r="N2" s="295"/>
      <c r="O2" s="295"/>
      <c r="P2" s="295"/>
      <c r="Q2" s="295"/>
      <c r="R2" s="295"/>
      <c r="S2" s="295"/>
      <c r="T2" s="295"/>
      <c r="U2" s="295"/>
      <c r="V2" s="295"/>
      <c r="AT2" s="18" t="s">
        <v>5</v>
      </c>
    </row>
    <row r="3" spans="2:46" s="1" customFormat="1" ht="6.95" customHeight="1">
      <c r="B3" s="19"/>
      <c r="C3" s="20"/>
      <c r="D3" s="20"/>
      <c r="E3" s="20"/>
      <c r="F3" s="20"/>
      <c r="G3" s="20"/>
      <c r="H3" s="20"/>
      <c r="I3" s="20"/>
      <c r="J3" s="20"/>
      <c r="K3" s="20"/>
      <c r="L3" s="21"/>
      <c r="AT3" s="18" t="s">
        <v>75</v>
      </c>
    </row>
    <row r="4" spans="2:46" s="1" customFormat="1" ht="24.95" customHeight="1">
      <c r="B4" s="21"/>
      <c r="C4" s="73"/>
      <c r="D4" s="214" t="s">
        <v>76</v>
      </c>
      <c r="E4" s="73"/>
      <c r="F4" s="73"/>
      <c r="G4" s="73"/>
      <c r="H4" s="73"/>
      <c r="I4" s="73"/>
      <c r="J4" s="73"/>
      <c r="K4" s="73"/>
      <c r="L4" s="21"/>
      <c r="M4" s="74" t="s">
        <v>10</v>
      </c>
      <c r="AT4" s="18" t="s">
        <v>28</v>
      </c>
    </row>
    <row r="5" spans="2:12" s="1" customFormat="1" ht="6.95" customHeight="1">
      <c r="B5" s="21"/>
      <c r="C5" s="73"/>
      <c r="D5" s="73"/>
      <c r="E5" s="73"/>
      <c r="F5" s="73"/>
      <c r="G5" s="73"/>
      <c r="H5" s="73"/>
      <c r="I5" s="73"/>
      <c r="J5" s="73"/>
      <c r="K5" s="73"/>
      <c r="L5" s="21"/>
    </row>
    <row r="6" spans="1:31" s="2" customFormat="1" ht="12" customHeight="1">
      <c r="A6" s="28"/>
      <c r="B6" s="29"/>
      <c r="C6" s="215"/>
      <c r="D6" s="216" t="s">
        <v>14</v>
      </c>
      <c r="E6" s="215"/>
      <c r="F6" s="215"/>
      <c r="G6" s="215"/>
      <c r="H6" s="215"/>
      <c r="I6" s="215"/>
      <c r="J6" s="215"/>
      <c r="K6" s="215"/>
      <c r="L6" s="75"/>
      <c r="S6" s="28"/>
      <c r="T6" s="28"/>
      <c r="U6" s="28"/>
      <c r="V6" s="28"/>
      <c r="W6" s="28"/>
      <c r="X6" s="28"/>
      <c r="Y6" s="28"/>
      <c r="Z6" s="28"/>
      <c r="AA6" s="28"/>
      <c r="AB6" s="28"/>
      <c r="AC6" s="28"/>
      <c r="AD6" s="28"/>
      <c r="AE6" s="28"/>
    </row>
    <row r="7" spans="1:31" s="2" customFormat="1" ht="16.5" customHeight="1">
      <c r="A7" s="28"/>
      <c r="B7" s="29"/>
      <c r="C7" s="215"/>
      <c r="D7" s="215"/>
      <c r="E7" s="327" t="s">
        <v>15</v>
      </c>
      <c r="F7" s="328"/>
      <c r="G7" s="328"/>
      <c r="H7" s="328"/>
      <c r="I7" s="215"/>
      <c r="J7" s="215"/>
      <c r="K7" s="215"/>
      <c r="L7" s="75"/>
      <c r="S7" s="28"/>
      <c r="T7" s="28"/>
      <c r="U7" s="28"/>
      <c r="V7" s="28"/>
      <c r="W7" s="28"/>
      <c r="X7" s="28"/>
      <c r="Y7" s="28"/>
      <c r="Z7" s="28"/>
      <c r="AA7" s="28"/>
      <c r="AB7" s="28"/>
      <c r="AC7" s="28"/>
      <c r="AD7" s="28"/>
      <c r="AE7" s="28"/>
    </row>
    <row r="8" spans="1:31" s="2" customFormat="1" ht="12">
      <c r="A8" s="28"/>
      <c r="B8" s="29"/>
      <c r="C8" s="215"/>
      <c r="D8" s="215"/>
      <c r="E8" s="215"/>
      <c r="F8" s="215"/>
      <c r="G8" s="215"/>
      <c r="H8" s="215"/>
      <c r="I8" s="215"/>
      <c r="J8" s="215"/>
      <c r="K8" s="215"/>
      <c r="L8" s="75"/>
      <c r="S8" s="28"/>
      <c r="T8" s="28"/>
      <c r="U8" s="28"/>
      <c r="V8" s="28"/>
      <c r="W8" s="28"/>
      <c r="X8" s="28"/>
      <c r="Y8" s="28"/>
      <c r="Z8" s="28"/>
      <c r="AA8" s="28"/>
      <c r="AB8" s="28"/>
      <c r="AC8" s="28"/>
      <c r="AD8" s="28"/>
      <c r="AE8" s="28"/>
    </row>
    <row r="9" spans="1:31" s="2" customFormat="1" ht="12" customHeight="1">
      <c r="A9" s="28"/>
      <c r="B9" s="29"/>
      <c r="C9" s="215"/>
      <c r="D9" s="216" t="s">
        <v>16</v>
      </c>
      <c r="E9" s="215"/>
      <c r="F9" s="217" t="s">
        <v>3</v>
      </c>
      <c r="G9" s="215"/>
      <c r="H9" s="215"/>
      <c r="I9" s="216" t="s">
        <v>17</v>
      </c>
      <c r="J9" s="217" t="s">
        <v>3</v>
      </c>
      <c r="K9" s="215"/>
      <c r="L9" s="75"/>
      <c r="S9" s="28"/>
      <c r="T9" s="28"/>
      <c r="U9" s="28"/>
      <c r="V9" s="28"/>
      <c r="W9" s="28"/>
      <c r="X9" s="28"/>
      <c r="Y9" s="28"/>
      <c r="Z9" s="28"/>
      <c r="AA9" s="28"/>
      <c r="AB9" s="28"/>
      <c r="AC9" s="28"/>
      <c r="AD9" s="28"/>
      <c r="AE9" s="28"/>
    </row>
    <row r="10" spans="1:31" s="2" customFormat="1" ht="12" customHeight="1">
      <c r="A10" s="28"/>
      <c r="B10" s="29"/>
      <c r="C10" s="215"/>
      <c r="D10" s="216" t="s">
        <v>18</v>
      </c>
      <c r="E10" s="215"/>
      <c r="F10" s="217" t="s">
        <v>19</v>
      </c>
      <c r="G10" s="215"/>
      <c r="H10" s="215"/>
      <c r="I10" s="216" t="s">
        <v>20</v>
      </c>
      <c r="J10" s="218" t="str">
        <f>'Rekapitulace stavby'!AN8</f>
        <v>doplnit</v>
      </c>
      <c r="K10" s="215"/>
      <c r="L10" s="75"/>
      <c r="S10" s="28"/>
      <c r="T10" s="28"/>
      <c r="U10" s="28"/>
      <c r="V10" s="28"/>
      <c r="W10" s="28"/>
      <c r="X10" s="28"/>
      <c r="Y10" s="28"/>
      <c r="Z10" s="28"/>
      <c r="AA10" s="28"/>
      <c r="AB10" s="28"/>
      <c r="AC10" s="28"/>
      <c r="AD10" s="28"/>
      <c r="AE10" s="28"/>
    </row>
    <row r="11" spans="1:31" s="2" customFormat="1" ht="10.9" customHeight="1">
      <c r="A11" s="28"/>
      <c r="B11" s="29"/>
      <c r="C11" s="215"/>
      <c r="D11" s="215"/>
      <c r="E11" s="215"/>
      <c r="F11" s="215"/>
      <c r="G11" s="215"/>
      <c r="H11" s="215"/>
      <c r="I11" s="215"/>
      <c r="J11" s="215"/>
      <c r="K11" s="215"/>
      <c r="L11" s="75"/>
      <c r="S11" s="28"/>
      <c r="T11" s="28"/>
      <c r="U11" s="28"/>
      <c r="V11" s="28"/>
      <c r="W11" s="28"/>
      <c r="X11" s="28"/>
      <c r="Y11" s="28"/>
      <c r="Z11" s="28"/>
      <c r="AA11" s="28"/>
      <c r="AB11" s="28"/>
      <c r="AC11" s="28"/>
      <c r="AD11" s="28"/>
      <c r="AE11" s="28"/>
    </row>
    <row r="12" spans="1:31" s="2" customFormat="1" ht="12" customHeight="1">
      <c r="A12" s="28"/>
      <c r="B12" s="29"/>
      <c r="C12" s="215"/>
      <c r="D12" s="216" t="s">
        <v>21</v>
      </c>
      <c r="E12" s="215"/>
      <c r="F12" s="215"/>
      <c r="G12" s="215"/>
      <c r="H12" s="215"/>
      <c r="I12" s="216" t="s">
        <v>22</v>
      </c>
      <c r="J12" s="217" t="s">
        <v>3</v>
      </c>
      <c r="K12" s="215"/>
      <c r="L12" s="75"/>
      <c r="S12" s="28"/>
      <c r="T12" s="28"/>
      <c r="U12" s="28"/>
      <c r="V12" s="28"/>
      <c r="W12" s="28"/>
      <c r="X12" s="28"/>
      <c r="Y12" s="28"/>
      <c r="Z12" s="28"/>
      <c r="AA12" s="28"/>
      <c r="AB12" s="28"/>
      <c r="AC12" s="28"/>
      <c r="AD12" s="28"/>
      <c r="AE12" s="28"/>
    </row>
    <row r="13" spans="1:31" s="2" customFormat="1" ht="18" customHeight="1">
      <c r="A13" s="28"/>
      <c r="B13" s="29"/>
      <c r="C13" s="215"/>
      <c r="D13" s="215"/>
      <c r="E13" s="217" t="s">
        <v>23</v>
      </c>
      <c r="F13" s="215"/>
      <c r="G13" s="215"/>
      <c r="H13" s="215"/>
      <c r="I13" s="216" t="s">
        <v>24</v>
      </c>
      <c r="J13" s="217" t="s">
        <v>3</v>
      </c>
      <c r="K13" s="215"/>
      <c r="L13" s="75"/>
      <c r="S13" s="28"/>
      <c r="T13" s="28"/>
      <c r="U13" s="28"/>
      <c r="V13" s="28"/>
      <c r="W13" s="28"/>
      <c r="X13" s="28"/>
      <c r="Y13" s="28"/>
      <c r="Z13" s="28"/>
      <c r="AA13" s="28"/>
      <c r="AB13" s="28"/>
      <c r="AC13" s="28"/>
      <c r="AD13" s="28"/>
      <c r="AE13" s="28"/>
    </row>
    <row r="14" spans="1:31" s="2" customFormat="1" ht="6.95" customHeight="1">
      <c r="A14" s="28"/>
      <c r="B14" s="29"/>
      <c r="C14" s="215"/>
      <c r="D14" s="215"/>
      <c r="E14" s="215"/>
      <c r="F14" s="215"/>
      <c r="G14" s="215"/>
      <c r="H14" s="215"/>
      <c r="I14" s="215"/>
      <c r="J14" s="215"/>
      <c r="K14" s="215"/>
      <c r="L14" s="75"/>
      <c r="S14" s="28"/>
      <c r="T14" s="28"/>
      <c r="U14" s="28"/>
      <c r="V14" s="28"/>
      <c r="W14" s="28"/>
      <c r="X14" s="28"/>
      <c r="Y14" s="28"/>
      <c r="Z14" s="28"/>
      <c r="AA14" s="28"/>
      <c r="AB14" s="28"/>
      <c r="AC14" s="28"/>
      <c r="AD14" s="28"/>
      <c r="AE14" s="28"/>
    </row>
    <row r="15" spans="1:31" s="2" customFormat="1" ht="12" customHeight="1">
      <c r="A15" s="28"/>
      <c r="B15" s="29"/>
      <c r="C15" s="215"/>
      <c r="D15" s="216" t="s">
        <v>25</v>
      </c>
      <c r="E15" s="215"/>
      <c r="F15" s="215"/>
      <c r="G15" s="215"/>
      <c r="H15" s="215"/>
      <c r="I15" s="216" t="s">
        <v>22</v>
      </c>
      <c r="J15" s="217" t="str">
        <f>'Rekapitulace stavby'!AN13</f>
        <v>doplnit</v>
      </c>
      <c r="K15" s="215"/>
      <c r="L15" s="75"/>
      <c r="S15" s="28"/>
      <c r="T15" s="28"/>
      <c r="U15" s="28"/>
      <c r="V15" s="28"/>
      <c r="W15" s="28"/>
      <c r="X15" s="28"/>
      <c r="Y15" s="28"/>
      <c r="Z15" s="28"/>
      <c r="AA15" s="28"/>
      <c r="AB15" s="28"/>
      <c r="AC15" s="28"/>
      <c r="AD15" s="28"/>
      <c r="AE15" s="28"/>
    </row>
    <row r="16" spans="1:31" s="2" customFormat="1" ht="18" customHeight="1">
      <c r="A16" s="28"/>
      <c r="B16" s="29"/>
      <c r="C16" s="215"/>
      <c r="D16" s="215"/>
      <c r="E16" s="329" t="str">
        <f>'Rekapitulace stavby'!E14</f>
        <v>doplnit</v>
      </c>
      <c r="F16" s="329"/>
      <c r="G16" s="329"/>
      <c r="H16" s="329"/>
      <c r="I16" s="216" t="s">
        <v>24</v>
      </c>
      <c r="J16" s="217" t="str">
        <f>'Rekapitulace stavby'!AN14</f>
        <v>doplnit</v>
      </c>
      <c r="K16" s="215"/>
      <c r="L16" s="75"/>
      <c r="S16" s="28"/>
      <c r="T16" s="28"/>
      <c r="U16" s="28"/>
      <c r="V16" s="28"/>
      <c r="W16" s="28"/>
      <c r="X16" s="28"/>
      <c r="Y16" s="28"/>
      <c r="Z16" s="28"/>
      <c r="AA16" s="28"/>
      <c r="AB16" s="28"/>
      <c r="AC16" s="28"/>
      <c r="AD16" s="28"/>
      <c r="AE16" s="28"/>
    </row>
    <row r="17" spans="1:31" s="2" customFormat="1" ht="6.95" customHeight="1">
      <c r="A17" s="28"/>
      <c r="B17" s="29"/>
      <c r="C17" s="215"/>
      <c r="D17" s="215"/>
      <c r="E17" s="215"/>
      <c r="F17" s="215"/>
      <c r="G17" s="215"/>
      <c r="H17" s="215"/>
      <c r="I17" s="215"/>
      <c r="J17" s="215"/>
      <c r="K17" s="215"/>
      <c r="L17" s="75"/>
      <c r="S17" s="28"/>
      <c r="T17" s="28"/>
      <c r="U17" s="28"/>
      <c r="V17" s="28"/>
      <c r="W17" s="28"/>
      <c r="X17" s="28"/>
      <c r="Y17" s="28"/>
      <c r="Z17" s="28"/>
      <c r="AA17" s="28"/>
      <c r="AB17" s="28"/>
      <c r="AC17" s="28"/>
      <c r="AD17" s="28"/>
      <c r="AE17" s="28"/>
    </row>
    <row r="18" spans="1:31" s="2" customFormat="1" ht="12" customHeight="1">
      <c r="A18" s="28"/>
      <c r="B18" s="29"/>
      <c r="C18" s="215"/>
      <c r="D18" s="216" t="s">
        <v>26</v>
      </c>
      <c r="E18" s="215"/>
      <c r="F18" s="215"/>
      <c r="G18" s="215"/>
      <c r="H18" s="215"/>
      <c r="I18" s="216" t="s">
        <v>22</v>
      </c>
      <c r="J18" s="217" t="s">
        <v>3</v>
      </c>
      <c r="K18" s="215"/>
      <c r="L18" s="75"/>
      <c r="S18" s="28"/>
      <c r="T18" s="28"/>
      <c r="U18" s="28"/>
      <c r="V18" s="28"/>
      <c r="W18" s="28"/>
      <c r="X18" s="28"/>
      <c r="Y18" s="28"/>
      <c r="Z18" s="28"/>
      <c r="AA18" s="28"/>
      <c r="AB18" s="28"/>
      <c r="AC18" s="28"/>
      <c r="AD18" s="28"/>
      <c r="AE18" s="28"/>
    </row>
    <row r="19" spans="1:31" s="2" customFormat="1" ht="18" customHeight="1">
      <c r="A19" s="28"/>
      <c r="B19" s="29"/>
      <c r="C19" s="215"/>
      <c r="D19" s="215"/>
      <c r="E19" s="217" t="s">
        <v>27</v>
      </c>
      <c r="F19" s="215"/>
      <c r="G19" s="215"/>
      <c r="H19" s="215"/>
      <c r="I19" s="216" t="s">
        <v>24</v>
      </c>
      <c r="J19" s="217" t="s">
        <v>3</v>
      </c>
      <c r="K19" s="215"/>
      <c r="L19" s="75"/>
      <c r="S19" s="28"/>
      <c r="T19" s="28"/>
      <c r="U19" s="28"/>
      <c r="V19" s="28"/>
      <c r="W19" s="28"/>
      <c r="X19" s="28"/>
      <c r="Y19" s="28"/>
      <c r="Z19" s="28"/>
      <c r="AA19" s="28"/>
      <c r="AB19" s="28"/>
      <c r="AC19" s="28"/>
      <c r="AD19" s="28"/>
      <c r="AE19" s="28"/>
    </row>
    <row r="20" spans="1:31" s="2" customFormat="1" ht="6.95" customHeight="1">
      <c r="A20" s="28"/>
      <c r="B20" s="29"/>
      <c r="C20" s="215"/>
      <c r="D20" s="215"/>
      <c r="E20" s="215"/>
      <c r="F20" s="215"/>
      <c r="G20" s="215"/>
      <c r="H20" s="215"/>
      <c r="I20" s="215"/>
      <c r="J20" s="215"/>
      <c r="K20" s="215"/>
      <c r="L20" s="75"/>
      <c r="S20" s="28"/>
      <c r="T20" s="28"/>
      <c r="U20" s="28"/>
      <c r="V20" s="28"/>
      <c r="W20" s="28"/>
      <c r="X20" s="28"/>
      <c r="Y20" s="28"/>
      <c r="Z20" s="28"/>
      <c r="AA20" s="28"/>
      <c r="AB20" s="28"/>
      <c r="AC20" s="28"/>
      <c r="AD20" s="28"/>
      <c r="AE20" s="28"/>
    </row>
    <row r="21" spans="1:31" s="2" customFormat="1" ht="12" customHeight="1">
      <c r="A21" s="28"/>
      <c r="B21" s="29"/>
      <c r="C21" s="215"/>
      <c r="D21" s="216" t="s">
        <v>29</v>
      </c>
      <c r="E21" s="215"/>
      <c r="F21" s="215"/>
      <c r="G21" s="215"/>
      <c r="H21" s="215"/>
      <c r="I21" s="216" t="s">
        <v>22</v>
      </c>
      <c r="J21" s="217" t="s">
        <v>30</v>
      </c>
      <c r="K21" s="215"/>
      <c r="L21" s="75"/>
      <c r="S21" s="28"/>
      <c r="T21" s="28"/>
      <c r="U21" s="28"/>
      <c r="V21" s="28"/>
      <c r="W21" s="28"/>
      <c r="X21" s="28"/>
      <c r="Y21" s="28"/>
      <c r="Z21" s="28"/>
      <c r="AA21" s="28"/>
      <c r="AB21" s="28"/>
      <c r="AC21" s="28"/>
      <c r="AD21" s="28"/>
      <c r="AE21" s="28"/>
    </row>
    <row r="22" spans="1:31" s="2" customFormat="1" ht="18" customHeight="1">
      <c r="A22" s="28"/>
      <c r="B22" s="29"/>
      <c r="C22" s="215"/>
      <c r="D22" s="215"/>
      <c r="E22" s="217" t="s">
        <v>31</v>
      </c>
      <c r="F22" s="215"/>
      <c r="G22" s="215"/>
      <c r="H22" s="215"/>
      <c r="I22" s="216" t="s">
        <v>24</v>
      </c>
      <c r="J22" s="217" t="s">
        <v>32</v>
      </c>
      <c r="K22" s="215"/>
      <c r="L22" s="75"/>
      <c r="S22" s="28"/>
      <c r="T22" s="28"/>
      <c r="U22" s="28"/>
      <c r="V22" s="28"/>
      <c r="W22" s="28"/>
      <c r="X22" s="28"/>
      <c r="Y22" s="28"/>
      <c r="Z22" s="28"/>
      <c r="AA22" s="28"/>
      <c r="AB22" s="28"/>
      <c r="AC22" s="28"/>
      <c r="AD22" s="28"/>
      <c r="AE22" s="28"/>
    </row>
    <row r="23" spans="1:31" s="2" customFormat="1" ht="6.95" customHeight="1">
      <c r="A23" s="28"/>
      <c r="B23" s="29"/>
      <c r="C23" s="215"/>
      <c r="D23" s="215"/>
      <c r="E23" s="215"/>
      <c r="F23" s="215"/>
      <c r="G23" s="215"/>
      <c r="H23" s="215"/>
      <c r="I23" s="215"/>
      <c r="J23" s="215"/>
      <c r="K23" s="215"/>
      <c r="L23" s="75"/>
      <c r="S23" s="28"/>
      <c r="T23" s="28"/>
      <c r="U23" s="28"/>
      <c r="V23" s="28"/>
      <c r="W23" s="28"/>
      <c r="X23" s="28"/>
      <c r="Y23" s="28"/>
      <c r="Z23" s="28"/>
      <c r="AA23" s="28"/>
      <c r="AB23" s="28"/>
      <c r="AC23" s="28"/>
      <c r="AD23" s="28"/>
      <c r="AE23" s="28"/>
    </row>
    <row r="24" spans="1:31" s="2" customFormat="1" ht="12" customHeight="1">
      <c r="A24" s="28"/>
      <c r="B24" s="29"/>
      <c r="C24" s="215"/>
      <c r="D24" s="216" t="s">
        <v>33</v>
      </c>
      <c r="E24" s="215"/>
      <c r="F24" s="215"/>
      <c r="G24" s="215"/>
      <c r="H24" s="215"/>
      <c r="I24" s="215"/>
      <c r="J24" s="215"/>
      <c r="K24" s="215"/>
      <c r="L24" s="75"/>
      <c r="S24" s="28"/>
      <c r="T24" s="28"/>
      <c r="U24" s="28"/>
      <c r="V24" s="28"/>
      <c r="W24" s="28"/>
      <c r="X24" s="28"/>
      <c r="Y24" s="28"/>
      <c r="Z24" s="28"/>
      <c r="AA24" s="28"/>
      <c r="AB24" s="28"/>
      <c r="AC24" s="28"/>
      <c r="AD24" s="28"/>
      <c r="AE24" s="28"/>
    </row>
    <row r="25" spans="1:31" s="8" customFormat="1" ht="47.25" customHeight="1">
      <c r="A25" s="76"/>
      <c r="B25" s="77"/>
      <c r="C25" s="219"/>
      <c r="D25" s="219"/>
      <c r="E25" s="330" t="s">
        <v>34</v>
      </c>
      <c r="F25" s="330"/>
      <c r="G25" s="330"/>
      <c r="H25" s="330"/>
      <c r="I25" s="219"/>
      <c r="J25" s="219"/>
      <c r="K25" s="219"/>
      <c r="L25" s="78"/>
      <c r="S25" s="76"/>
      <c r="T25" s="76"/>
      <c r="U25" s="76"/>
      <c r="V25" s="76"/>
      <c r="W25" s="76"/>
      <c r="X25" s="76"/>
      <c r="Y25" s="76"/>
      <c r="Z25" s="76"/>
      <c r="AA25" s="76"/>
      <c r="AB25" s="76"/>
      <c r="AC25" s="76"/>
      <c r="AD25" s="76"/>
      <c r="AE25" s="76"/>
    </row>
    <row r="26" spans="1:31" s="2" customFormat="1" ht="6.95" customHeight="1">
      <c r="A26" s="28"/>
      <c r="B26" s="29"/>
      <c r="C26" s="215"/>
      <c r="D26" s="215"/>
      <c r="E26" s="215"/>
      <c r="F26" s="215"/>
      <c r="G26" s="215"/>
      <c r="H26" s="215"/>
      <c r="I26" s="215"/>
      <c r="J26" s="215"/>
      <c r="K26" s="215"/>
      <c r="L26" s="75"/>
      <c r="S26" s="28"/>
      <c r="T26" s="28"/>
      <c r="U26" s="28"/>
      <c r="V26" s="28"/>
      <c r="W26" s="28"/>
      <c r="X26" s="28"/>
      <c r="Y26" s="28"/>
      <c r="Z26" s="28"/>
      <c r="AA26" s="28"/>
      <c r="AB26" s="28"/>
      <c r="AC26" s="28"/>
      <c r="AD26" s="28"/>
      <c r="AE26" s="28"/>
    </row>
    <row r="27" spans="1:31" s="2" customFormat="1" ht="6.95" customHeight="1">
      <c r="A27" s="28"/>
      <c r="B27" s="29"/>
      <c r="C27" s="215"/>
      <c r="D27" s="220"/>
      <c r="E27" s="220"/>
      <c r="F27" s="220"/>
      <c r="G27" s="220"/>
      <c r="H27" s="220"/>
      <c r="I27" s="220"/>
      <c r="J27" s="220"/>
      <c r="K27" s="220"/>
      <c r="L27" s="75"/>
      <c r="S27" s="28"/>
      <c r="T27" s="28"/>
      <c r="U27" s="28"/>
      <c r="V27" s="28"/>
      <c r="W27" s="28"/>
      <c r="X27" s="28"/>
      <c r="Y27" s="28"/>
      <c r="Z27" s="28"/>
      <c r="AA27" s="28"/>
      <c r="AB27" s="28"/>
      <c r="AC27" s="28"/>
      <c r="AD27" s="28"/>
      <c r="AE27" s="28"/>
    </row>
    <row r="28" spans="1:31" s="2" customFormat="1" ht="25.35" customHeight="1">
      <c r="A28" s="28"/>
      <c r="B28" s="29"/>
      <c r="C28" s="215"/>
      <c r="D28" s="221" t="s">
        <v>35</v>
      </c>
      <c r="E28" s="215"/>
      <c r="F28" s="215"/>
      <c r="G28" s="215"/>
      <c r="H28" s="215"/>
      <c r="I28" s="215"/>
      <c r="J28" s="222">
        <f>ROUND(J84,2)</f>
        <v>0</v>
      </c>
      <c r="K28" s="215"/>
      <c r="L28" s="75"/>
      <c r="S28" s="28"/>
      <c r="T28" s="28"/>
      <c r="U28" s="28"/>
      <c r="V28" s="28"/>
      <c r="W28" s="28"/>
      <c r="X28" s="28"/>
      <c r="Y28" s="28"/>
      <c r="Z28" s="28"/>
      <c r="AA28" s="28"/>
      <c r="AB28" s="28"/>
      <c r="AC28" s="28"/>
      <c r="AD28" s="28"/>
      <c r="AE28" s="28"/>
    </row>
    <row r="29" spans="1:31" s="2" customFormat="1" ht="6.95" customHeight="1">
      <c r="A29" s="28"/>
      <c r="B29" s="29"/>
      <c r="C29" s="215"/>
      <c r="D29" s="220"/>
      <c r="E29" s="220"/>
      <c r="F29" s="220"/>
      <c r="G29" s="220"/>
      <c r="H29" s="220"/>
      <c r="I29" s="220"/>
      <c r="J29" s="220"/>
      <c r="K29" s="220"/>
      <c r="L29" s="75"/>
      <c r="S29" s="28"/>
      <c r="T29" s="28"/>
      <c r="U29" s="28"/>
      <c r="V29" s="28"/>
      <c r="W29" s="28"/>
      <c r="X29" s="28"/>
      <c r="Y29" s="28"/>
      <c r="Z29" s="28"/>
      <c r="AA29" s="28"/>
      <c r="AB29" s="28"/>
      <c r="AC29" s="28"/>
      <c r="AD29" s="28"/>
      <c r="AE29" s="28"/>
    </row>
    <row r="30" spans="1:31" s="2" customFormat="1" ht="14.45" customHeight="1">
      <c r="A30" s="28"/>
      <c r="B30" s="29"/>
      <c r="C30" s="215"/>
      <c r="D30" s="215"/>
      <c r="E30" s="215"/>
      <c r="F30" s="223" t="s">
        <v>37</v>
      </c>
      <c r="G30" s="215"/>
      <c r="H30" s="215"/>
      <c r="I30" s="223" t="s">
        <v>36</v>
      </c>
      <c r="J30" s="223"/>
      <c r="K30" s="215"/>
      <c r="L30" s="75"/>
      <c r="S30" s="28"/>
      <c r="T30" s="28"/>
      <c r="U30" s="28"/>
      <c r="V30" s="28"/>
      <c r="W30" s="28"/>
      <c r="X30" s="28"/>
      <c r="Y30" s="28"/>
      <c r="Z30" s="28"/>
      <c r="AA30" s="28"/>
      <c r="AB30" s="28"/>
      <c r="AC30" s="28"/>
      <c r="AD30" s="28"/>
      <c r="AE30" s="28"/>
    </row>
    <row r="31" spans="1:31" s="2" customFormat="1" ht="14.45" customHeight="1">
      <c r="A31" s="28"/>
      <c r="B31" s="29"/>
      <c r="C31" s="215"/>
      <c r="D31" s="224" t="s">
        <v>39</v>
      </c>
      <c r="E31" s="216" t="s">
        <v>40</v>
      </c>
      <c r="F31" s="225">
        <f>ROUND((SUM(BE84:BE189)),2)</f>
        <v>0</v>
      </c>
      <c r="G31" s="215"/>
      <c r="H31" s="215"/>
      <c r="I31" s="226">
        <v>0.21</v>
      </c>
      <c r="J31" s="225"/>
      <c r="K31" s="215"/>
      <c r="L31" s="75"/>
      <c r="S31" s="28"/>
      <c r="T31" s="28"/>
      <c r="U31" s="28"/>
      <c r="V31" s="28"/>
      <c r="W31" s="28"/>
      <c r="X31" s="28"/>
      <c r="Y31" s="28"/>
      <c r="Z31" s="28"/>
      <c r="AA31" s="28"/>
      <c r="AB31" s="28"/>
      <c r="AC31" s="28"/>
      <c r="AD31" s="28"/>
      <c r="AE31" s="28"/>
    </row>
    <row r="32" spans="1:31" s="2" customFormat="1" ht="14.45" customHeight="1">
      <c r="A32" s="28"/>
      <c r="B32" s="29"/>
      <c r="C32" s="215"/>
      <c r="D32" s="215"/>
      <c r="E32" s="216" t="s">
        <v>41</v>
      </c>
      <c r="F32" s="225">
        <f>ROUND((SUM(BF84:BF189)),2)</f>
        <v>0</v>
      </c>
      <c r="G32" s="215"/>
      <c r="H32" s="215"/>
      <c r="I32" s="226">
        <v>0.15</v>
      </c>
      <c r="J32" s="225"/>
      <c r="K32" s="215"/>
      <c r="L32" s="75"/>
      <c r="S32" s="28"/>
      <c r="T32" s="28"/>
      <c r="U32" s="28"/>
      <c r="V32" s="28"/>
      <c r="W32" s="28"/>
      <c r="X32" s="28"/>
      <c r="Y32" s="28"/>
      <c r="Z32" s="28"/>
      <c r="AA32" s="28"/>
      <c r="AB32" s="28"/>
      <c r="AC32" s="28"/>
      <c r="AD32" s="28"/>
      <c r="AE32" s="28"/>
    </row>
    <row r="33" spans="1:31" s="2" customFormat="1" ht="14.45" customHeight="1">
      <c r="A33" s="28"/>
      <c r="B33" s="29"/>
      <c r="C33" s="215"/>
      <c r="D33" s="215"/>
      <c r="E33" s="216" t="s">
        <v>42</v>
      </c>
      <c r="F33" s="225">
        <f>ROUND((SUM(BG84:BG189)),2)</f>
        <v>0</v>
      </c>
      <c r="G33" s="215"/>
      <c r="H33" s="215"/>
      <c r="I33" s="226">
        <v>0.21</v>
      </c>
      <c r="J33" s="225"/>
      <c r="K33" s="215"/>
      <c r="L33" s="75"/>
      <c r="S33" s="28"/>
      <c r="T33" s="28"/>
      <c r="U33" s="28"/>
      <c r="V33" s="28"/>
      <c r="W33" s="28"/>
      <c r="X33" s="28"/>
      <c r="Y33" s="28"/>
      <c r="Z33" s="28"/>
      <c r="AA33" s="28"/>
      <c r="AB33" s="28"/>
      <c r="AC33" s="28"/>
      <c r="AD33" s="28"/>
      <c r="AE33" s="28"/>
    </row>
    <row r="34" spans="1:31" s="2" customFormat="1" ht="14.45" customHeight="1">
      <c r="A34" s="28"/>
      <c r="B34" s="29"/>
      <c r="C34" s="215"/>
      <c r="D34" s="215"/>
      <c r="E34" s="216" t="s">
        <v>43</v>
      </c>
      <c r="F34" s="225">
        <f>ROUND((SUM(BH84:BH189)),2)</f>
        <v>0</v>
      </c>
      <c r="G34" s="215"/>
      <c r="H34" s="215"/>
      <c r="I34" s="226">
        <v>0.15</v>
      </c>
      <c r="J34" s="225"/>
      <c r="K34" s="215"/>
      <c r="L34" s="75"/>
      <c r="S34" s="28"/>
      <c r="T34" s="28"/>
      <c r="U34" s="28"/>
      <c r="V34" s="28"/>
      <c r="W34" s="28"/>
      <c r="X34" s="28"/>
      <c r="Y34" s="28"/>
      <c r="Z34" s="28"/>
      <c r="AA34" s="28"/>
      <c r="AB34" s="28"/>
      <c r="AC34" s="28"/>
      <c r="AD34" s="28"/>
      <c r="AE34" s="28"/>
    </row>
    <row r="35" spans="1:31" s="2" customFormat="1" ht="14.45" customHeight="1" hidden="1">
      <c r="A35" s="28"/>
      <c r="B35" s="29"/>
      <c r="C35" s="215"/>
      <c r="D35" s="215"/>
      <c r="E35" s="216" t="s">
        <v>44</v>
      </c>
      <c r="F35" s="225">
        <f>ROUND((SUM(BI84:BI189)),2)</f>
        <v>0</v>
      </c>
      <c r="G35" s="215"/>
      <c r="H35" s="215"/>
      <c r="I35" s="226">
        <v>0</v>
      </c>
      <c r="J35" s="225">
        <f>0</f>
        <v>0</v>
      </c>
      <c r="K35" s="215"/>
      <c r="L35" s="75"/>
      <c r="S35" s="28"/>
      <c r="T35" s="28"/>
      <c r="U35" s="28"/>
      <c r="V35" s="28"/>
      <c r="W35" s="28"/>
      <c r="X35" s="28"/>
      <c r="Y35" s="28"/>
      <c r="Z35" s="28"/>
      <c r="AA35" s="28"/>
      <c r="AB35" s="28"/>
      <c r="AC35" s="28"/>
      <c r="AD35" s="28"/>
      <c r="AE35" s="28"/>
    </row>
    <row r="36" spans="1:31" s="2" customFormat="1" ht="6.95" customHeight="1">
      <c r="A36" s="28"/>
      <c r="B36" s="29"/>
      <c r="C36" s="215"/>
      <c r="D36" s="215"/>
      <c r="E36" s="215"/>
      <c r="F36" s="215"/>
      <c r="G36" s="215"/>
      <c r="H36" s="215"/>
      <c r="I36" s="215"/>
      <c r="J36" s="215"/>
      <c r="K36" s="215"/>
      <c r="L36" s="75"/>
      <c r="S36" s="28"/>
      <c r="T36" s="28"/>
      <c r="U36" s="28"/>
      <c r="V36" s="28"/>
      <c r="W36" s="28"/>
      <c r="X36" s="28"/>
      <c r="Y36" s="28"/>
      <c r="Z36" s="28"/>
      <c r="AA36" s="28"/>
      <c r="AB36" s="28"/>
      <c r="AC36" s="28"/>
      <c r="AD36" s="28"/>
      <c r="AE36" s="28"/>
    </row>
    <row r="37" spans="1:31" s="2" customFormat="1" ht="25.35" customHeight="1">
      <c r="A37" s="28"/>
      <c r="B37" s="29"/>
      <c r="C37" s="227"/>
      <c r="D37" s="228" t="s">
        <v>35</v>
      </c>
      <c r="E37" s="229"/>
      <c r="F37" s="229"/>
      <c r="G37" s="230" t="s">
        <v>46</v>
      </c>
      <c r="H37" s="231" t="s">
        <v>47</v>
      </c>
      <c r="I37" s="229"/>
      <c r="J37" s="232">
        <f>SUM(J28:J35)</f>
        <v>0</v>
      </c>
      <c r="K37" s="233"/>
      <c r="L37" s="75"/>
      <c r="S37" s="28"/>
      <c r="T37" s="28"/>
      <c r="U37" s="28"/>
      <c r="V37" s="28"/>
      <c r="W37" s="28"/>
      <c r="X37" s="28"/>
      <c r="Y37" s="28"/>
      <c r="Z37" s="28"/>
      <c r="AA37" s="28"/>
      <c r="AB37" s="28"/>
      <c r="AC37" s="28"/>
      <c r="AD37" s="28"/>
      <c r="AE37" s="28"/>
    </row>
    <row r="38" spans="1:31" s="2" customFormat="1" ht="14.45" customHeight="1">
      <c r="A38" s="28"/>
      <c r="B38" s="35"/>
      <c r="C38" s="234"/>
      <c r="D38" s="234"/>
      <c r="E38" s="234"/>
      <c r="F38" s="234"/>
      <c r="G38" s="234"/>
      <c r="H38" s="234"/>
      <c r="I38" s="234"/>
      <c r="J38" s="234"/>
      <c r="K38" s="234"/>
      <c r="L38" s="75"/>
      <c r="S38" s="28"/>
      <c r="T38" s="28"/>
      <c r="U38" s="28"/>
      <c r="V38" s="28"/>
      <c r="W38" s="28"/>
      <c r="X38" s="28"/>
      <c r="Y38" s="28"/>
      <c r="Z38" s="28"/>
      <c r="AA38" s="28"/>
      <c r="AB38" s="28"/>
      <c r="AC38" s="28"/>
      <c r="AD38" s="28"/>
      <c r="AE38" s="28"/>
    </row>
    <row r="39" spans="3:11" ht="12">
      <c r="C39" s="73"/>
      <c r="D39" s="73"/>
      <c r="E39" s="73"/>
      <c r="F39" s="73"/>
      <c r="G39" s="73"/>
      <c r="H39" s="73"/>
      <c r="I39" s="73"/>
      <c r="J39" s="73"/>
      <c r="K39" s="73"/>
    </row>
    <row r="40" spans="3:11" ht="12">
      <c r="C40" s="73"/>
      <c r="D40" s="73"/>
      <c r="E40" s="73"/>
      <c r="F40" s="73"/>
      <c r="G40" s="73"/>
      <c r="H40" s="73"/>
      <c r="I40" s="73"/>
      <c r="J40" s="73"/>
      <c r="K40" s="73"/>
    </row>
    <row r="41" spans="3:11" ht="12">
      <c r="C41" s="73"/>
      <c r="D41" s="73"/>
      <c r="E41" s="73"/>
      <c r="F41" s="73"/>
      <c r="G41" s="73"/>
      <c r="H41" s="73"/>
      <c r="I41" s="73"/>
      <c r="J41" s="73"/>
      <c r="K41" s="73"/>
    </row>
    <row r="42" spans="1:31" s="2" customFormat="1" ht="6.95" customHeight="1">
      <c r="A42" s="28"/>
      <c r="B42" s="37"/>
      <c r="C42" s="235"/>
      <c r="D42" s="235"/>
      <c r="E42" s="235"/>
      <c r="F42" s="235"/>
      <c r="G42" s="235"/>
      <c r="H42" s="235"/>
      <c r="I42" s="235"/>
      <c r="J42" s="235"/>
      <c r="K42" s="235"/>
      <c r="L42" s="75"/>
      <c r="S42" s="28"/>
      <c r="T42" s="28"/>
      <c r="U42" s="28"/>
      <c r="V42" s="28"/>
      <c r="W42" s="28"/>
      <c r="X42" s="28"/>
      <c r="Y42" s="28"/>
      <c r="Z42" s="28"/>
      <c r="AA42" s="28"/>
      <c r="AB42" s="28"/>
      <c r="AC42" s="28"/>
      <c r="AD42" s="28"/>
      <c r="AE42" s="28"/>
    </row>
    <row r="43" spans="1:31" s="2" customFormat="1" ht="24.95" customHeight="1">
      <c r="A43" s="28"/>
      <c r="B43" s="29"/>
      <c r="C43" s="214" t="s">
        <v>77</v>
      </c>
      <c r="D43" s="215"/>
      <c r="E43" s="215"/>
      <c r="F43" s="215"/>
      <c r="G43" s="215"/>
      <c r="H43" s="215"/>
      <c r="I43" s="215"/>
      <c r="J43" s="215"/>
      <c r="K43" s="215"/>
      <c r="L43" s="75"/>
      <c r="S43" s="28"/>
      <c r="T43" s="28"/>
      <c r="U43" s="28"/>
      <c r="V43" s="28"/>
      <c r="W43" s="28"/>
      <c r="X43" s="28"/>
      <c r="Y43" s="28"/>
      <c r="Z43" s="28"/>
      <c r="AA43" s="28"/>
      <c r="AB43" s="28"/>
      <c r="AC43" s="28"/>
      <c r="AD43" s="28"/>
      <c r="AE43" s="28"/>
    </row>
    <row r="44" spans="1:31" s="2" customFormat="1" ht="6.95" customHeight="1">
      <c r="A44" s="28"/>
      <c r="B44" s="29"/>
      <c r="C44" s="215"/>
      <c r="D44" s="215"/>
      <c r="E44" s="215"/>
      <c r="F44" s="215"/>
      <c r="G44" s="215"/>
      <c r="H44" s="215"/>
      <c r="I44" s="215"/>
      <c r="J44" s="215"/>
      <c r="K44" s="215"/>
      <c r="L44" s="75"/>
      <c r="S44" s="28"/>
      <c r="T44" s="28"/>
      <c r="U44" s="28"/>
      <c r="V44" s="28"/>
      <c r="W44" s="28"/>
      <c r="X44" s="28"/>
      <c r="Y44" s="28"/>
      <c r="Z44" s="28"/>
      <c r="AA44" s="28"/>
      <c r="AB44" s="28"/>
      <c r="AC44" s="28"/>
      <c r="AD44" s="28"/>
      <c r="AE44" s="28"/>
    </row>
    <row r="45" spans="1:31" s="2" customFormat="1" ht="12" customHeight="1">
      <c r="A45" s="28"/>
      <c r="B45" s="29"/>
      <c r="C45" s="216" t="s">
        <v>14</v>
      </c>
      <c r="D45" s="215"/>
      <c r="E45" s="215"/>
      <c r="F45" s="215"/>
      <c r="G45" s="215"/>
      <c r="H45" s="215"/>
      <c r="I45" s="215"/>
      <c r="J45" s="215"/>
      <c r="K45" s="215"/>
      <c r="L45" s="75"/>
      <c r="S45" s="28"/>
      <c r="T45" s="28"/>
      <c r="U45" s="28"/>
      <c r="V45" s="28"/>
      <c r="W45" s="28"/>
      <c r="X45" s="28"/>
      <c r="Y45" s="28"/>
      <c r="Z45" s="28"/>
      <c r="AA45" s="28"/>
      <c r="AB45" s="28"/>
      <c r="AC45" s="28"/>
      <c r="AD45" s="28"/>
      <c r="AE45" s="28"/>
    </row>
    <row r="46" spans="1:31" s="2" customFormat="1" ht="16.5" customHeight="1">
      <c r="A46" s="28"/>
      <c r="B46" s="29"/>
      <c r="C46" s="215"/>
      <c r="D46" s="215"/>
      <c r="E46" s="327" t="str">
        <f>E7</f>
        <v>Likvidace betonových ploch u administrativní budovy</v>
      </c>
      <c r="F46" s="328"/>
      <c r="G46" s="328"/>
      <c r="H46" s="328"/>
      <c r="I46" s="215"/>
      <c r="J46" s="215"/>
      <c r="K46" s="215"/>
      <c r="L46" s="75"/>
      <c r="S46" s="28"/>
      <c r="T46" s="28"/>
      <c r="U46" s="28"/>
      <c r="V46" s="28"/>
      <c r="W46" s="28"/>
      <c r="X46" s="28"/>
      <c r="Y46" s="28"/>
      <c r="Z46" s="28"/>
      <c r="AA46" s="28"/>
      <c r="AB46" s="28"/>
      <c r="AC46" s="28"/>
      <c r="AD46" s="28"/>
      <c r="AE46" s="28"/>
    </row>
    <row r="47" spans="1:31" s="2" customFormat="1" ht="6.95" customHeight="1">
      <c r="A47" s="28"/>
      <c r="B47" s="29"/>
      <c r="C47" s="215"/>
      <c r="D47" s="215"/>
      <c r="E47" s="215"/>
      <c r="F47" s="215"/>
      <c r="G47" s="215"/>
      <c r="H47" s="215"/>
      <c r="I47" s="215"/>
      <c r="J47" s="215"/>
      <c r="K47" s="215"/>
      <c r="L47" s="75"/>
      <c r="S47" s="28"/>
      <c r="T47" s="28"/>
      <c r="U47" s="28"/>
      <c r="V47" s="28"/>
      <c r="W47" s="28"/>
      <c r="X47" s="28"/>
      <c r="Y47" s="28"/>
      <c r="Z47" s="28"/>
      <c r="AA47" s="28"/>
      <c r="AB47" s="28"/>
      <c r="AC47" s="28"/>
      <c r="AD47" s="28"/>
      <c r="AE47" s="28"/>
    </row>
    <row r="48" spans="1:31" s="2" customFormat="1" ht="12" customHeight="1">
      <c r="A48" s="28"/>
      <c r="B48" s="29"/>
      <c r="C48" s="216" t="s">
        <v>18</v>
      </c>
      <c r="D48" s="215"/>
      <c r="E48" s="215"/>
      <c r="F48" s="217" t="str">
        <f>F10</f>
        <v>Mariánské Radčice</v>
      </c>
      <c r="G48" s="215"/>
      <c r="H48" s="215"/>
      <c r="I48" s="216" t="s">
        <v>20</v>
      </c>
      <c r="J48" s="218" t="str">
        <f>IF(J10="","",J10)</f>
        <v>doplnit</v>
      </c>
      <c r="K48" s="215"/>
      <c r="L48" s="75"/>
      <c r="S48" s="28"/>
      <c r="T48" s="28"/>
      <c r="U48" s="28"/>
      <c r="V48" s="28"/>
      <c r="W48" s="28"/>
      <c r="X48" s="28"/>
      <c r="Y48" s="28"/>
      <c r="Z48" s="28"/>
      <c r="AA48" s="28"/>
      <c r="AB48" s="28"/>
      <c r="AC48" s="28"/>
      <c r="AD48" s="28"/>
      <c r="AE48" s="28"/>
    </row>
    <row r="49" spans="1:31" s="2" customFormat="1" ht="6.95" customHeight="1">
      <c r="A49" s="28"/>
      <c r="B49" s="29"/>
      <c r="C49" s="215"/>
      <c r="D49" s="215"/>
      <c r="E49" s="215"/>
      <c r="F49" s="215"/>
      <c r="G49" s="215"/>
      <c r="H49" s="215"/>
      <c r="I49" s="215"/>
      <c r="J49" s="215"/>
      <c r="K49" s="215"/>
      <c r="L49" s="75"/>
      <c r="S49" s="28"/>
      <c r="T49" s="28"/>
      <c r="U49" s="28"/>
      <c r="V49" s="28"/>
      <c r="W49" s="28"/>
      <c r="X49" s="28"/>
      <c r="Y49" s="28"/>
      <c r="Z49" s="28"/>
      <c r="AA49" s="28"/>
      <c r="AB49" s="28"/>
      <c r="AC49" s="28"/>
      <c r="AD49" s="28"/>
      <c r="AE49" s="28"/>
    </row>
    <row r="50" spans="1:31" s="2" customFormat="1" ht="15.2" customHeight="1">
      <c r="A50" s="28"/>
      <c r="B50" s="29"/>
      <c r="C50" s="216" t="s">
        <v>21</v>
      </c>
      <c r="D50" s="215"/>
      <c r="E50" s="215"/>
      <c r="F50" s="217" t="str">
        <f>E13</f>
        <v>Palivový kombinát Ústí, státní podnik</v>
      </c>
      <c r="G50" s="215"/>
      <c r="H50" s="215"/>
      <c r="I50" s="216" t="s">
        <v>26</v>
      </c>
      <c r="J50" s="236" t="str">
        <f>E19</f>
        <v>ing. Daniel Šimmer</v>
      </c>
      <c r="K50" s="215"/>
      <c r="L50" s="75"/>
      <c r="S50" s="28"/>
      <c r="T50" s="28"/>
      <c r="U50" s="28"/>
      <c r="V50" s="28"/>
      <c r="W50" s="28"/>
      <c r="X50" s="28"/>
      <c r="Y50" s="28"/>
      <c r="Z50" s="28"/>
      <c r="AA50" s="28"/>
      <c r="AB50" s="28"/>
      <c r="AC50" s="28"/>
      <c r="AD50" s="28"/>
      <c r="AE50" s="28"/>
    </row>
    <row r="51" spans="1:31" s="2" customFormat="1" ht="25.7" customHeight="1">
      <c r="A51" s="28"/>
      <c r="B51" s="29"/>
      <c r="C51" s="216" t="s">
        <v>25</v>
      </c>
      <c r="D51" s="215"/>
      <c r="E51" s="215"/>
      <c r="F51" s="217" t="str">
        <f>IF(E16="","",E16)</f>
        <v>doplnit</v>
      </c>
      <c r="G51" s="215"/>
      <c r="H51" s="215"/>
      <c r="I51" s="216" t="s">
        <v>29</v>
      </c>
      <c r="J51" s="236" t="str">
        <f>E22</f>
        <v>STAVEBNÍ ROZPOČTY s.r.o.</v>
      </c>
      <c r="K51" s="215"/>
      <c r="L51" s="75"/>
      <c r="S51" s="28"/>
      <c r="T51" s="28"/>
      <c r="U51" s="28"/>
      <c r="V51" s="28"/>
      <c r="W51" s="28"/>
      <c r="X51" s="28"/>
      <c r="Y51" s="28"/>
      <c r="Z51" s="28"/>
      <c r="AA51" s="28"/>
      <c r="AB51" s="28"/>
      <c r="AC51" s="28"/>
      <c r="AD51" s="28"/>
      <c r="AE51" s="28"/>
    </row>
    <row r="52" spans="1:31" s="2" customFormat="1" ht="10.35" customHeight="1">
      <c r="A52" s="28"/>
      <c r="B52" s="29"/>
      <c r="C52" s="215"/>
      <c r="D52" s="215"/>
      <c r="E52" s="215"/>
      <c r="F52" s="215"/>
      <c r="G52" s="215"/>
      <c r="H52" s="215"/>
      <c r="I52" s="215"/>
      <c r="J52" s="215"/>
      <c r="K52" s="215"/>
      <c r="L52" s="75"/>
      <c r="S52" s="28"/>
      <c r="T52" s="28"/>
      <c r="U52" s="28"/>
      <c r="V52" s="28"/>
      <c r="W52" s="28"/>
      <c r="X52" s="28"/>
      <c r="Y52" s="28"/>
      <c r="Z52" s="28"/>
      <c r="AA52" s="28"/>
      <c r="AB52" s="28"/>
      <c r="AC52" s="28"/>
      <c r="AD52" s="28"/>
      <c r="AE52" s="28"/>
    </row>
    <row r="53" spans="1:31" s="2" customFormat="1" ht="29.25" customHeight="1">
      <c r="A53" s="28"/>
      <c r="B53" s="29"/>
      <c r="C53" s="237" t="s">
        <v>78</v>
      </c>
      <c r="D53" s="227"/>
      <c r="E53" s="227"/>
      <c r="F53" s="227"/>
      <c r="G53" s="227"/>
      <c r="H53" s="227"/>
      <c r="I53" s="227"/>
      <c r="J53" s="238" t="s">
        <v>79</v>
      </c>
      <c r="K53" s="227"/>
      <c r="L53" s="75"/>
      <c r="S53" s="28"/>
      <c r="T53" s="28"/>
      <c r="U53" s="28"/>
      <c r="V53" s="28"/>
      <c r="W53" s="28"/>
      <c r="X53" s="28"/>
      <c r="Y53" s="28"/>
      <c r="Z53" s="28"/>
      <c r="AA53" s="28"/>
      <c r="AB53" s="28"/>
      <c r="AC53" s="28"/>
      <c r="AD53" s="28"/>
      <c r="AE53" s="28"/>
    </row>
    <row r="54" spans="1:31" s="2" customFormat="1" ht="10.35" customHeight="1">
      <c r="A54" s="28"/>
      <c r="B54" s="29"/>
      <c r="C54" s="215"/>
      <c r="D54" s="215"/>
      <c r="E54" s="215"/>
      <c r="F54" s="215"/>
      <c r="G54" s="215"/>
      <c r="H54" s="215"/>
      <c r="I54" s="215"/>
      <c r="J54" s="215"/>
      <c r="K54" s="215"/>
      <c r="L54" s="75"/>
      <c r="S54" s="28"/>
      <c r="T54" s="28"/>
      <c r="U54" s="28"/>
      <c r="V54" s="28"/>
      <c r="W54" s="28"/>
      <c r="X54" s="28"/>
      <c r="Y54" s="28"/>
      <c r="Z54" s="28"/>
      <c r="AA54" s="28"/>
      <c r="AB54" s="28"/>
      <c r="AC54" s="28"/>
      <c r="AD54" s="28"/>
      <c r="AE54" s="28"/>
    </row>
    <row r="55" spans="1:47" s="2" customFormat="1" ht="22.9" customHeight="1">
      <c r="A55" s="28"/>
      <c r="B55" s="29"/>
      <c r="C55" s="239" t="s">
        <v>66</v>
      </c>
      <c r="D55" s="215"/>
      <c r="E55" s="215"/>
      <c r="F55" s="215"/>
      <c r="G55" s="215"/>
      <c r="H55" s="215"/>
      <c r="I55" s="215"/>
      <c r="J55" s="222">
        <f>J84</f>
        <v>0</v>
      </c>
      <c r="K55" s="215"/>
      <c r="L55" s="75"/>
      <c r="S55" s="28"/>
      <c r="T55" s="28"/>
      <c r="U55" s="28"/>
      <c r="V55" s="28"/>
      <c r="W55" s="28"/>
      <c r="X55" s="28"/>
      <c r="Y55" s="28"/>
      <c r="Z55" s="28"/>
      <c r="AA55" s="28"/>
      <c r="AB55" s="28"/>
      <c r="AC55" s="28"/>
      <c r="AD55" s="28"/>
      <c r="AE55" s="28"/>
      <c r="AU55" s="18" t="s">
        <v>80</v>
      </c>
    </row>
    <row r="56" spans="2:12" s="9" customFormat="1" ht="24.95" customHeight="1">
      <c r="B56" s="79"/>
      <c r="C56" s="240"/>
      <c r="D56" s="241" t="s">
        <v>81</v>
      </c>
      <c r="E56" s="242"/>
      <c r="F56" s="242"/>
      <c r="G56" s="242"/>
      <c r="H56" s="242"/>
      <c r="I56" s="242"/>
      <c r="J56" s="243">
        <f>J85</f>
        <v>0</v>
      </c>
      <c r="K56" s="240"/>
      <c r="L56" s="79"/>
    </row>
    <row r="57" spans="2:12" s="10" customFormat="1" ht="19.9" customHeight="1">
      <c r="B57" s="80"/>
      <c r="C57" s="244"/>
      <c r="D57" s="245" t="s">
        <v>82</v>
      </c>
      <c r="E57" s="246"/>
      <c r="F57" s="246"/>
      <c r="G57" s="246"/>
      <c r="H57" s="246"/>
      <c r="I57" s="246"/>
      <c r="J57" s="247">
        <f>J86</f>
        <v>0</v>
      </c>
      <c r="K57" s="244"/>
      <c r="L57" s="80"/>
    </row>
    <row r="58" spans="2:12" s="10" customFormat="1" ht="19.9" customHeight="1">
      <c r="B58" s="80"/>
      <c r="C58" s="244"/>
      <c r="D58" s="245" t="s">
        <v>83</v>
      </c>
      <c r="E58" s="246"/>
      <c r="F58" s="246"/>
      <c r="G58" s="246"/>
      <c r="H58" s="246"/>
      <c r="I58" s="246"/>
      <c r="J58" s="247">
        <f>J107</f>
        <v>0</v>
      </c>
      <c r="K58" s="244"/>
      <c r="L58" s="80"/>
    </row>
    <row r="59" spans="2:12" s="10" customFormat="1" ht="19.9" customHeight="1">
      <c r="B59" s="80"/>
      <c r="C59" s="244"/>
      <c r="D59" s="245" t="s">
        <v>84</v>
      </c>
      <c r="E59" s="246"/>
      <c r="F59" s="246"/>
      <c r="G59" s="246"/>
      <c r="H59" s="246"/>
      <c r="I59" s="246"/>
      <c r="J59" s="247">
        <f>J113</f>
        <v>0</v>
      </c>
      <c r="K59" s="244"/>
      <c r="L59" s="80"/>
    </row>
    <row r="60" spans="2:12" s="10" customFormat="1" ht="19.9" customHeight="1">
      <c r="B60" s="80"/>
      <c r="C60" s="244"/>
      <c r="D60" s="245" t="s">
        <v>85</v>
      </c>
      <c r="E60" s="246"/>
      <c r="F60" s="246"/>
      <c r="G60" s="246"/>
      <c r="H60" s="246"/>
      <c r="I60" s="246"/>
      <c r="J60" s="247">
        <f>J130</f>
        <v>0</v>
      </c>
      <c r="K60" s="244"/>
      <c r="L60" s="80"/>
    </row>
    <row r="61" spans="2:12" s="10" customFormat="1" ht="19.9" customHeight="1">
      <c r="B61" s="80"/>
      <c r="C61" s="244"/>
      <c r="D61" s="245" t="s">
        <v>86</v>
      </c>
      <c r="E61" s="246"/>
      <c r="F61" s="246"/>
      <c r="G61" s="246"/>
      <c r="H61" s="246"/>
      <c r="I61" s="246"/>
      <c r="J61" s="247">
        <f>J164</f>
        <v>0</v>
      </c>
      <c r="K61" s="244"/>
      <c r="L61" s="80"/>
    </row>
    <row r="62" spans="2:12" s="10" customFormat="1" ht="19.9" customHeight="1">
      <c r="B62" s="80"/>
      <c r="C62" s="244"/>
      <c r="D62" s="245" t="s">
        <v>87</v>
      </c>
      <c r="E62" s="246"/>
      <c r="F62" s="246"/>
      <c r="G62" s="246"/>
      <c r="H62" s="246"/>
      <c r="I62" s="246"/>
      <c r="J62" s="247">
        <f>J177</f>
        <v>0</v>
      </c>
      <c r="K62" s="244"/>
      <c r="L62" s="80"/>
    </row>
    <row r="63" spans="2:12" s="9" customFormat="1" ht="24.95" customHeight="1">
      <c r="B63" s="79"/>
      <c r="C63" s="240"/>
      <c r="D63" s="241" t="s">
        <v>88</v>
      </c>
      <c r="E63" s="242"/>
      <c r="F63" s="242"/>
      <c r="G63" s="242"/>
      <c r="H63" s="242"/>
      <c r="I63" s="242"/>
      <c r="J63" s="243">
        <f>J181</f>
        <v>0</v>
      </c>
      <c r="K63" s="240"/>
      <c r="L63" s="79"/>
    </row>
    <row r="64" spans="2:12" s="9" customFormat="1" ht="24.95" customHeight="1">
      <c r="B64" s="79"/>
      <c r="C64" s="240"/>
      <c r="D64" s="241" t="s">
        <v>89</v>
      </c>
      <c r="E64" s="242"/>
      <c r="F64" s="242"/>
      <c r="G64" s="242"/>
      <c r="H64" s="242"/>
      <c r="I64" s="242"/>
      <c r="J64" s="243">
        <f>J182</f>
        <v>0</v>
      </c>
      <c r="K64" s="240"/>
      <c r="L64" s="79"/>
    </row>
    <row r="65" spans="2:12" s="10" customFormat="1" ht="19.9" customHeight="1">
      <c r="B65" s="80"/>
      <c r="C65" s="244"/>
      <c r="D65" s="245" t="s">
        <v>90</v>
      </c>
      <c r="E65" s="246"/>
      <c r="F65" s="246"/>
      <c r="G65" s="246"/>
      <c r="H65" s="246"/>
      <c r="I65" s="246"/>
      <c r="J65" s="247">
        <f>J183</f>
        <v>0</v>
      </c>
      <c r="K65" s="244"/>
      <c r="L65" s="80"/>
    </row>
    <row r="66" spans="2:12" s="10" customFormat="1" ht="19.9" customHeight="1">
      <c r="B66" s="80"/>
      <c r="C66" s="244"/>
      <c r="D66" s="245" t="s">
        <v>91</v>
      </c>
      <c r="E66" s="246"/>
      <c r="F66" s="246"/>
      <c r="G66" s="246"/>
      <c r="H66" s="246"/>
      <c r="I66" s="246"/>
      <c r="J66" s="247">
        <f>J187</f>
        <v>0</v>
      </c>
      <c r="K66" s="244"/>
      <c r="L66" s="80"/>
    </row>
    <row r="67" spans="1:31" s="2" customFormat="1" ht="21.75" customHeight="1">
      <c r="A67" s="28"/>
      <c r="B67" s="29"/>
      <c r="C67" s="215"/>
      <c r="D67" s="215"/>
      <c r="E67" s="215"/>
      <c r="F67" s="215"/>
      <c r="G67" s="215"/>
      <c r="H67" s="215"/>
      <c r="I67" s="215"/>
      <c r="J67" s="215"/>
      <c r="K67" s="215"/>
      <c r="L67" s="75"/>
      <c r="S67" s="28"/>
      <c r="T67" s="28"/>
      <c r="U67" s="28"/>
      <c r="V67" s="28"/>
      <c r="W67" s="28"/>
      <c r="X67" s="28"/>
      <c r="Y67" s="28"/>
      <c r="Z67" s="28"/>
      <c r="AA67" s="28"/>
      <c r="AB67" s="28"/>
      <c r="AC67" s="28"/>
      <c r="AD67" s="28"/>
      <c r="AE67" s="28"/>
    </row>
    <row r="68" spans="1:31" s="2" customFormat="1" ht="6.95" customHeight="1">
      <c r="A68" s="28"/>
      <c r="B68" s="35"/>
      <c r="C68" s="234"/>
      <c r="D68" s="234"/>
      <c r="E68" s="234"/>
      <c r="F68" s="234"/>
      <c r="G68" s="234"/>
      <c r="H68" s="234"/>
      <c r="I68" s="234"/>
      <c r="J68" s="234"/>
      <c r="K68" s="234"/>
      <c r="L68" s="75"/>
      <c r="S68" s="28"/>
      <c r="T68" s="28"/>
      <c r="U68" s="28"/>
      <c r="V68" s="28"/>
      <c r="W68" s="28"/>
      <c r="X68" s="28"/>
      <c r="Y68" s="28"/>
      <c r="Z68" s="28"/>
      <c r="AA68" s="28"/>
      <c r="AB68" s="28"/>
      <c r="AC68" s="28"/>
      <c r="AD68" s="28"/>
      <c r="AE68" s="28"/>
    </row>
    <row r="69" spans="3:11" ht="12">
      <c r="C69" s="73"/>
      <c r="D69" s="73"/>
      <c r="E69" s="73"/>
      <c r="F69" s="73"/>
      <c r="G69" s="73"/>
      <c r="H69" s="73"/>
      <c r="I69" s="73"/>
      <c r="J69" s="73"/>
      <c r="K69" s="73"/>
    </row>
    <row r="70" spans="3:11" ht="12">
      <c r="C70" s="73"/>
      <c r="D70" s="73"/>
      <c r="E70" s="73"/>
      <c r="F70" s="73"/>
      <c r="G70" s="73"/>
      <c r="H70" s="73"/>
      <c r="I70" s="73"/>
      <c r="J70" s="73"/>
      <c r="K70" s="73"/>
    </row>
    <row r="71" spans="3:11" ht="12">
      <c r="C71" s="73"/>
      <c r="D71" s="73"/>
      <c r="E71" s="73"/>
      <c r="F71" s="73"/>
      <c r="G71" s="73"/>
      <c r="H71" s="73"/>
      <c r="I71" s="73"/>
      <c r="J71" s="73"/>
      <c r="K71" s="73"/>
    </row>
    <row r="72" spans="1:31" s="2" customFormat="1" ht="6.95" customHeight="1">
      <c r="A72" s="28"/>
      <c r="B72" s="37"/>
      <c r="C72" s="235"/>
      <c r="D72" s="235"/>
      <c r="E72" s="235"/>
      <c r="F72" s="235"/>
      <c r="G72" s="235"/>
      <c r="H72" s="235"/>
      <c r="I72" s="235"/>
      <c r="J72" s="235"/>
      <c r="K72" s="235"/>
      <c r="L72" s="75"/>
      <c r="S72" s="28"/>
      <c r="T72" s="28"/>
      <c r="U72" s="28"/>
      <c r="V72" s="28"/>
      <c r="W72" s="28"/>
      <c r="X72" s="28"/>
      <c r="Y72" s="28"/>
      <c r="Z72" s="28"/>
      <c r="AA72" s="28"/>
      <c r="AB72" s="28"/>
      <c r="AC72" s="28"/>
      <c r="AD72" s="28"/>
      <c r="AE72" s="28"/>
    </row>
    <row r="73" spans="1:31" s="2" customFormat="1" ht="24.95" customHeight="1">
      <c r="A73" s="28"/>
      <c r="B73" s="29"/>
      <c r="C73" s="214" t="s">
        <v>92</v>
      </c>
      <c r="D73" s="215"/>
      <c r="E73" s="215"/>
      <c r="F73" s="215"/>
      <c r="G73" s="215"/>
      <c r="H73" s="215"/>
      <c r="I73" s="215"/>
      <c r="J73" s="215"/>
      <c r="K73" s="215"/>
      <c r="L73" s="75"/>
      <c r="S73" s="28"/>
      <c r="T73" s="28"/>
      <c r="U73" s="28"/>
      <c r="V73" s="28"/>
      <c r="W73" s="28"/>
      <c r="X73" s="28"/>
      <c r="Y73" s="28"/>
      <c r="Z73" s="28"/>
      <c r="AA73" s="28"/>
      <c r="AB73" s="28"/>
      <c r="AC73" s="28"/>
      <c r="AD73" s="28"/>
      <c r="AE73" s="28"/>
    </row>
    <row r="74" spans="1:31" s="2" customFormat="1" ht="6.95" customHeight="1">
      <c r="A74" s="28"/>
      <c r="B74" s="29"/>
      <c r="C74" s="215"/>
      <c r="D74" s="215"/>
      <c r="E74" s="215"/>
      <c r="F74" s="215"/>
      <c r="G74" s="215"/>
      <c r="H74" s="215"/>
      <c r="I74" s="215"/>
      <c r="J74" s="215"/>
      <c r="K74" s="215"/>
      <c r="L74" s="75"/>
      <c r="S74" s="28"/>
      <c r="T74" s="28"/>
      <c r="U74" s="28"/>
      <c r="V74" s="28"/>
      <c r="W74" s="28"/>
      <c r="X74" s="28"/>
      <c r="Y74" s="28"/>
      <c r="Z74" s="28"/>
      <c r="AA74" s="28"/>
      <c r="AB74" s="28"/>
      <c r="AC74" s="28"/>
      <c r="AD74" s="28"/>
      <c r="AE74" s="28"/>
    </row>
    <row r="75" spans="1:31" s="2" customFormat="1" ht="12" customHeight="1">
      <c r="A75" s="28"/>
      <c r="B75" s="29"/>
      <c r="C75" s="216" t="s">
        <v>14</v>
      </c>
      <c r="D75" s="215"/>
      <c r="E75" s="215"/>
      <c r="F75" s="215"/>
      <c r="G75" s="215"/>
      <c r="H75" s="215"/>
      <c r="I75" s="215"/>
      <c r="J75" s="215"/>
      <c r="K75" s="215"/>
      <c r="L75" s="75"/>
      <c r="S75" s="28"/>
      <c r="T75" s="28"/>
      <c r="U75" s="28"/>
      <c r="V75" s="28"/>
      <c r="W75" s="28"/>
      <c r="X75" s="28"/>
      <c r="Y75" s="28"/>
      <c r="Z75" s="28"/>
      <c r="AA75" s="28"/>
      <c r="AB75" s="28"/>
      <c r="AC75" s="28"/>
      <c r="AD75" s="28"/>
      <c r="AE75" s="28"/>
    </row>
    <row r="76" spans="1:31" s="2" customFormat="1" ht="16.5" customHeight="1">
      <c r="A76" s="28"/>
      <c r="B76" s="29"/>
      <c r="C76" s="215"/>
      <c r="D76" s="215"/>
      <c r="E76" s="327" t="str">
        <f>E7</f>
        <v>Likvidace betonových ploch u administrativní budovy</v>
      </c>
      <c r="F76" s="328"/>
      <c r="G76" s="328"/>
      <c r="H76" s="328"/>
      <c r="I76" s="215"/>
      <c r="J76" s="215"/>
      <c r="K76" s="215"/>
      <c r="L76" s="75"/>
      <c r="S76" s="28"/>
      <c r="T76" s="28"/>
      <c r="U76" s="28"/>
      <c r="V76" s="28"/>
      <c r="W76" s="28"/>
      <c r="X76" s="28"/>
      <c r="Y76" s="28"/>
      <c r="Z76" s="28"/>
      <c r="AA76" s="28"/>
      <c r="AB76" s="28"/>
      <c r="AC76" s="28"/>
      <c r="AD76" s="28"/>
      <c r="AE76" s="28"/>
    </row>
    <row r="77" spans="1:31" s="2" customFormat="1" ht="6.95" customHeight="1">
      <c r="A77" s="28"/>
      <c r="B77" s="29"/>
      <c r="C77" s="215"/>
      <c r="D77" s="215"/>
      <c r="E77" s="215"/>
      <c r="F77" s="215"/>
      <c r="G77" s="215"/>
      <c r="H77" s="215"/>
      <c r="I77" s="215"/>
      <c r="J77" s="215"/>
      <c r="K77" s="215"/>
      <c r="L77" s="75"/>
      <c r="S77" s="28"/>
      <c r="T77" s="28"/>
      <c r="U77" s="28"/>
      <c r="V77" s="28"/>
      <c r="W77" s="28"/>
      <c r="X77" s="28"/>
      <c r="Y77" s="28"/>
      <c r="Z77" s="28"/>
      <c r="AA77" s="28"/>
      <c r="AB77" s="28"/>
      <c r="AC77" s="28"/>
      <c r="AD77" s="28"/>
      <c r="AE77" s="28"/>
    </row>
    <row r="78" spans="1:31" s="2" customFormat="1" ht="12" customHeight="1">
      <c r="A78" s="28"/>
      <c r="B78" s="29"/>
      <c r="C78" s="216" t="s">
        <v>18</v>
      </c>
      <c r="D78" s="215"/>
      <c r="E78" s="215"/>
      <c r="F78" s="217" t="str">
        <f>F10</f>
        <v>Mariánské Radčice</v>
      </c>
      <c r="G78" s="215"/>
      <c r="H78" s="215"/>
      <c r="I78" s="216" t="s">
        <v>20</v>
      </c>
      <c r="J78" s="218" t="str">
        <f>IF(J10="","",J10)</f>
        <v>doplnit</v>
      </c>
      <c r="K78" s="215"/>
      <c r="L78" s="75"/>
      <c r="S78" s="28"/>
      <c r="T78" s="28"/>
      <c r="U78" s="28"/>
      <c r="V78" s="28"/>
      <c r="W78" s="28"/>
      <c r="X78" s="28"/>
      <c r="Y78" s="28"/>
      <c r="Z78" s="28"/>
      <c r="AA78" s="28"/>
      <c r="AB78" s="28"/>
      <c r="AC78" s="28"/>
      <c r="AD78" s="28"/>
      <c r="AE78" s="28"/>
    </row>
    <row r="79" spans="1:31" s="2" customFormat="1" ht="6.95" customHeight="1">
      <c r="A79" s="28"/>
      <c r="B79" s="29"/>
      <c r="C79" s="215"/>
      <c r="D79" s="215"/>
      <c r="E79" s="215"/>
      <c r="F79" s="215"/>
      <c r="G79" s="215"/>
      <c r="H79" s="215"/>
      <c r="I79" s="215"/>
      <c r="J79" s="215"/>
      <c r="K79" s="215"/>
      <c r="L79" s="75"/>
      <c r="S79" s="28"/>
      <c r="T79" s="28"/>
      <c r="U79" s="28"/>
      <c r="V79" s="28"/>
      <c r="W79" s="28"/>
      <c r="X79" s="28"/>
      <c r="Y79" s="28"/>
      <c r="Z79" s="28"/>
      <c r="AA79" s="28"/>
      <c r="AB79" s="28"/>
      <c r="AC79" s="28"/>
      <c r="AD79" s="28"/>
      <c r="AE79" s="28"/>
    </row>
    <row r="80" spans="1:31" s="2" customFormat="1" ht="15.2" customHeight="1">
      <c r="A80" s="28"/>
      <c r="B80" s="29"/>
      <c r="C80" s="216" t="s">
        <v>21</v>
      </c>
      <c r="D80" s="215"/>
      <c r="E80" s="215"/>
      <c r="F80" s="217" t="str">
        <f>E13</f>
        <v>Palivový kombinát Ústí, státní podnik</v>
      </c>
      <c r="G80" s="215"/>
      <c r="H80" s="215"/>
      <c r="I80" s="216" t="s">
        <v>26</v>
      </c>
      <c r="J80" s="236" t="str">
        <f>E19</f>
        <v>ing. Daniel Šimmer</v>
      </c>
      <c r="K80" s="215"/>
      <c r="L80" s="75"/>
      <c r="S80" s="28"/>
      <c r="T80" s="28"/>
      <c r="U80" s="28"/>
      <c r="V80" s="28"/>
      <c r="W80" s="28"/>
      <c r="X80" s="28"/>
      <c r="Y80" s="28"/>
      <c r="Z80" s="28"/>
      <c r="AA80" s="28"/>
      <c r="AB80" s="28"/>
      <c r="AC80" s="28"/>
      <c r="AD80" s="28"/>
      <c r="AE80" s="28"/>
    </row>
    <row r="81" spans="1:31" s="2" customFormat="1" ht="25.7" customHeight="1">
      <c r="A81" s="28"/>
      <c r="B81" s="29"/>
      <c r="C81" s="216" t="s">
        <v>25</v>
      </c>
      <c r="D81" s="215"/>
      <c r="E81" s="215"/>
      <c r="F81" s="217" t="str">
        <f>IF(E16="","",E16)</f>
        <v>doplnit</v>
      </c>
      <c r="G81" s="215"/>
      <c r="H81" s="215"/>
      <c r="I81" s="216" t="s">
        <v>29</v>
      </c>
      <c r="J81" s="236" t="str">
        <f>E22</f>
        <v>STAVEBNÍ ROZPOČTY s.r.o.</v>
      </c>
      <c r="K81" s="215"/>
      <c r="L81" s="75"/>
      <c r="S81" s="28"/>
      <c r="T81" s="28"/>
      <c r="U81" s="28"/>
      <c r="V81" s="28"/>
      <c r="W81" s="28"/>
      <c r="X81" s="28"/>
      <c r="Y81" s="28"/>
      <c r="Z81" s="28"/>
      <c r="AA81" s="28"/>
      <c r="AB81" s="28"/>
      <c r="AC81" s="28"/>
      <c r="AD81" s="28"/>
      <c r="AE81" s="28"/>
    </row>
    <row r="82" spans="1:31" s="2" customFormat="1" ht="10.35" customHeight="1">
      <c r="A82" s="28"/>
      <c r="B82" s="29"/>
      <c r="C82" s="215"/>
      <c r="D82" s="215"/>
      <c r="E82" s="215"/>
      <c r="F82" s="215"/>
      <c r="G82" s="215"/>
      <c r="H82" s="215"/>
      <c r="I82" s="215"/>
      <c r="J82" s="215"/>
      <c r="K82" s="215"/>
      <c r="L82" s="75"/>
      <c r="S82" s="28"/>
      <c r="T82" s="28"/>
      <c r="U82" s="28"/>
      <c r="V82" s="28"/>
      <c r="W82" s="28"/>
      <c r="X82" s="28"/>
      <c r="Y82" s="28"/>
      <c r="Z82" s="28"/>
      <c r="AA82" s="28"/>
      <c r="AB82" s="28"/>
      <c r="AC82" s="28"/>
      <c r="AD82" s="28"/>
      <c r="AE82" s="28"/>
    </row>
    <row r="83" spans="1:31" s="11" customFormat="1" ht="29.25" customHeight="1">
      <c r="A83" s="81"/>
      <c r="B83" s="82"/>
      <c r="C83" s="248" t="s">
        <v>93</v>
      </c>
      <c r="D83" s="249" t="s">
        <v>53</v>
      </c>
      <c r="E83" s="249" t="s">
        <v>50</v>
      </c>
      <c r="F83" s="249" t="s">
        <v>51</v>
      </c>
      <c r="G83" s="249" t="s">
        <v>94</v>
      </c>
      <c r="H83" s="249" t="s">
        <v>95</v>
      </c>
      <c r="I83" s="249" t="s">
        <v>96</v>
      </c>
      <c r="J83" s="249" t="s">
        <v>79</v>
      </c>
      <c r="K83" s="250" t="s">
        <v>97</v>
      </c>
      <c r="L83" s="83"/>
      <c r="M83" s="49" t="s">
        <v>3</v>
      </c>
      <c r="N83" s="50" t="s">
        <v>39</v>
      </c>
      <c r="O83" s="50" t="s">
        <v>98</v>
      </c>
      <c r="P83" s="50" t="s">
        <v>99</v>
      </c>
      <c r="Q83" s="50" t="s">
        <v>100</v>
      </c>
      <c r="R83" s="50" t="s">
        <v>101</v>
      </c>
      <c r="S83" s="50" t="s">
        <v>102</v>
      </c>
      <c r="T83" s="51" t="s">
        <v>103</v>
      </c>
      <c r="U83" s="81"/>
      <c r="V83" s="81"/>
      <c r="W83" s="81"/>
      <c r="X83" s="81"/>
      <c r="Y83" s="81"/>
      <c r="Z83" s="81"/>
      <c r="AA83" s="81"/>
      <c r="AB83" s="81"/>
      <c r="AC83" s="81"/>
      <c r="AD83" s="81"/>
      <c r="AE83" s="81"/>
    </row>
    <row r="84" spans="1:63" s="2" customFormat="1" ht="22.9" customHeight="1">
      <c r="A84" s="28"/>
      <c r="B84" s="29"/>
      <c r="C84" s="251" t="s">
        <v>104</v>
      </c>
      <c r="D84" s="215"/>
      <c r="E84" s="215"/>
      <c r="F84" s="215"/>
      <c r="G84" s="215"/>
      <c r="H84" s="215"/>
      <c r="I84" s="215"/>
      <c r="J84" s="252">
        <f>BK84</f>
        <v>0</v>
      </c>
      <c r="K84" s="215"/>
      <c r="L84" s="29"/>
      <c r="M84" s="52"/>
      <c r="N84" s="43"/>
      <c r="O84" s="53"/>
      <c r="P84" s="84">
        <f>P85+P181+P182</f>
        <v>802.9371099999998</v>
      </c>
      <c r="Q84" s="53"/>
      <c r="R84" s="84">
        <f>R85+R181+R182</f>
        <v>9.032216</v>
      </c>
      <c r="S84" s="53"/>
      <c r="T84" s="85">
        <f>T85+T181+T182</f>
        <v>327.31919999999997</v>
      </c>
      <c r="U84" s="28"/>
      <c r="V84" s="28"/>
      <c r="W84" s="28"/>
      <c r="X84" s="28"/>
      <c r="Y84" s="28"/>
      <c r="Z84" s="28"/>
      <c r="AA84" s="28"/>
      <c r="AB84" s="28"/>
      <c r="AC84" s="28"/>
      <c r="AD84" s="28"/>
      <c r="AE84" s="28"/>
      <c r="AT84" s="18" t="s">
        <v>67</v>
      </c>
      <c r="AU84" s="18" t="s">
        <v>80</v>
      </c>
      <c r="BK84" s="86">
        <f>BK85+BK181+BK182</f>
        <v>0</v>
      </c>
    </row>
    <row r="85" spans="2:63" s="12" customFormat="1" ht="25.9" customHeight="1">
      <c r="B85" s="87"/>
      <c r="C85" s="253"/>
      <c r="D85" s="254" t="s">
        <v>67</v>
      </c>
      <c r="E85" s="255" t="s">
        <v>105</v>
      </c>
      <c r="F85" s="255" t="s">
        <v>106</v>
      </c>
      <c r="G85" s="253"/>
      <c r="H85" s="253"/>
      <c r="I85" s="253"/>
      <c r="J85" s="256">
        <f>BK85</f>
        <v>0</v>
      </c>
      <c r="K85" s="253"/>
      <c r="L85" s="87"/>
      <c r="M85" s="89"/>
      <c r="N85" s="90"/>
      <c r="O85" s="90"/>
      <c r="P85" s="91">
        <f>P86+P107+P113+P130+P164+P177</f>
        <v>802.9371099999998</v>
      </c>
      <c r="Q85" s="90"/>
      <c r="R85" s="91">
        <f>R86+R107+R113+R130+R164+R177</f>
        <v>9.032216</v>
      </c>
      <c r="S85" s="90"/>
      <c r="T85" s="92">
        <f>T86+T107+T113+T130+T164+T177</f>
        <v>327.31919999999997</v>
      </c>
      <c r="AR85" s="88" t="s">
        <v>73</v>
      </c>
      <c r="AT85" s="93" t="s">
        <v>67</v>
      </c>
      <c r="AU85" s="93" t="s">
        <v>68</v>
      </c>
      <c r="AY85" s="88" t="s">
        <v>107</v>
      </c>
      <c r="BK85" s="94">
        <f>BK86+BK107+BK113+BK130+BK164+BK177</f>
        <v>0</v>
      </c>
    </row>
    <row r="86" spans="2:63" s="12" customFormat="1" ht="22.9" customHeight="1">
      <c r="B86" s="87"/>
      <c r="C86" s="253"/>
      <c r="D86" s="254" t="s">
        <v>67</v>
      </c>
      <c r="E86" s="257" t="s">
        <v>73</v>
      </c>
      <c r="F86" s="257" t="s">
        <v>108</v>
      </c>
      <c r="G86" s="253"/>
      <c r="H86" s="253"/>
      <c r="I86" s="253"/>
      <c r="J86" s="258">
        <f>BK86</f>
        <v>0</v>
      </c>
      <c r="K86" s="253"/>
      <c r="L86" s="87"/>
      <c r="M86" s="89"/>
      <c r="N86" s="90"/>
      <c r="O86" s="90"/>
      <c r="P86" s="91">
        <f>SUM(P87:P106)</f>
        <v>47.743599999999994</v>
      </c>
      <c r="Q86" s="90"/>
      <c r="R86" s="91">
        <f>SUM(R87:R106)</f>
        <v>0.00875</v>
      </c>
      <c r="S86" s="90"/>
      <c r="T86" s="92">
        <f>SUM(T87:T106)</f>
        <v>9.265</v>
      </c>
      <c r="AR86" s="88" t="s">
        <v>73</v>
      </c>
      <c r="AT86" s="93" t="s">
        <v>67</v>
      </c>
      <c r="AU86" s="93" t="s">
        <v>73</v>
      </c>
      <c r="AY86" s="88" t="s">
        <v>107</v>
      </c>
      <c r="BK86" s="94">
        <f>SUM(BK87:BK106)</f>
        <v>0</v>
      </c>
    </row>
    <row r="87" spans="1:65" s="2" customFormat="1" ht="16.5" customHeight="1">
      <c r="A87" s="28"/>
      <c r="B87" s="95"/>
      <c r="C87" s="259" t="s">
        <v>73</v>
      </c>
      <c r="D87" s="259" t="s">
        <v>109</v>
      </c>
      <c r="E87" s="260" t="s">
        <v>110</v>
      </c>
      <c r="F87" s="261" t="s">
        <v>111</v>
      </c>
      <c r="G87" s="262" t="s">
        <v>112</v>
      </c>
      <c r="H87" s="263">
        <v>21.8</v>
      </c>
      <c r="I87" s="285"/>
      <c r="J87" s="264">
        <f>ROUND(I87*H87,2)</f>
        <v>0</v>
      </c>
      <c r="K87" s="261" t="s">
        <v>113</v>
      </c>
      <c r="L87" s="29"/>
      <c r="M87" s="96" t="s">
        <v>3</v>
      </c>
      <c r="N87" s="97" t="s">
        <v>40</v>
      </c>
      <c r="O87" s="98">
        <v>0.302</v>
      </c>
      <c r="P87" s="98">
        <f>O87*H87</f>
        <v>6.5836</v>
      </c>
      <c r="Q87" s="98">
        <v>0</v>
      </c>
      <c r="R87" s="98">
        <f>Q87*H87</f>
        <v>0</v>
      </c>
      <c r="S87" s="98">
        <v>0.425</v>
      </c>
      <c r="T87" s="99">
        <f>S87*H87</f>
        <v>9.265</v>
      </c>
      <c r="U87" s="28"/>
      <c r="V87" s="28"/>
      <c r="W87" s="28"/>
      <c r="X87" s="28"/>
      <c r="Y87" s="28"/>
      <c r="Z87" s="28"/>
      <c r="AA87" s="28"/>
      <c r="AB87" s="28"/>
      <c r="AC87" s="28"/>
      <c r="AD87" s="28"/>
      <c r="AE87" s="28"/>
      <c r="AR87" s="100" t="s">
        <v>114</v>
      </c>
      <c r="AT87" s="100" t="s">
        <v>109</v>
      </c>
      <c r="AU87" s="100" t="s">
        <v>75</v>
      </c>
      <c r="AY87" s="18" t="s">
        <v>107</v>
      </c>
      <c r="BE87" s="101">
        <f>IF(N87="základní",J87,0)</f>
        <v>0</v>
      </c>
      <c r="BF87" s="101">
        <f>IF(N87="snížená",J87,0)</f>
        <v>0</v>
      </c>
      <c r="BG87" s="101">
        <f>IF(N87="zákl. přenesená",J87,0)</f>
        <v>0</v>
      </c>
      <c r="BH87" s="101">
        <f>IF(N87="sníž. přenesená",J87,0)</f>
        <v>0</v>
      </c>
      <c r="BI87" s="101">
        <f>IF(N87="nulová",J87,0)</f>
        <v>0</v>
      </c>
      <c r="BJ87" s="18" t="s">
        <v>73</v>
      </c>
      <c r="BK87" s="101">
        <f>ROUND(I87*H87,2)</f>
        <v>0</v>
      </c>
      <c r="BL87" s="18" t="s">
        <v>114</v>
      </c>
      <c r="BM87" s="100" t="s">
        <v>115</v>
      </c>
    </row>
    <row r="88" spans="1:47" s="2" customFormat="1" ht="29.25">
      <c r="A88" s="28"/>
      <c r="B88" s="29"/>
      <c r="C88" s="215"/>
      <c r="D88" s="265" t="s">
        <v>116</v>
      </c>
      <c r="E88" s="215"/>
      <c r="F88" s="266" t="s">
        <v>117</v>
      </c>
      <c r="G88" s="215"/>
      <c r="H88" s="215"/>
      <c r="I88" s="215"/>
      <c r="J88" s="215"/>
      <c r="K88" s="215"/>
      <c r="L88" s="29"/>
      <c r="M88" s="102"/>
      <c r="N88" s="103"/>
      <c r="O88" s="45"/>
      <c r="P88" s="45"/>
      <c r="Q88" s="45"/>
      <c r="R88" s="45"/>
      <c r="S88" s="45"/>
      <c r="T88" s="46"/>
      <c r="U88" s="28"/>
      <c r="V88" s="28"/>
      <c r="W88" s="28"/>
      <c r="X88" s="28"/>
      <c r="Y88" s="28"/>
      <c r="Z88" s="28"/>
      <c r="AA88" s="28"/>
      <c r="AB88" s="28"/>
      <c r="AC88" s="28"/>
      <c r="AD88" s="28"/>
      <c r="AE88" s="28"/>
      <c r="AT88" s="18" t="s">
        <v>116</v>
      </c>
      <c r="AU88" s="18" t="s">
        <v>75</v>
      </c>
    </row>
    <row r="89" spans="1:47" s="2" customFormat="1" ht="117">
      <c r="A89" s="28"/>
      <c r="B89" s="29"/>
      <c r="C89" s="215"/>
      <c r="D89" s="265" t="s">
        <v>118</v>
      </c>
      <c r="E89" s="215"/>
      <c r="F89" s="267" t="s">
        <v>119</v>
      </c>
      <c r="G89" s="215"/>
      <c r="H89" s="215"/>
      <c r="I89" s="215"/>
      <c r="J89" s="215"/>
      <c r="K89" s="215"/>
      <c r="L89" s="29"/>
      <c r="M89" s="102"/>
      <c r="N89" s="103"/>
      <c r="O89" s="45"/>
      <c r="P89" s="45"/>
      <c r="Q89" s="45"/>
      <c r="R89" s="45"/>
      <c r="S89" s="45"/>
      <c r="T89" s="46"/>
      <c r="U89" s="28"/>
      <c r="V89" s="28"/>
      <c r="W89" s="28"/>
      <c r="X89" s="28"/>
      <c r="Y89" s="28"/>
      <c r="Z89" s="28"/>
      <c r="AA89" s="28"/>
      <c r="AB89" s="28"/>
      <c r="AC89" s="28"/>
      <c r="AD89" s="28"/>
      <c r="AE89" s="28"/>
      <c r="AT89" s="18" t="s">
        <v>118</v>
      </c>
      <c r="AU89" s="18" t="s">
        <v>75</v>
      </c>
    </row>
    <row r="90" spans="2:51" s="13" customFormat="1" ht="12">
      <c r="B90" s="104"/>
      <c r="C90" s="268"/>
      <c r="D90" s="265" t="s">
        <v>120</v>
      </c>
      <c r="E90" s="269" t="s">
        <v>3</v>
      </c>
      <c r="F90" s="270" t="s">
        <v>121</v>
      </c>
      <c r="G90" s="268"/>
      <c r="H90" s="271">
        <v>21.8</v>
      </c>
      <c r="I90" s="268"/>
      <c r="J90" s="268"/>
      <c r="K90" s="268"/>
      <c r="L90" s="104"/>
      <c r="M90" s="106"/>
      <c r="N90" s="107"/>
      <c r="O90" s="107"/>
      <c r="P90" s="107"/>
      <c r="Q90" s="107"/>
      <c r="R90" s="107"/>
      <c r="S90" s="107"/>
      <c r="T90" s="108"/>
      <c r="AT90" s="105" t="s">
        <v>120</v>
      </c>
      <c r="AU90" s="105" t="s">
        <v>75</v>
      </c>
      <c r="AV90" s="13" t="s">
        <v>75</v>
      </c>
      <c r="AW90" s="13" t="s">
        <v>28</v>
      </c>
      <c r="AX90" s="13" t="s">
        <v>68</v>
      </c>
      <c r="AY90" s="105" t="s">
        <v>107</v>
      </c>
    </row>
    <row r="91" spans="2:51" s="14" customFormat="1" ht="12">
      <c r="B91" s="109"/>
      <c r="C91" s="272"/>
      <c r="D91" s="265" t="s">
        <v>120</v>
      </c>
      <c r="E91" s="273" t="s">
        <v>3</v>
      </c>
      <c r="F91" s="274" t="s">
        <v>122</v>
      </c>
      <c r="G91" s="272"/>
      <c r="H91" s="275">
        <v>21.8</v>
      </c>
      <c r="I91" s="272"/>
      <c r="J91" s="272"/>
      <c r="K91" s="272"/>
      <c r="L91" s="109"/>
      <c r="M91" s="111"/>
      <c r="N91" s="112"/>
      <c r="O91" s="112"/>
      <c r="P91" s="112"/>
      <c r="Q91" s="112"/>
      <c r="R91" s="112"/>
      <c r="S91" s="112"/>
      <c r="T91" s="113"/>
      <c r="AT91" s="110" t="s">
        <v>120</v>
      </c>
      <c r="AU91" s="110" t="s">
        <v>75</v>
      </c>
      <c r="AV91" s="14" t="s">
        <v>114</v>
      </c>
      <c r="AW91" s="14" t="s">
        <v>28</v>
      </c>
      <c r="AX91" s="14" t="s">
        <v>73</v>
      </c>
      <c r="AY91" s="110" t="s">
        <v>107</v>
      </c>
    </row>
    <row r="92" spans="1:65" s="2" customFormat="1" ht="16.5" customHeight="1">
      <c r="A92" s="28"/>
      <c r="B92" s="95"/>
      <c r="C92" s="259" t="s">
        <v>75</v>
      </c>
      <c r="D92" s="259" t="s">
        <v>109</v>
      </c>
      <c r="E92" s="260" t="s">
        <v>123</v>
      </c>
      <c r="F92" s="261" t="s">
        <v>124</v>
      </c>
      <c r="G92" s="262" t="s">
        <v>112</v>
      </c>
      <c r="H92" s="263">
        <v>205</v>
      </c>
      <c r="I92" s="285"/>
      <c r="J92" s="264">
        <f>ROUND(I92*H92,2)</f>
        <v>0</v>
      </c>
      <c r="K92" s="261" t="s">
        <v>113</v>
      </c>
      <c r="L92" s="29"/>
      <c r="M92" s="96" t="s">
        <v>3</v>
      </c>
      <c r="N92" s="97" t="s">
        <v>40</v>
      </c>
      <c r="O92" s="98">
        <v>0.072</v>
      </c>
      <c r="P92" s="98">
        <f>O92*H92</f>
        <v>14.759999999999998</v>
      </c>
      <c r="Q92" s="98">
        <v>0</v>
      </c>
      <c r="R92" s="98">
        <f>Q92*H92</f>
        <v>0</v>
      </c>
      <c r="S92" s="98">
        <v>0</v>
      </c>
      <c r="T92" s="99">
        <f>S92*H92</f>
        <v>0</v>
      </c>
      <c r="U92" s="28"/>
      <c r="V92" s="28"/>
      <c r="W92" s="28"/>
      <c r="X92" s="28"/>
      <c r="Y92" s="28"/>
      <c r="Z92" s="28"/>
      <c r="AA92" s="28"/>
      <c r="AB92" s="28"/>
      <c r="AC92" s="28"/>
      <c r="AD92" s="28"/>
      <c r="AE92" s="28"/>
      <c r="AR92" s="100" t="s">
        <v>114</v>
      </c>
      <c r="AT92" s="100" t="s">
        <v>109</v>
      </c>
      <c r="AU92" s="100" t="s">
        <v>75</v>
      </c>
      <c r="AY92" s="18" t="s">
        <v>107</v>
      </c>
      <c r="BE92" s="101">
        <f>IF(N92="základní",J92,0)</f>
        <v>0</v>
      </c>
      <c r="BF92" s="101">
        <f>IF(N92="snížená",J92,0)</f>
        <v>0</v>
      </c>
      <c r="BG92" s="101">
        <f>IF(N92="zákl. přenesená",J92,0)</f>
        <v>0</v>
      </c>
      <c r="BH92" s="101">
        <f>IF(N92="sníž. přenesená",J92,0)</f>
        <v>0</v>
      </c>
      <c r="BI92" s="101">
        <f>IF(N92="nulová",J92,0)</f>
        <v>0</v>
      </c>
      <c r="BJ92" s="18" t="s">
        <v>73</v>
      </c>
      <c r="BK92" s="101">
        <f>ROUND(I92*H92,2)</f>
        <v>0</v>
      </c>
      <c r="BL92" s="18" t="s">
        <v>114</v>
      </c>
      <c r="BM92" s="100" t="s">
        <v>125</v>
      </c>
    </row>
    <row r="93" spans="1:47" s="2" customFormat="1" ht="19.5">
      <c r="A93" s="28"/>
      <c r="B93" s="29"/>
      <c r="C93" s="215"/>
      <c r="D93" s="265" t="s">
        <v>116</v>
      </c>
      <c r="E93" s="215"/>
      <c r="F93" s="266" t="s">
        <v>126</v>
      </c>
      <c r="G93" s="215"/>
      <c r="H93" s="215"/>
      <c r="I93" s="215"/>
      <c r="J93" s="215"/>
      <c r="K93" s="215"/>
      <c r="L93" s="29"/>
      <c r="M93" s="102"/>
      <c r="N93" s="103"/>
      <c r="O93" s="45"/>
      <c r="P93" s="45"/>
      <c r="Q93" s="45"/>
      <c r="R93" s="45"/>
      <c r="S93" s="45"/>
      <c r="T93" s="46"/>
      <c r="U93" s="28"/>
      <c r="V93" s="28"/>
      <c r="W93" s="28"/>
      <c r="X93" s="28"/>
      <c r="Y93" s="28"/>
      <c r="Z93" s="28"/>
      <c r="AA93" s="28"/>
      <c r="AB93" s="28"/>
      <c r="AC93" s="28"/>
      <c r="AD93" s="28"/>
      <c r="AE93" s="28"/>
      <c r="AT93" s="18" t="s">
        <v>116</v>
      </c>
      <c r="AU93" s="18" t="s">
        <v>75</v>
      </c>
    </row>
    <row r="94" spans="1:47" s="2" customFormat="1" ht="48.75">
      <c r="A94" s="28"/>
      <c r="B94" s="29"/>
      <c r="C94" s="215"/>
      <c r="D94" s="265" t="s">
        <v>118</v>
      </c>
      <c r="E94" s="215"/>
      <c r="F94" s="267" t="s">
        <v>127</v>
      </c>
      <c r="G94" s="215"/>
      <c r="H94" s="215"/>
      <c r="I94" s="215"/>
      <c r="J94" s="215"/>
      <c r="K94" s="215"/>
      <c r="L94" s="29"/>
      <c r="M94" s="102"/>
      <c r="N94" s="103"/>
      <c r="O94" s="45"/>
      <c r="P94" s="45"/>
      <c r="Q94" s="45"/>
      <c r="R94" s="45"/>
      <c r="S94" s="45"/>
      <c r="T94" s="46"/>
      <c r="U94" s="28"/>
      <c r="V94" s="28"/>
      <c r="W94" s="28"/>
      <c r="X94" s="28"/>
      <c r="Y94" s="28"/>
      <c r="Z94" s="28"/>
      <c r="AA94" s="28"/>
      <c r="AB94" s="28"/>
      <c r="AC94" s="28"/>
      <c r="AD94" s="28"/>
      <c r="AE94" s="28"/>
      <c r="AT94" s="18" t="s">
        <v>118</v>
      </c>
      <c r="AU94" s="18" t="s">
        <v>75</v>
      </c>
    </row>
    <row r="95" spans="2:51" s="13" customFormat="1" ht="12">
      <c r="B95" s="104"/>
      <c r="C95" s="268"/>
      <c r="D95" s="265" t="s">
        <v>120</v>
      </c>
      <c r="E95" s="269" t="s">
        <v>3</v>
      </c>
      <c r="F95" s="270" t="s">
        <v>128</v>
      </c>
      <c r="G95" s="268"/>
      <c r="H95" s="271">
        <v>205</v>
      </c>
      <c r="I95" s="268"/>
      <c r="J95" s="268"/>
      <c r="K95" s="268"/>
      <c r="L95" s="104"/>
      <c r="M95" s="106"/>
      <c r="N95" s="107"/>
      <c r="O95" s="107"/>
      <c r="P95" s="107"/>
      <c r="Q95" s="107"/>
      <c r="R95" s="107"/>
      <c r="S95" s="107"/>
      <c r="T95" s="108"/>
      <c r="AT95" s="105" t="s">
        <v>120</v>
      </c>
      <c r="AU95" s="105" t="s">
        <v>75</v>
      </c>
      <c r="AV95" s="13" t="s">
        <v>75</v>
      </c>
      <c r="AW95" s="13" t="s">
        <v>28</v>
      </c>
      <c r="AX95" s="13" t="s">
        <v>73</v>
      </c>
      <c r="AY95" s="105" t="s">
        <v>107</v>
      </c>
    </row>
    <row r="96" spans="1:65" s="2" customFormat="1" ht="16.5" customHeight="1">
      <c r="A96" s="28"/>
      <c r="B96" s="95"/>
      <c r="C96" s="259" t="s">
        <v>129</v>
      </c>
      <c r="D96" s="259" t="s">
        <v>109</v>
      </c>
      <c r="E96" s="260" t="s">
        <v>130</v>
      </c>
      <c r="F96" s="261" t="s">
        <v>131</v>
      </c>
      <c r="G96" s="262" t="s">
        <v>112</v>
      </c>
      <c r="H96" s="263">
        <v>250</v>
      </c>
      <c r="I96" s="285"/>
      <c r="J96" s="264">
        <f>ROUND(I96*H96,2)</f>
        <v>0</v>
      </c>
      <c r="K96" s="261" t="s">
        <v>113</v>
      </c>
      <c r="L96" s="29"/>
      <c r="M96" s="96" t="s">
        <v>3</v>
      </c>
      <c r="N96" s="97" t="s">
        <v>40</v>
      </c>
      <c r="O96" s="98">
        <v>0.058</v>
      </c>
      <c r="P96" s="98">
        <f>O96*H96</f>
        <v>14.5</v>
      </c>
      <c r="Q96" s="98">
        <v>0</v>
      </c>
      <c r="R96" s="98">
        <f>Q96*H96</f>
        <v>0</v>
      </c>
      <c r="S96" s="98">
        <v>0</v>
      </c>
      <c r="T96" s="99">
        <f>S96*H96</f>
        <v>0</v>
      </c>
      <c r="U96" s="28"/>
      <c r="V96" s="28"/>
      <c r="W96" s="28"/>
      <c r="X96" s="28"/>
      <c r="Y96" s="28"/>
      <c r="Z96" s="28"/>
      <c r="AA96" s="28"/>
      <c r="AB96" s="28"/>
      <c r="AC96" s="28"/>
      <c r="AD96" s="28"/>
      <c r="AE96" s="28"/>
      <c r="AR96" s="100" t="s">
        <v>114</v>
      </c>
      <c r="AT96" s="100" t="s">
        <v>109</v>
      </c>
      <c r="AU96" s="100" t="s">
        <v>75</v>
      </c>
      <c r="AY96" s="18" t="s">
        <v>107</v>
      </c>
      <c r="BE96" s="101">
        <f>IF(N96="základní",J96,0)</f>
        <v>0</v>
      </c>
      <c r="BF96" s="101">
        <f>IF(N96="snížená",J96,0)</f>
        <v>0</v>
      </c>
      <c r="BG96" s="101">
        <f>IF(N96="zákl. přenesená",J96,0)</f>
        <v>0</v>
      </c>
      <c r="BH96" s="101">
        <f>IF(N96="sníž. přenesená",J96,0)</f>
        <v>0</v>
      </c>
      <c r="BI96" s="101">
        <f>IF(N96="nulová",J96,0)</f>
        <v>0</v>
      </c>
      <c r="BJ96" s="18" t="s">
        <v>73</v>
      </c>
      <c r="BK96" s="101">
        <f>ROUND(I96*H96,2)</f>
        <v>0</v>
      </c>
      <c r="BL96" s="18" t="s">
        <v>114</v>
      </c>
      <c r="BM96" s="100" t="s">
        <v>132</v>
      </c>
    </row>
    <row r="97" spans="1:47" s="2" customFormat="1" ht="12">
      <c r="A97" s="28"/>
      <c r="B97" s="29"/>
      <c r="C97" s="215"/>
      <c r="D97" s="265" t="s">
        <v>116</v>
      </c>
      <c r="E97" s="215"/>
      <c r="F97" s="266" t="s">
        <v>133</v>
      </c>
      <c r="G97" s="215"/>
      <c r="H97" s="215"/>
      <c r="I97" s="215"/>
      <c r="J97" s="215"/>
      <c r="K97" s="215"/>
      <c r="L97" s="29"/>
      <c r="M97" s="102"/>
      <c r="N97" s="103"/>
      <c r="O97" s="45"/>
      <c r="P97" s="45"/>
      <c r="Q97" s="45"/>
      <c r="R97" s="45"/>
      <c r="S97" s="45"/>
      <c r="T97" s="46"/>
      <c r="U97" s="28"/>
      <c r="V97" s="28"/>
      <c r="W97" s="28"/>
      <c r="X97" s="28"/>
      <c r="Y97" s="28"/>
      <c r="Z97" s="28"/>
      <c r="AA97" s="28"/>
      <c r="AB97" s="28"/>
      <c r="AC97" s="28"/>
      <c r="AD97" s="28"/>
      <c r="AE97" s="28"/>
      <c r="AT97" s="18" t="s">
        <v>116</v>
      </c>
      <c r="AU97" s="18" t="s">
        <v>75</v>
      </c>
    </row>
    <row r="98" spans="1:47" s="2" customFormat="1" ht="107.25">
      <c r="A98" s="28"/>
      <c r="B98" s="29"/>
      <c r="C98" s="215"/>
      <c r="D98" s="265" t="s">
        <v>118</v>
      </c>
      <c r="E98" s="215"/>
      <c r="F98" s="267" t="s">
        <v>134</v>
      </c>
      <c r="G98" s="215"/>
      <c r="H98" s="215"/>
      <c r="I98" s="215"/>
      <c r="J98" s="215"/>
      <c r="K98" s="215"/>
      <c r="L98" s="29"/>
      <c r="M98" s="102"/>
      <c r="N98" s="103"/>
      <c r="O98" s="45"/>
      <c r="P98" s="45"/>
      <c r="Q98" s="45"/>
      <c r="R98" s="45"/>
      <c r="S98" s="45"/>
      <c r="T98" s="46"/>
      <c r="U98" s="28"/>
      <c r="V98" s="28"/>
      <c r="W98" s="28"/>
      <c r="X98" s="28"/>
      <c r="Y98" s="28"/>
      <c r="Z98" s="28"/>
      <c r="AA98" s="28"/>
      <c r="AB98" s="28"/>
      <c r="AC98" s="28"/>
      <c r="AD98" s="28"/>
      <c r="AE98" s="28"/>
      <c r="AT98" s="18" t="s">
        <v>118</v>
      </c>
      <c r="AU98" s="18" t="s">
        <v>75</v>
      </c>
    </row>
    <row r="99" spans="2:51" s="13" customFormat="1" ht="12">
      <c r="B99" s="104"/>
      <c r="C99" s="268"/>
      <c r="D99" s="265" t="s">
        <v>120</v>
      </c>
      <c r="E99" s="269" t="s">
        <v>3</v>
      </c>
      <c r="F99" s="270" t="s">
        <v>135</v>
      </c>
      <c r="G99" s="268"/>
      <c r="H99" s="271">
        <v>250</v>
      </c>
      <c r="I99" s="268"/>
      <c r="J99" s="268"/>
      <c r="K99" s="268"/>
      <c r="L99" s="104"/>
      <c r="M99" s="106"/>
      <c r="N99" s="107"/>
      <c r="O99" s="107"/>
      <c r="P99" s="107"/>
      <c r="Q99" s="107"/>
      <c r="R99" s="107"/>
      <c r="S99" s="107"/>
      <c r="T99" s="108"/>
      <c r="AT99" s="105" t="s">
        <v>120</v>
      </c>
      <c r="AU99" s="105" t="s">
        <v>75</v>
      </c>
      <c r="AV99" s="13" t="s">
        <v>75</v>
      </c>
      <c r="AW99" s="13" t="s">
        <v>28</v>
      </c>
      <c r="AX99" s="13" t="s">
        <v>68</v>
      </c>
      <c r="AY99" s="105" t="s">
        <v>107</v>
      </c>
    </row>
    <row r="100" spans="2:51" s="14" customFormat="1" ht="12">
      <c r="B100" s="109"/>
      <c r="C100" s="272"/>
      <c r="D100" s="265" t="s">
        <v>120</v>
      </c>
      <c r="E100" s="273" t="s">
        <v>3</v>
      </c>
      <c r="F100" s="274" t="s">
        <v>122</v>
      </c>
      <c r="G100" s="272"/>
      <c r="H100" s="275">
        <v>250</v>
      </c>
      <c r="I100" s="272"/>
      <c r="J100" s="272"/>
      <c r="K100" s="272"/>
      <c r="L100" s="109"/>
      <c r="M100" s="111"/>
      <c r="N100" s="112"/>
      <c r="O100" s="112"/>
      <c r="P100" s="112"/>
      <c r="Q100" s="112"/>
      <c r="R100" s="112"/>
      <c r="S100" s="112"/>
      <c r="T100" s="113"/>
      <c r="AT100" s="110" t="s">
        <v>120</v>
      </c>
      <c r="AU100" s="110" t="s">
        <v>75</v>
      </c>
      <c r="AV100" s="14" t="s">
        <v>114</v>
      </c>
      <c r="AW100" s="14" t="s">
        <v>28</v>
      </c>
      <c r="AX100" s="14" t="s">
        <v>73</v>
      </c>
      <c r="AY100" s="110" t="s">
        <v>107</v>
      </c>
    </row>
    <row r="101" spans="1:65" s="2" customFormat="1" ht="16.5" customHeight="1">
      <c r="A101" s="28"/>
      <c r="B101" s="95"/>
      <c r="C101" s="276" t="s">
        <v>114</v>
      </c>
      <c r="D101" s="276" t="s">
        <v>136</v>
      </c>
      <c r="E101" s="277" t="s">
        <v>137</v>
      </c>
      <c r="F101" s="278" t="s">
        <v>138</v>
      </c>
      <c r="G101" s="279" t="s">
        <v>139</v>
      </c>
      <c r="H101" s="280">
        <v>8.75</v>
      </c>
      <c r="I101" s="286"/>
      <c r="J101" s="281">
        <f>ROUND(I101*H101,2)</f>
        <v>0</v>
      </c>
      <c r="K101" s="278" t="s">
        <v>113</v>
      </c>
      <c r="L101" s="114"/>
      <c r="M101" s="115" t="s">
        <v>3</v>
      </c>
      <c r="N101" s="116" t="s">
        <v>40</v>
      </c>
      <c r="O101" s="98">
        <v>0</v>
      </c>
      <c r="P101" s="98">
        <f>O101*H101</f>
        <v>0</v>
      </c>
      <c r="Q101" s="98">
        <v>0.001</v>
      </c>
      <c r="R101" s="98">
        <f>Q101*H101</f>
        <v>0.00875</v>
      </c>
      <c r="S101" s="98">
        <v>0</v>
      </c>
      <c r="T101" s="99">
        <f>S101*H101</f>
        <v>0</v>
      </c>
      <c r="U101" s="28"/>
      <c r="V101" s="28"/>
      <c r="W101" s="28"/>
      <c r="X101" s="28"/>
      <c r="Y101" s="28"/>
      <c r="Z101" s="28"/>
      <c r="AA101" s="28"/>
      <c r="AB101" s="28"/>
      <c r="AC101" s="28"/>
      <c r="AD101" s="28"/>
      <c r="AE101" s="28"/>
      <c r="AR101" s="100" t="s">
        <v>140</v>
      </c>
      <c r="AT101" s="100" t="s">
        <v>136</v>
      </c>
      <c r="AU101" s="100" t="s">
        <v>75</v>
      </c>
      <c r="AY101" s="18" t="s">
        <v>107</v>
      </c>
      <c r="BE101" s="101">
        <f>IF(N101="základní",J101,0)</f>
        <v>0</v>
      </c>
      <c r="BF101" s="101">
        <f>IF(N101="snížená",J101,0)</f>
        <v>0</v>
      </c>
      <c r="BG101" s="101">
        <f>IF(N101="zákl. přenesená",J101,0)</f>
        <v>0</v>
      </c>
      <c r="BH101" s="101">
        <f>IF(N101="sníž. přenesená",J101,0)</f>
        <v>0</v>
      </c>
      <c r="BI101" s="101">
        <f>IF(N101="nulová",J101,0)</f>
        <v>0</v>
      </c>
      <c r="BJ101" s="18" t="s">
        <v>73</v>
      </c>
      <c r="BK101" s="101">
        <f>ROUND(I101*H101,2)</f>
        <v>0</v>
      </c>
      <c r="BL101" s="18" t="s">
        <v>114</v>
      </c>
      <c r="BM101" s="100" t="s">
        <v>141</v>
      </c>
    </row>
    <row r="102" spans="1:47" s="2" customFormat="1" ht="12">
      <c r="A102" s="28"/>
      <c r="B102" s="29"/>
      <c r="C102" s="215"/>
      <c r="D102" s="265" t="s">
        <v>116</v>
      </c>
      <c r="E102" s="215"/>
      <c r="F102" s="266" t="s">
        <v>138</v>
      </c>
      <c r="G102" s="215"/>
      <c r="H102" s="215"/>
      <c r="I102" s="215"/>
      <c r="J102" s="215"/>
      <c r="K102" s="215"/>
      <c r="L102" s="29"/>
      <c r="M102" s="102"/>
      <c r="N102" s="103"/>
      <c r="O102" s="45"/>
      <c r="P102" s="45"/>
      <c r="Q102" s="45"/>
      <c r="R102" s="45"/>
      <c r="S102" s="45"/>
      <c r="T102" s="46"/>
      <c r="U102" s="28"/>
      <c r="V102" s="28"/>
      <c r="W102" s="28"/>
      <c r="X102" s="28"/>
      <c r="Y102" s="28"/>
      <c r="Z102" s="28"/>
      <c r="AA102" s="28"/>
      <c r="AB102" s="28"/>
      <c r="AC102" s="28"/>
      <c r="AD102" s="28"/>
      <c r="AE102" s="28"/>
      <c r="AT102" s="18" t="s">
        <v>116</v>
      </c>
      <c r="AU102" s="18" t="s">
        <v>75</v>
      </c>
    </row>
    <row r="103" spans="2:51" s="13" customFormat="1" ht="12">
      <c r="B103" s="104"/>
      <c r="C103" s="268"/>
      <c r="D103" s="265" t="s">
        <v>120</v>
      </c>
      <c r="E103" s="268"/>
      <c r="F103" s="270" t="s">
        <v>142</v>
      </c>
      <c r="G103" s="268"/>
      <c r="H103" s="271">
        <v>8.75</v>
      </c>
      <c r="I103" s="268"/>
      <c r="J103" s="268"/>
      <c r="K103" s="268"/>
      <c r="L103" s="104"/>
      <c r="M103" s="106"/>
      <c r="N103" s="107"/>
      <c r="O103" s="107"/>
      <c r="P103" s="107"/>
      <c r="Q103" s="107"/>
      <c r="R103" s="107"/>
      <c r="S103" s="107"/>
      <c r="T103" s="108"/>
      <c r="AT103" s="105" t="s">
        <v>120</v>
      </c>
      <c r="AU103" s="105" t="s">
        <v>75</v>
      </c>
      <c r="AV103" s="13" t="s">
        <v>75</v>
      </c>
      <c r="AW103" s="13" t="s">
        <v>4</v>
      </c>
      <c r="AX103" s="13" t="s">
        <v>73</v>
      </c>
      <c r="AY103" s="105" t="s">
        <v>107</v>
      </c>
    </row>
    <row r="104" spans="1:65" s="2" customFormat="1" ht="16.5" customHeight="1">
      <c r="A104" s="28"/>
      <c r="B104" s="95"/>
      <c r="C104" s="259" t="s">
        <v>143</v>
      </c>
      <c r="D104" s="259" t="s">
        <v>109</v>
      </c>
      <c r="E104" s="260" t="s">
        <v>144</v>
      </c>
      <c r="F104" s="261" t="s">
        <v>145</v>
      </c>
      <c r="G104" s="262" t="s">
        <v>112</v>
      </c>
      <c r="H104" s="263">
        <v>100</v>
      </c>
      <c r="I104" s="285"/>
      <c r="J104" s="264">
        <f>ROUND(I104*H104,2)</f>
        <v>0</v>
      </c>
      <c r="K104" s="261" t="s">
        <v>113</v>
      </c>
      <c r="L104" s="29"/>
      <c r="M104" s="96" t="s">
        <v>3</v>
      </c>
      <c r="N104" s="97" t="s">
        <v>40</v>
      </c>
      <c r="O104" s="98">
        <v>0.119</v>
      </c>
      <c r="P104" s="98">
        <f>O104*H104</f>
        <v>11.899999999999999</v>
      </c>
      <c r="Q104" s="98">
        <v>0</v>
      </c>
      <c r="R104" s="98">
        <f>Q104*H104</f>
        <v>0</v>
      </c>
      <c r="S104" s="98">
        <v>0</v>
      </c>
      <c r="T104" s="99">
        <f>S104*H104</f>
        <v>0</v>
      </c>
      <c r="U104" s="28"/>
      <c r="V104" s="28"/>
      <c r="W104" s="28"/>
      <c r="X104" s="28"/>
      <c r="Y104" s="28"/>
      <c r="Z104" s="28"/>
      <c r="AA104" s="28"/>
      <c r="AB104" s="28"/>
      <c r="AC104" s="28"/>
      <c r="AD104" s="28"/>
      <c r="AE104" s="28"/>
      <c r="AR104" s="100" t="s">
        <v>114</v>
      </c>
      <c r="AT104" s="100" t="s">
        <v>109</v>
      </c>
      <c r="AU104" s="100" t="s">
        <v>75</v>
      </c>
      <c r="AY104" s="18" t="s">
        <v>107</v>
      </c>
      <c r="BE104" s="101">
        <f>IF(N104="základní",J104,0)</f>
        <v>0</v>
      </c>
      <c r="BF104" s="101">
        <f>IF(N104="snížená",J104,0)</f>
        <v>0</v>
      </c>
      <c r="BG104" s="101">
        <f>IF(N104="zákl. přenesená",J104,0)</f>
        <v>0</v>
      </c>
      <c r="BH104" s="101">
        <f>IF(N104="sníž. přenesená",J104,0)</f>
        <v>0</v>
      </c>
      <c r="BI104" s="101">
        <f>IF(N104="nulová",J104,0)</f>
        <v>0</v>
      </c>
      <c r="BJ104" s="18" t="s">
        <v>73</v>
      </c>
      <c r="BK104" s="101">
        <f>ROUND(I104*H104,2)</f>
        <v>0</v>
      </c>
      <c r="BL104" s="18" t="s">
        <v>114</v>
      </c>
      <c r="BM104" s="100" t="s">
        <v>146</v>
      </c>
    </row>
    <row r="105" spans="1:47" s="2" customFormat="1" ht="19.5">
      <c r="A105" s="28"/>
      <c r="B105" s="29"/>
      <c r="C105" s="215"/>
      <c r="D105" s="265" t="s">
        <v>116</v>
      </c>
      <c r="E105" s="215"/>
      <c r="F105" s="266" t="s">
        <v>147</v>
      </c>
      <c r="G105" s="215"/>
      <c r="H105" s="215"/>
      <c r="I105" s="215"/>
      <c r="J105" s="215"/>
      <c r="K105" s="215"/>
      <c r="L105" s="29"/>
      <c r="M105" s="102"/>
      <c r="N105" s="103"/>
      <c r="O105" s="45"/>
      <c r="P105" s="45"/>
      <c r="Q105" s="45"/>
      <c r="R105" s="45"/>
      <c r="S105" s="45"/>
      <c r="T105" s="46"/>
      <c r="U105" s="28"/>
      <c r="V105" s="28"/>
      <c r="W105" s="28"/>
      <c r="X105" s="28"/>
      <c r="Y105" s="28"/>
      <c r="Z105" s="28"/>
      <c r="AA105" s="28"/>
      <c r="AB105" s="28"/>
      <c r="AC105" s="28"/>
      <c r="AD105" s="28"/>
      <c r="AE105" s="28"/>
      <c r="AT105" s="18" t="s">
        <v>116</v>
      </c>
      <c r="AU105" s="18" t="s">
        <v>75</v>
      </c>
    </row>
    <row r="106" spans="1:47" s="2" customFormat="1" ht="48.75">
      <c r="A106" s="28"/>
      <c r="B106" s="29"/>
      <c r="C106" s="215"/>
      <c r="D106" s="265" t="s">
        <v>118</v>
      </c>
      <c r="E106" s="215"/>
      <c r="F106" s="267" t="s">
        <v>148</v>
      </c>
      <c r="G106" s="215"/>
      <c r="H106" s="215"/>
      <c r="I106" s="215"/>
      <c r="J106" s="215"/>
      <c r="K106" s="215"/>
      <c r="L106" s="29"/>
      <c r="M106" s="102"/>
      <c r="N106" s="103"/>
      <c r="O106" s="45"/>
      <c r="P106" s="45"/>
      <c r="Q106" s="45"/>
      <c r="R106" s="45"/>
      <c r="S106" s="45"/>
      <c r="T106" s="46"/>
      <c r="U106" s="28"/>
      <c r="V106" s="28"/>
      <c r="W106" s="28"/>
      <c r="X106" s="28"/>
      <c r="Y106" s="28"/>
      <c r="Z106" s="28"/>
      <c r="AA106" s="28"/>
      <c r="AB106" s="28"/>
      <c r="AC106" s="28"/>
      <c r="AD106" s="28"/>
      <c r="AE106" s="28"/>
      <c r="AT106" s="18" t="s">
        <v>118</v>
      </c>
      <c r="AU106" s="18" t="s">
        <v>75</v>
      </c>
    </row>
    <row r="107" spans="2:63" s="12" customFormat="1" ht="22.9" customHeight="1">
      <c r="B107" s="87"/>
      <c r="C107" s="253"/>
      <c r="D107" s="254" t="s">
        <v>67</v>
      </c>
      <c r="E107" s="257" t="s">
        <v>129</v>
      </c>
      <c r="F107" s="257" t="s">
        <v>149</v>
      </c>
      <c r="G107" s="253"/>
      <c r="H107" s="253"/>
      <c r="I107" s="253"/>
      <c r="J107" s="258">
        <f>BK107</f>
        <v>0</v>
      </c>
      <c r="K107" s="253"/>
      <c r="L107" s="87"/>
      <c r="M107" s="89"/>
      <c r="N107" s="90"/>
      <c r="O107" s="90"/>
      <c r="P107" s="91">
        <f>SUM(P108:P112)</f>
        <v>0.732</v>
      </c>
      <c r="Q107" s="90"/>
      <c r="R107" s="91">
        <f>SUM(R108:R112)</f>
        <v>0.155226</v>
      </c>
      <c r="S107" s="90"/>
      <c r="T107" s="92">
        <f>SUM(T108:T112)</f>
        <v>0</v>
      </c>
      <c r="AR107" s="88" t="s">
        <v>73</v>
      </c>
      <c r="AT107" s="93" t="s">
        <v>67</v>
      </c>
      <c r="AU107" s="93" t="s">
        <v>73</v>
      </c>
      <c r="AY107" s="88" t="s">
        <v>107</v>
      </c>
      <c r="BK107" s="94">
        <f>SUM(BK108:BK112)</f>
        <v>0</v>
      </c>
    </row>
    <row r="108" spans="1:65" s="2" customFormat="1" ht="16.5" customHeight="1">
      <c r="A108" s="28"/>
      <c r="B108" s="95"/>
      <c r="C108" s="259" t="s">
        <v>150</v>
      </c>
      <c r="D108" s="259" t="s">
        <v>109</v>
      </c>
      <c r="E108" s="260" t="s">
        <v>151</v>
      </c>
      <c r="F108" s="261" t="s">
        <v>152</v>
      </c>
      <c r="G108" s="262" t="s">
        <v>112</v>
      </c>
      <c r="H108" s="263">
        <v>0.6</v>
      </c>
      <c r="I108" s="285"/>
      <c r="J108" s="264">
        <f>ROUND(I108*H108,2)</f>
        <v>0</v>
      </c>
      <c r="K108" s="261" t="s">
        <v>113</v>
      </c>
      <c r="L108" s="29"/>
      <c r="M108" s="96" t="s">
        <v>3</v>
      </c>
      <c r="N108" s="97" t="s">
        <v>40</v>
      </c>
      <c r="O108" s="98">
        <v>1.22</v>
      </c>
      <c r="P108" s="98">
        <f>O108*H108</f>
        <v>0.732</v>
      </c>
      <c r="Q108" s="98">
        <v>0.25871</v>
      </c>
      <c r="R108" s="98">
        <f>Q108*H108</f>
        <v>0.155226</v>
      </c>
      <c r="S108" s="98">
        <v>0</v>
      </c>
      <c r="T108" s="99">
        <f>S108*H108</f>
        <v>0</v>
      </c>
      <c r="U108" s="28"/>
      <c r="V108" s="28"/>
      <c r="W108" s="28"/>
      <c r="X108" s="28"/>
      <c r="Y108" s="28"/>
      <c r="Z108" s="28"/>
      <c r="AA108" s="28"/>
      <c r="AB108" s="28"/>
      <c r="AC108" s="28"/>
      <c r="AD108" s="28"/>
      <c r="AE108" s="28"/>
      <c r="AR108" s="100" t="s">
        <v>114</v>
      </c>
      <c r="AT108" s="100" t="s">
        <v>109</v>
      </c>
      <c r="AU108" s="100" t="s">
        <v>75</v>
      </c>
      <c r="AY108" s="18" t="s">
        <v>107</v>
      </c>
      <c r="BE108" s="101">
        <f>IF(N108="základní",J108,0)</f>
        <v>0</v>
      </c>
      <c r="BF108" s="101">
        <f>IF(N108="snížená",J108,0)</f>
        <v>0</v>
      </c>
      <c r="BG108" s="101">
        <f>IF(N108="zákl. přenesená",J108,0)</f>
        <v>0</v>
      </c>
      <c r="BH108" s="101">
        <f>IF(N108="sníž. přenesená",J108,0)</f>
        <v>0</v>
      </c>
      <c r="BI108" s="101">
        <f>IF(N108="nulová",J108,0)</f>
        <v>0</v>
      </c>
      <c r="BJ108" s="18" t="s">
        <v>73</v>
      </c>
      <c r="BK108" s="101">
        <f>ROUND(I108*H108,2)</f>
        <v>0</v>
      </c>
      <c r="BL108" s="18" t="s">
        <v>114</v>
      </c>
      <c r="BM108" s="100" t="s">
        <v>153</v>
      </c>
    </row>
    <row r="109" spans="1:47" s="2" customFormat="1" ht="12">
      <c r="A109" s="28"/>
      <c r="B109" s="29"/>
      <c r="C109" s="215"/>
      <c r="D109" s="265" t="s">
        <v>116</v>
      </c>
      <c r="E109" s="215"/>
      <c r="F109" s="266" t="s">
        <v>154</v>
      </c>
      <c r="G109" s="215"/>
      <c r="H109" s="215"/>
      <c r="I109" s="215"/>
      <c r="J109" s="215"/>
      <c r="K109" s="215"/>
      <c r="L109" s="29"/>
      <c r="M109" s="102"/>
      <c r="N109" s="103"/>
      <c r="O109" s="45"/>
      <c r="P109" s="45"/>
      <c r="Q109" s="45"/>
      <c r="R109" s="45"/>
      <c r="S109" s="45"/>
      <c r="T109" s="46"/>
      <c r="U109" s="28"/>
      <c r="V109" s="28"/>
      <c r="W109" s="28"/>
      <c r="X109" s="28"/>
      <c r="Y109" s="28"/>
      <c r="Z109" s="28"/>
      <c r="AA109" s="28"/>
      <c r="AB109" s="28"/>
      <c r="AC109" s="28"/>
      <c r="AD109" s="28"/>
      <c r="AE109" s="28"/>
      <c r="AT109" s="18" t="s">
        <v>116</v>
      </c>
      <c r="AU109" s="18" t="s">
        <v>75</v>
      </c>
    </row>
    <row r="110" spans="2:51" s="15" customFormat="1" ht="12">
      <c r="B110" s="117"/>
      <c r="C110" s="282"/>
      <c r="D110" s="265" t="s">
        <v>120</v>
      </c>
      <c r="E110" s="283" t="s">
        <v>3</v>
      </c>
      <c r="F110" s="284" t="s">
        <v>155</v>
      </c>
      <c r="G110" s="282"/>
      <c r="H110" s="283" t="s">
        <v>3</v>
      </c>
      <c r="I110" s="282"/>
      <c r="J110" s="282"/>
      <c r="K110" s="282"/>
      <c r="L110" s="117"/>
      <c r="M110" s="119"/>
      <c r="N110" s="120"/>
      <c r="O110" s="120"/>
      <c r="P110" s="120"/>
      <c r="Q110" s="120"/>
      <c r="R110" s="120"/>
      <c r="S110" s="120"/>
      <c r="T110" s="121"/>
      <c r="AT110" s="118" t="s">
        <v>120</v>
      </c>
      <c r="AU110" s="118" t="s">
        <v>75</v>
      </c>
      <c r="AV110" s="15" t="s">
        <v>73</v>
      </c>
      <c r="AW110" s="15" t="s">
        <v>28</v>
      </c>
      <c r="AX110" s="15" t="s">
        <v>68</v>
      </c>
      <c r="AY110" s="118" t="s">
        <v>107</v>
      </c>
    </row>
    <row r="111" spans="2:51" s="13" customFormat="1" ht="12">
      <c r="B111" s="104"/>
      <c r="C111" s="268"/>
      <c r="D111" s="265" t="s">
        <v>120</v>
      </c>
      <c r="E111" s="269" t="s">
        <v>3</v>
      </c>
      <c r="F111" s="270" t="s">
        <v>156</v>
      </c>
      <c r="G111" s="268"/>
      <c r="H111" s="271">
        <v>0.6</v>
      </c>
      <c r="I111" s="268"/>
      <c r="J111" s="268"/>
      <c r="K111" s="268"/>
      <c r="L111" s="104"/>
      <c r="M111" s="106"/>
      <c r="N111" s="107"/>
      <c r="O111" s="107"/>
      <c r="P111" s="107"/>
      <c r="Q111" s="107"/>
      <c r="R111" s="107"/>
      <c r="S111" s="107"/>
      <c r="T111" s="108"/>
      <c r="AT111" s="105" t="s">
        <v>120</v>
      </c>
      <c r="AU111" s="105" t="s">
        <v>75</v>
      </c>
      <c r="AV111" s="13" t="s">
        <v>75</v>
      </c>
      <c r="AW111" s="13" t="s">
        <v>28</v>
      </c>
      <c r="AX111" s="13" t="s">
        <v>68</v>
      </c>
      <c r="AY111" s="105" t="s">
        <v>107</v>
      </c>
    </row>
    <row r="112" spans="2:51" s="14" customFormat="1" ht="12">
      <c r="B112" s="109"/>
      <c r="C112" s="272"/>
      <c r="D112" s="265" t="s">
        <v>120</v>
      </c>
      <c r="E112" s="273" t="s">
        <v>3</v>
      </c>
      <c r="F112" s="274" t="s">
        <v>122</v>
      </c>
      <c r="G112" s="272"/>
      <c r="H112" s="275">
        <v>0.6</v>
      </c>
      <c r="I112" s="272"/>
      <c r="J112" s="272"/>
      <c r="K112" s="272"/>
      <c r="L112" s="109"/>
      <c r="M112" s="111"/>
      <c r="N112" s="112"/>
      <c r="O112" s="112"/>
      <c r="P112" s="112"/>
      <c r="Q112" s="112"/>
      <c r="R112" s="112"/>
      <c r="S112" s="112"/>
      <c r="T112" s="113"/>
      <c r="AT112" s="110" t="s">
        <v>120</v>
      </c>
      <c r="AU112" s="110" t="s">
        <v>75</v>
      </c>
      <c r="AV112" s="14" t="s">
        <v>114</v>
      </c>
      <c r="AW112" s="14" t="s">
        <v>28</v>
      </c>
      <c r="AX112" s="14" t="s">
        <v>73</v>
      </c>
      <c r="AY112" s="110" t="s">
        <v>107</v>
      </c>
    </row>
    <row r="113" spans="2:63" s="12" customFormat="1" ht="22.9" customHeight="1">
      <c r="B113" s="87"/>
      <c r="C113" s="253"/>
      <c r="D113" s="254" t="s">
        <v>67</v>
      </c>
      <c r="E113" s="257" t="s">
        <v>150</v>
      </c>
      <c r="F113" s="257" t="s">
        <v>157</v>
      </c>
      <c r="G113" s="253"/>
      <c r="H113" s="253"/>
      <c r="I113" s="253"/>
      <c r="J113" s="258">
        <f>BK113</f>
        <v>0</v>
      </c>
      <c r="K113" s="253"/>
      <c r="L113" s="87"/>
      <c r="M113" s="89"/>
      <c r="N113" s="90"/>
      <c r="O113" s="90"/>
      <c r="P113" s="91">
        <f>SUM(P114:P129)</f>
        <v>131.424</v>
      </c>
      <c r="Q113" s="90"/>
      <c r="R113" s="91">
        <f>SUM(R114:R129)</f>
        <v>8.81986</v>
      </c>
      <c r="S113" s="90"/>
      <c r="T113" s="92">
        <f>SUM(T114:T129)</f>
        <v>0</v>
      </c>
      <c r="AR113" s="88" t="s">
        <v>73</v>
      </c>
      <c r="AT113" s="93" t="s">
        <v>67</v>
      </c>
      <c r="AU113" s="93" t="s">
        <v>73</v>
      </c>
      <c r="AY113" s="88" t="s">
        <v>107</v>
      </c>
      <c r="BK113" s="94">
        <f>SUM(BK114:BK129)</f>
        <v>0</v>
      </c>
    </row>
    <row r="114" spans="1:65" s="2" customFormat="1" ht="16.5" customHeight="1">
      <c r="A114" s="28"/>
      <c r="B114" s="95"/>
      <c r="C114" s="288" t="s">
        <v>158</v>
      </c>
      <c r="D114" s="288" t="s">
        <v>109</v>
      </c>
      <c r="E114" s="289" t="s">
        <v>159</v>
      </c>
      <c r="F114" s="290" t="s">
        <v>160</v>
      </c>
      <c r="G114" s="291" t="s">
        <v>112</v>
      </c>
      <c r="H114" s="292">
        <v>148</v>
      </c>
      <c r="I114" s="285"/>
      <c r="J114" s="293">
        <f>ROUND(I114*H114,2)</f>
        <v>0</v>
      </c>
      <c r="K114" s="290" t="s">
        <v>113</v>
      </c>
      <c r="L114" s="29"/>
      <c r="M114" s="96" t="s">
        <v>3</v>
      </c>
      <c r="N114" s="97" t="s">
        <v>40</v>
      </c>
      <c r="O114" s="98">
        <v>0.087</v>
      </c>
      <c r="P114" s="98">
        <f>O114*H114</f>
        <v>12.876</v>
      </c>
      <c r="Q114" s="98">
        <v>0.00735</v>
      </c>
      <c r="R114" s="98">
        <f>Q114*H114</f>
        <v>1.0877999999999999</v>
      </c>
      <c r="S114" s="98">
        <v>0</v>
      </c>
      <c r="T114" s="99">
        <f>S114*H114</f>
        <v>0</v>
      </c>
      <c r="U114" s="28"/>
      <c r="V114" s="28"/>
      <c r="W114" s="28"/>
      <c r="X114" s="28"/>
      <c r="Y114" s="28"/>
      <c r="Z114" s="28"/>
      <c r="AA114" s="28"/>
      <c r="AB114" s="28"/>
      <c r="AC114" s="28"/>
      <c r="AD114" s="28"/>
      <c r="AE114" s="28"/>
      <c r="AR114" s="100" t="s">
        <v>114</v>
      </c>
      <c r="AT114" s="100" t="s">
        <v>109</v>
      </c>
      <c r="AU114" s="100" t="s">
        <v>75</v>
      </c>
      <c r="AY114" s="18" t="s">
        <v>107</v>
      </c>
      <c r="BE114" s="101">
        <f>IF(N114="základní",J114,0)</f>
        <v>0</v>
      </c>
      <c r="BF114" s="101">
        <f>IF(N114="snížená",J114,0)</f>
        <v>0</v>
      </c>
      <c r="BG114" s="101">
        <f>IF(N114="zákl. přenesená",J114,0)</f>
        <v>0</v>
      </c>
      <c r="BH114" s="101">
        <f>IF(N114="sníž. přenesená",J114,0)</f>
        <v>0</v>
      </c>
      <c r="BI114" s="101">
        <f>IF(N114="nulová",J114,0)</f>
        <v>0</v>
      </c>
      <c r="BJ114" s="18" t="s">
        <v>73</v>
      </c>
      <c r="BK114" s="101">
        <f>ROUND(I114*H114,2)</f>
        <v>0</v>
      </c>
      <c r="BL114" s="18" t="s">
        <v>114</v>
      </c>
      <c r="BM114" s="100" t="s">
        <v>161</v>
      </c>
    </row>
    <row r="115" spans="1:47" s="2" customFormat="1" ht="12">
      <c r="A115" s="28"/>
      <c r="B115" s="29"/>
      <c r="C115" s="215"/>
      <c r="D115" s="265" t="s">
        <v>116</v>
      </c>
      <c r="E115" s="215"/>
      <c r="F115" s="266" t="s">
        <v>162</v>
      </c>
      <c r="G115" s="215"/>
      <c r="H115" s="215"/>
      <c r="I115" s="215"/>
      <c r="J115" s="215"/>
      <c r="K115" s="215"/>
      <c r="L115" s="29"/>
      <c r="M115" s="102"/>
      <c r="N115" s="103"/>
      <c r="O115" s="45"/>
      <c r="P115" s="45"/>
      <c r="Q115" s="45"/>
      <c r="R115" s="45"/>
      <c r="S115" s="45"/>
      <c r="T115" s="46"/>
      <c r="U115" s="28"/>
      <c r="V115" s="28"/>
      <c r="W115" s="28"/>
      <c r="X115" s="28"/>
      <c r="Y115" s="28"/>
      <c r="Z115" s="28"/>
      <c r="AA115" s="28"/>
      <c r="AB115" s="28"/>
      <c r="AC115" s="28"/>
      <c r="AD115" s="28"/>
      <c r="AE115" s="28"/>
      <c r="AT115" s="18" t="s">
        <v>116</v>
      </c>
      <c r="AU115" s="18" t="s">
        <v>75</v>
      </c>
    </row>
    <row r="116" spans="1:65" s="2" customFormat="1" ht="16.5" customHeight="1">
      <c r="A116" s="28"/>
      <c r="B116" s="95"/>
      <c r="C116" s="288" t="s">
        <v>140</v>
      </c>
      <c r="D116" s="288" t="s">
        <v>109</v>
      </c>
      <c r="E116" s="289" t="s">
        <v>163</v>
      </c>
      <c r="F116" s="290" t="s">
        <v>164</v>
      </c>
      <c r="G116" s="291" t="s">
        <v>112</v>
      </c>
      <c r="H116" s="292">
        <v>148</v>
      </c>
      <c r="I116" s="285"/>
      <c r="J116" s="293">
        <f>ROUND(I116*H116,2)</f>
        <v>0</v>
      </c>
      <c r="K116" s="290" t="s">
        <v>113</v>
      </c>
      <c r="L116" s="29"/>
      <c r="M116" s="96" t="s">
        <v>3</v>
      </c>
      <c r="N116" s="97" t="s">
        <v>40</v>
      </c>
      <c r="O116" s="98">
        <v>0.424</v>
      </c>
      <c r="P116" s="98">
        <f>O116*H116</f>
        <v>62.751999999999995</v>
      </c>
      <c r="Q116" s="98">
        <v>0.02048</v>
      </c>
      <c r="R116" s="98">
        <f>Q116*H116</f>
        <v>3.0310400000000004</v>
      </c>
      <c r="S116" s="98">
        <v>0</v>
      </c>
      <c r="T116" s="99">
        <f>S116*H116</f>
        <v>0</v>
      </c>
      <c r="U116" s="28"/>
      <c r="V116" s="28"/>
      <c r="W116" s="28"/>
      <c r="X116" s="28"/>
      <c r="Y116" s="28"/>
      <c r="Z116" s="28"/>
      <c r="AA116" s="28"/>
      <c r="AB116" s="28"/>
      <c r="AC116" s="28"/>
      <c r="AD116" s="28"/>
      <c r="AE116" s="28"/>
      <c r="AR116" s="100" t="s">
        <v>114</v>
      </c>
      <c r="AT116" s="100" t="s">
        <v>109</v>
      </c>
      <c r="AU116" s="100" t="s">
        <v>75</v>
      </c>
      <c r="AY116" s="18" t="s">
        <v>107</v>
      </c>
      <c r="BE116" s="101">
        <f>IF(N116="základní",J116,0)</f>
        <v>0</v>
      </c>
      <c r="BF116" s="101">
        <f>IF(N116="snížená",J116,0)</f>
        <v>0</v>
      </c>
      <c r="BG116" s="101">
        <f>IF(N116="zákl. přenesená",J116,0)</f>
        <v>0</v>
      </c>
      <c r="BH116" s="101">
        <f>IF(N116="sníž. přenesená",J116,0)</f>
        <v>0</v>
      </c>
      <c r="BI116" s="101">
        <f>IF(N116="nulová",J116,0)</f>
        <v>0</v>
      </c>
      <c r="BJ116" s="18" t="s">
        <v>73</v>
      </c>
      <c r="BK116" s="101">
        <f>ROUND(I116*H116,2)</f>
        <v>0</v>
      </c>
      <c r="BL116" s="18" t="s">
        <v>114</v>
      </c>
      <c r="BM116" s="100" t="s">
        <v>165</v>
      </c>
    </row>
    <row r="117" spans="1:47" s="2" customFormat="1" ht="12">
      <c r="A117" s="28"/>
      <c r="B117" s="29"/>
      <c r="C117" s="215"/>
      <c r="D117" s="265" t="s">
        <v>116</v>
      </c>
      <c r="E117" s="215"/>
      <c r="F117" s="266" t="s">
        <v>166</v>
      </c>
      <c r="G117" s="215"/>
      <c r="H117" s="215"/>
      <c r="I117" s="215"/>
      <c r="J117" s="215"/>
      <c r="K117" s="215"/>
      <c r="L117" s="29"/>
      <c r="M117" s="102"/>
      <c r="N117" s="103"/>
      <c r="O117" s="45"/>
      <c r="P117" s="45"/>
      <c r="Q117" s="45"/>
      <c r="R117" s="45"/>
      <c r="S117" s="45"/>
      <c r="T117" s="46"/>
      <c r="U117" s="28"/>
      <c r="V117" s="28"/>
      <c r="W117" s="28"/>
      <c r="X117" s="28"/>
      <c r="Y117" s="28"/>
      <c r="Z117" s="28"/>
      <c r="AA117" s="28"/>
      <c r="AB117" s="28"/>
      <c r="AC117" s="28"/>
      <c r="AD117" s="28"/>
      <c r="AE117" s="28"/>
      <c r="AT117" s="18" t="s">
        <v>116</v>
      </c>
      <c r="AU117" s="18" t="s">
        <v>75</v>
      </c>
    </row>
    <row r="118" spans="1:47" s="2" customFormat="1" ht="97.5">
      <c r="A118" s="28"/>
      <c r="B118" s="29"/>
      <c r="C118" s="215"/>
      <c r="D118" s="265" t="s">
        <v>118</v>
      </c>
      <c r="E118" s="215"/>
      <c r="F118" s="267" t="s">
        <v>167</v>
      </c>
      <c r="G118" s="215"/>
      <c r="H118" s="215"/>
      <c r="I118" s="215"/>
      <c r="J118" s="215"/>
      <c r="K118" s="215"/>
      <c r="L118" s="29"/>
      <c r="M118" s="102"/>
      <c r="N118" s="103"/>
      <c r="O118" s="45"/>
      <c r="P118" s="45"/>
      <c r="Q118" s="45"/>
      <c r="R118" s="45"/>
      <c r="S118" s="45"/>
      <c r="T118" s="46"/>
      <c r="U118" s="28"/>
      <c r="V118" s="28"/>
      <c r="W118" s="28"/>
      <c r="X118" s="28"/>
      <c r="Y118" s="28"/>
      <c r="Z118" s="28"/>
      <c r="AA118" s="28"/>
      <c r="AB118" s="28"/>
      <c r="AC118" s="28"/>
      <c r="AD118" s="28"/>
      <c r="AE118" s="28"/>
      <c r="AT118" s="18" t="s">
        <v>118</v>
      </c>
      <c r="AU118" s="18" t="s">
        <v>75</v>
      </c>
    </row>
    <row r="119" spans="1:65" s="2" customFormat="1" ht="16.5" customHeight="1">
      <c r="A119" s="28"/>
      <c r="B119" s="95"/>
      <c r="C119" s="288" t="s">
        <v>168</v>
      </c>
      <c r="D119" s="288" t="s">
        <v>109</v>
      </c>
      <c r="E119" s="289" t="s">
        <v>169</v>
      </c>
      <c r="F119" s="290" t="s">
        <v>170</v>
      </c>
      <c r="G119" s="291" t="s">
        <v>112</v>
      </c>
      <c r="H119" s="292">
        <v>592</v>
      </c>
      <c r="I119" s="285"/>
      <c r="J119" s="293">
        <f>ROUND(I119*H119,2)</f>
        <v>0</v>
      </c>
      <c r="K119" s="290" t="s">
        <v>113</v>
      </c>
      <c r="L119" s="29"/>
      <c r="M119" s="96" t="s">
        <v>3</v>
      </c>
      <c r="N119" s="97" t="s">
        <v>40</v>
      </c>
      <c r="O119" s="98">
        <v>0.09</v>
      </c>
      <c r="P119" s="98">
        <f>O119*H119</f>
        <v>53.28</v>
      </c>
      <c r="Q119" s="98">
        <v>0.0079</v>
      </c>
      <c r="R119" s="98">
        <f>Q119*H119</f>
        <v>4.6768</v>
      </c>
      <c r="S119" s="98">
        <v>0</v>
      </c>
      <c r="T119" s="99">
        <f>S119*H119</f>
        <v>0</v>
      </c>
      <c r="U119" s="28"/>
      <c r="V119" s="28"/>
      <c r="W119" s="28"/>
      <c r="X119" s="28"/>
      <c r="Y119" s="28"/>
      <c r="Z119" s="28"/>
      <c r="AA119" s="28"/>
      <c r="AB119" s="28"/>
      <c r="AC119" s="28"/>
      <c r="AD119" s="28"/>
      <c r="AE119" s="28"/>
      <c r="AR119" s="100" t="s">
        <v>114</v>
      </c>
      <c r="AT119" s="100" t="s">
        <v>109</v>
      </c>
      <c r="AU119" s="100" t="s">
        <v>75</v>
      </c>
      <c r="AY119" s="18" t="s">
        <v>107</v>
      </c>
      <c r="BE119" s="101">
        <f>IF(N119="základní",J119,0)</f>
        <v>0</v>
      </c>
      <c r="BF119" s="101">
        <f>IF(N119="snížená",J119,0)</f>
        <v>0</v>
      </c>
      <c r="BG119" s="101">
        <f>IF(N119="zákl. přenesená",J119,0)</f>
        <v>0</v>
      </c>
      <c r="BH119" s="101">
        <f>IF(N119="sníž. přenesená",J119,0)</f>
        <v>0</v>
      </c>
      <c r="BI119" s="101">
        <f>IF(N119="nulová",J119,0)</f>
        <v>0</v>
      </c>
      <c r="BJ119" s="18" t="s">
        <v>73</v>
      </c>
      <c r="BK119" s="101">
        <f>ROUND(I119*H119,2)</f>
        <v>0</v>
      </c>
      <c r="BL119" s="18" t="s">
        <v>114</v>
      </c>
      <c r="BM119" s="100" t="s">
        <v>171</v>
      </c>
    </row>
    <row r="120" spans="1:47" s="2" customFormat="1" ht="19.5">
      <c r="A120" s="28"/>
      <c r="B120" s="29"/>
      <c r="C120" s="215"/>
      <c r="D120" s="265" t="s">
        <v>116</v>
      </c>
      <c r="E120" s="215"/>
      <c r="F120" s="266" t="s">
        <v>172</v>
      </c>
      <c r="G120" s="215"/>
      <c r="H120" s="215"/>
      <c r="I120" s="215"/>
      <c r="J120" s="215"/>
      <c r="K120" s="215"/>
      <c r="L120" s="29"/>
      <c r="M120" s="102"/>
      <c r="N120" s="103"/>
      <c r="O120" s="45"/>
      <c r="P120" s="45"/>
      <c r="Q120" s="45"/>
      <c r="R120" s="45"/>
      <c r="S120" s="45"/>
      <c r="T120" s="46"/>
      <c r="U120" s="28"/>
      <c r="V120" s="28"/>
      <c r="W120" s="28"/>
      <c r="X120" s="28"/>
      <c r="Y120" s="28"/>
      <c r="Z120" s="28"/>
      <c r="AA120" s="28"/>
      <c r="AB120" s="28"/>
      <c r="AC120" s="28"/>
      <c r="AD120" s="28"/>
      <c r="AE120" s="28"/>
      <c r="AT120" s="18" t="s">
        <v>116</v>
      </c>
      <c r="AU120" s="18" t="s">
        <v>75</v>
      </c>
    </row>
    <row r="121" spans="1:47" s="2" customFormat="1" ht="97.5">
      <c r="A121" s="28"/>
      <c r="B121" s="29"/>
      <c r="C121" s="215"/>
      <c r="D121" s="265" t="s">
        <v>118</v>
      </c>
      <c r="E121" s="215"/>
      <c r="F121" s="267" t="s">
        <v>167</v>
      </c>
      <c r="G121" s="215"/>
      <c r="H121" s="215"/>
      <c r="I121" s="215"/>
      <c r="J121" s="215"/>
      <c r="K121" s="215"/>
      <c r="L121" s="29"/>
      <c r="M121" s="102"/>
      <c r="N121" s="103"/>
      <c r="O121" s="45"/>
      <c r="P121" s="45"/>
      <c r="Q121" s="45"/>
      <c r="R121" s="45"/>
      <c r="S121" s="45"/>
      <c r="T121" s="46"/>
      <c r="U121" s="28"/>
      <c r="V121" s="28"/>
      <c r="W121" s="28"/>
      <c r="X121" s="28"/>
      <c r="Y121" s="28"/>
      <c r="Z121" s="28"/>
      <c r="AA121" s="28"/>
      <c r="AB121" s="28"/>
      <c r="AC121" s="28"/>
      <c r="AD121" s="28"/>
      <c r="AE121" s="28"/>
      <c r="AT121" s="18" t="s">
        <v>118</v>
      </c>
      <c r="AU121" s="18" t="s">
        <v>75</v>
      </c>
    </row>
    <row r="122" spans="2:51" s="13" customFormat="1" ht="12">
      <c r="B122" s="104"/>
      <c r="C122" s="268"/>
      <c r="D122" s="265" t="s">
        <v>120</v>
      </c>
      <c r="E122" s="269" t="s">
        <v>3</v>
      </c>
      <c r="F122" s="270" t="s">
        <v>173</v>
      </c>
      <c r="G122" s="268"/>
      <c r="H122" s="271">
        <v>592</v>
      </c>
      <c r="I122" s="268"/>
      <c r="J122" s="268"/>
      <c r="K122" s="268"/>
      <c r="L122" s="104"/>
      <c r="M122" s="106"/>
      <c r="N122" s="107"/>
      <c r="O122" s="107"/>
      <c r="P122" s="107"/>
      <c r="Q122" s="107"/>
      <c r="R122" s="107"/>
      <c r="S122" s="107"/>
      <c r="T122" s="108"/>
      <c r="AT122" s="105" t="s">
        <v>120</v>
      </c>
      <c r="AU122" s="105" t="s">
        <v>75</v>
      </c>
      <c r="AV122" s="13" t="s">
        <v>75</v>
      </c>
      <c r="AW122" s="13" t="s">
        <v>28</v>
      </c>
      <c r="AX122" s="13" t="s">
        <v>68</v>
      </c>
      <c r="AY122" s="105" t="s">
        <v>107</v>
      </c>
    </row>
    <row r="123" spans="2:51" s="14" customFormat="1" ht="12">
      <c r="B123" s="109"/>
      <c r="C123" s="272"/>
      <c r="D123" s="265" t="s">
        <v>120</v>
      </c>
      <c r="E123" s="273" t="s">
        <v>3</v>
      </c>
      <c r="F123" s="274" t="s">
        <v>122</v>
      </c>
      <c r="G123" s="272"/>
      <c r="H123" s="275">
        <v>592</v>
      </c>
      <c r="I123" s="272"/>
      <c r="J123" s="272"/>
      <c r="K123" s="272"/>
      <c r="L123" s="109"/>
      <c r="M123" s="111"/>
      <c r="N123" s="112"/>
      <c r="O123" s="112"/>
      <c r="P123" s="112"/>
      <c r="Q123" s="112"/>
      <c r="R123" s="112"/>
      <c r="S123" s="112"/>
      <c r="T123" s="113"/>
      <c r="AT123" s="110" t="s">
        <v>120</v>
      </c>
      <c r="AU123" s="110" t="s">
        <v>75</v>
      </c>
      <c r="AV123" s="14" t="s">
        <v>114</v>
      </c>
      <c r="AW123" s="14" t="s">
        <v>28</v>
      </c>
      <c r="AX123" s="14" t="s">
        <v>73</v>
      </c>
      <c r="AY123" s="110" t="s">
        <v>107</v>
      </c>
    </row>
    <row r="124" spans="1:65" s="2" customFormat="1" ht="16.5" customHeight="1">
      <c r="A124" s="28"/>
      <c r="B124" s="95"/>
      <c r="C124" s="259" t="s">
        <v>174</v>
      </c>
      <c r="D124" s="259" t="s">
        <v>109</v>
      </c>
      <c r="E124" s="260" t="s">
        <v>175</v>
      </c>
      <c r="F124" s="261" t="s">
        <v>176</v>
      </c>
      <c r="G124" s="262" t="s">
        <v>177</v>
      </c>
      <c r="H124" s="263">
        <v>2</v>
      </c>
      <c r="I124" s="285"/>
      <c r="J124" s="264">
        <f>ROUND(I124*H124,2)</f>
        <v>0</v>
      </c>
      <c r="K124" s="261" t="s">
        <v>113</v>
      </c>
      <c r="L124" s="29"/>
      <c r="M124" s="96" t="s">
        <v>3</v>
      </c>
      <c r="N124" s="97" t="s">
        <v>40</v>
      </c>
      <c r="O124" s="98">
        <v>1.258</v>
      </c>
      <c r="P124" s="98">
        <f>O124*H124</f>
        <v>2.516</v>
      </c>
      <c r="Q124" s="98">
        <v>0.01211</v>
      </c>
      <c r="R124" s="98">
        <f>Q124*H124</f>
        <v>0.02422</v>
      </c>
      <c r="S124" s="98">
        <v>0</v>
      </c>
      <c r="T124" s="99">
        <f>S124*H124</f>
        <v>0</v>
      </c>
      <c r="U124" s="28"/>
      <c r="V124" s="28"/>
      <c r="W124" s="28"/>
      <c r="X124" s="28"/>
      <c r="Y124" s="28"/>
      <c r="Z124" s="28"/>
      <c r="AA124" s="28"/>
      <c r="AB124" s="28"/>
      <c r="AC124" s="28"/>
      <c r="AD124" s="28"/>
      <c r="AE124" s="28"/>
      <c r="AR124" s="100" t="s">
        <v>114</v>
      </c>
      <c r="AT124" s="100" t="s">
        <v>109</v>
      </c>
      <c r="AU124" s="100" t="s">
        <v>75</v>
      </c>
      <c r="AY124" s="18" t="s">
        <v>107</v>
      </c>
      <c r="BE124" s="101">
        <f>IF(N124="základní",J124,0)</f>
        <v>0</v>
      </c>
      <c r="BF124" s="101">
        <f>IF(N124="snížená",J124,0)</f>
        <v>0</v>
      </c>
      <c r="BG124" s="101">
        <f>IF(N124="zákl. přenesená",J124,0)</f>
        <v>0</v>
      </c>
      <c r="BH124" s="101">
        <f>IF(N124="sníž. přenesená",J124,0)</f>
        <v>0</v>
      </c>
      <c r="BI124" s="101">
        <f>IF(N124="nulová",J124,0)</f>
        <v>0</v>
      </c>
      <c r="BJ124" s="18" t="s">
        <v>73</v>
      </c>
      <c r="BK124" s="101">
        <f>ROUND(I124*H124,2)</f>
        <v>0</v>
      </c>
      <c r="BL124" s="18" t="s">
        <v>114</v>
      </c>
      <c r="BM124" s="100" t="s">
        <v>178</v>
      </c>
    </row>
    <row r="125" spans="1:47" s="2" customFormat="1" ht="19.5">
      <c r="A125" s="28"/>
      <c r="B125" s="29"/>
      <c r="C125" s="215"/>
      <c r="D125" s="265" t="s">
        <v>116</v>
      </c>
      <c r="E125" s="215"/>
      <c r="F125" s="266" t="s">
        <v>179</v>
      </c>
      <c r="G125" s="215"/>
      <c r="H125" s="215"/>
      <c r="I125" s="215"/>
      <c r="J125" s="215"/>
      <c r="K125" s="215"/>
      <c r="L125" s="29"/>
      <c r="M125" s="102"/>
      <c r="N125" s="103"/>
      <c r="O125" s="45"/>
      <c r="P125" s="45"/>
      <c r="Q125" s="45"/>
      <c r="R125" s="45"/>
      <c r="S125" s="45"/>
      <c r="T125" s="46"/>
      <c r="U125" s="28"/>
      <c r="V125" s="28"/>
      <c r="W125" s="28"/>
      <c r="X125" s="28"/>
      <c r="Y125" s="28"/>
      <c r="Z125" s="28"/>
      <c r="AA125" s="28"/>
      <c r="AB125" s="28"/>
      <c r="AC125" s="28"/>
      <c r="AD125" s="28"/>
      <c r="AE125" s="28"/>
      <c r="AT125" s="18" t="s">
        <v>116</v>
      </c>
      <c r="AU125" s="18" t="s">
        <v>75</v>
      </c>
    </row>
    <row r="126" spans="1:47" s="2" customFormat="1" ht="87.75">
      <c r="A126" s="28"/>
      <c r="B126" s="29"/>
      <c r="C126" s="215"/>
      <c r="D126" s="265" t="s">
        <v>118</v>
      </c>
      <c r="E126" s="215"/>
      <c r="F126" s="267" t="s">
        <v>180</v>
      </c>
      <c r="G126" s="215"/>
      <c r="H126" s="215"/>
      <c r="I126" s="215"/>
      <c r="J126" s="215"/>
      <c r="K126" s="215"/>
      <c r="L126" s="29"/>
      <c r="M126" s="102"/>
      <c r="N126" s="103"/>
      <c r="O126" s="45"/>
      <c r="P126" s="45"/>
      <c r="Q126" s="45"/>
      <c r="R126" s="45"/>
      <c r="S126" s="45"/>
      <c r="T126" s="46"/>
      <c r="U126" s="28"/>
      <c r="V126" s="28"/>
      <c r="W126" s="28"/>
      <c r="X126" s="28"/>
      <c r="Y126" s="28"/>
      <c r="Z126" s="28"/>
      <c r="AA126" s="28"/>
      <c r="AB126" s="28"/>
      <c r="AC126" s="28"/>
      <c r="AD126" s="28"/>
      <c r="AE126" s="28"/>
      <c r="AT126" s="18" t="s">
        <v>118</v>
      </c>
      <c r="AU126" s="18" t="s">
        <v>75</v>
      </c>
    </row>
    <row r="127" spans="2:51" s="15" customFormat="1" ht="12">
      <c r="B127" s="117"/>
      <c r="C127" s="282"/>
      <c r="D127" s="265" t="s">
        <v>120</v>
      </c>
      <c r="E127" s="283" t="s">
        <v>3</v>
      </c>
      <c r="F127" s="284" t="s">
        <v>181</v>
      </c>
      <c r="G127" s="282"/>
      <c r="H127" s="283" t="s">
        <v>3</v>
      </c>
      <c r="I127" s="282"/>
      <c r="J127" s="282"/>
      <c r="K127" s="282"/>
      <c r="L127" s="117"/>
      <c r="M127" s="119"/>
      <c r="N127" s="120"/>
      <c r="O127" s="120"/>
      <c r="P127" s="120"/>
      <c r="Q127" s="120"/>
      <c r="R127" s="120"/>
      <c r="S127" s="120"/>
      <c r="T127" s="121"/>
      <c r="AT127" s="118" t="s">
        <v>120</v>
      </c>
      <c r="AU127" s="118" t="s">
        <v>75</v>
      </c>
      <c r="AV127" s="15" t="s">
        <v>73</v>
      </c>
      <c r="AW127" s="15" t="s">
        <v>28</v>
      </c>
      <c r="AX127" s="15" t="s">
        <v>68</v>
      </c>
      <c r="AY127" s="118" t="s">
        <v>107</v>
      </c>
    </row>
    <row r="128" spans="2:51" s="13" customFormat="1" ht="12">
      <c r="B128" s="104"/>
      <c r="C128" s="268"/>
      <c r="D128" s="265" t="s">
        <v>120</v>
      </c>
      <c r="E128" s="269" t="s">
        <v>3</v>
      </c>
      <c r="F128" s="270" t="s">
        <v>75</v>
      </c>
      <c r="G128" s="268"/>
      <c r="H128" s="271">
        <v>2</v>
      </c>
      <c r="I128" s="268"/>
      <c r="J128" s="268"/>
      <c r="K128" s="268"/>
      <c r="L128" s="104"/>
      <c r="M128" s="106"/>
      <c r="N128" s="107"/>
      <c r="O128" s="107"/>
      <c r="P128" s="107"/>
      <c r="Q128" s="107"/>
      <c r="R128" s="107"/>
      <c r="S128" s="107"/>
      <c r="T128" s="108"/>
      <c r="AT128" s="105" t="s">
        <v>120</v>
      </c>
      <c r="AU128" s="105" t="s">
        <v>75</v>
      </c>
      <c r="AV128" s="13" t="s">
        <v>75</v>
      </c>
      <c r="AW128" s="13" t="s">
        <v>28</v>
      </c>
      <c r="AX128" s="13" t="s">
        <v>68</v>
      </c>
      <c r="AY128" s="105" t="s">
        <v>107</v>
      </c>
    </row>
    <row r="129" spans="2:51" s="14" customFormat="1" ht="12">
      <c r="B129" s="109"/>
      <c r="C129" s="272"/>
      <c r="D129" s="265" t="s">
        <v>120</v>
      </c>
      <c r="E129" s="273" t="s">
        <v>3</v>
      </c>
      <c r="F129" s="274" t="s">
        <v>122</v>
      </c>
      <c r="G129" s="272"/>
      <c r="H129" s="275">
        <v>2</v>
      </c>
      <c r="I129" s="272"/>
      <c r="J129" s="272"/>
      <c r="K129" s="272"/>
      <c r="L129" s="109"/>
      <c r="M129" s="111"/>
      <c r="N129" s="112"/>
      <c r="O129" s="112"/>
      <c r="P129" s="112"/>
      <c r="Q129" s="112"/>
      <c r="R129" s="112"/>
      <c r="S129" s="112"/>
      <c r="T129" s="113"/>
      <c r="AT129" s="110" t="s">
        <v>120</v>
      </c>
      <c r="AU129" s="110" t="s">
        <v>75</v>
      </c>
      <c r="AV129" s="14" t="s">
        <v>114</v>
      </c>
      <c r="AW129" s="14" t="s">
        <v>28</v>
      </c>
      <c r="AX129" s="14" t="s">
        <v>73</v>
      </c>
      <c r="AY129" s="110" t="s">
        <v>107</v>
      </c>
    </row>
    <row r="130" spans="2:63" s="12" customFormat="1" ht="22.9" customHeight="1">
      <c r="B130" s="87"/>
      <c r="C130" s="253"/>
      <c r="D130" s="254" t="s">
        <v>67</v>
      </c>
      <c r="E130" s="257" t="s">
        <v>168</v>
      </c>
      <c r="F130" s="257" t="s">
        <v>182</v>
      </c>
      <c r="G130" s="253"/>
      <c r="H130" s="253"/>
      <c r="I130" s="253"/>
      <c r="J130" s="258">
        <f>BK130</f>
        <v>0</v>
      </c>
      <c r="K130" s="253"/>
      <c r="L130" s="87"/>
      <c r="M130" s="89"/>
      <c r="N130" s="90"/>
      <c r="O130" s="90"/>
      <c r="P130" s="91">
        <f>SUM(P131:P163)</f>
        <v>526.9929999999999</v>
      </c>
      <c r="Q130" s="90"/>
      <c r="R130" s="91">
        <f>SUM(R131:R163)</f>
        <v>0.04837999999999999</v>
      </c>
      <c r="S130" s="90"/>
      <c r="T130" s="92">
        <f>SUM(T131:T163)</f>
        <v>318.0542</v>
      </c>
      <c r="AR130" s="88" t="s">
        <v>73</v>
      </c>
      <c r="AT130" s="93" t="s">
        <v>67</v>
      </c>
      <c r="AU130" s="93" t="s">
        <v>73</v>
      </c>
      <c r="AY130" s="88" t="s">
        <v>107</v>
      </c>
      <c r="BK130" s="94">
        <f>SUM(BK131:BK163)</f>
        <v>0</v>
      </c>
    </row>
    <row r="131" spans="1:65" s="2" customFormat="1" ht="16.5" customHeight="1">
      <c r="A131" s="28"/>
      <c r="B131" s="95"/>
      <c r="C131" s="259" t="s">
        <v>183</v>
      </c>
      <c r="D131" s="259" t="s">
        <v>109</v>
      </c>
      <c r="E131" s="260" t="s">
        <v>184</v>
      </c>
      <c r="F131" s="261" t="s">
        <v>185</v>
      </c>
      <c r="G131" s="262" t="s">
        <v>112</v>
      </c>
      <c r="H131" s="263">
        <v>148</v>
      </c>
      <c r="I131" s="285"/>
      <c r="J131" s="264">
        <f>ROUND(I131*H131,2)</f>
        <v>0</v>
      </c>
      <c r="K131" s="261" t="s">
        <v>113</v>
      </c>
      <c r="L131" s="29"/>
      <c r="M131" s="96" t="s">
        <v>3</v>
      </c>
      <c r="N131" s="97" t="s">
        <v>42</v>
      </c>
      <c r="O131" s="98">
        <v>0.105</v>
      </c>
      <c r="P131" s="98">
        <f>O131*H131</f>
        <v>15.54</v>
      </c>
      <c r="Q131" s="98">
        <v>0.00013</v>
      </c>
      <c r="R131" s="98">
        <f>Q131*H131</f>
        <v>0.019239999999999997</v>
      </c>
      <c r="S131" s="98">
        <v>0</v>
      </c>
      <c r="T131" s="99">
        <f>S131*H131</f>
        <v>0</v>
      </c>
      <c r="U131" s="28"/>
      <c r="V131" s="28"/>
      <c r="W131" s="28"/>
      <c r="X131" s="28"/>
      <c r="Y131" s="28"/>
      <c r="Z131" s="28"/>
      <c r="AA131" s="28"/>
      <c r="AB131" s="28"/>
      <c r="AC131" s="28"/>
      <c r="AD131" s="28"/>
      <c r="AE131" s="28"/>
      <c r="AR131" s="100" t="s">
        <v>114</v>
      </c>
      <c r="AT131" s="100" t="s">
        <v>109</v>
      </c>
      <c r="AU131" s="100" t="s">
        <v>75</v>
      </c>
      <c r="AY131" s="18" t="s">
        <v>107</v>
      </c>
      <c r="BE131" s="101">
        <f>IF(N131="základní",J131,0)</f>
        <v>0</v>
      </c>
      <c r="BF131" s="101">
        <f>IF(N131="snížená",J131,0)</f>
        <v>0</v>
      </c>
      <c r="BG131" s="101">
        <f>IF(N131="zákl. přenesená",J131,0)</f>
        <v>0</v>
      </c>
      <c r="BH131" s="101">
        <f>IF(N131="sníž. přenesená",J131,0)</f>
        <v>0</v>
      </c>
      <c r="BI131" s="101">
        <f>IF(N131="nulová",J131,0)</f>
        <v>0</v>
      </c>
      <c r="BJ131" s="18" t="s">
        <v>114</v>
      </c>
      <c r="BK131" s="101">
        <f>ROUND(I131*H131,2)</f>
        <v>0</v>
      </c>
      <c r="BL131" s="18" t="s">
        <v>114</v>
      </c>
      <c r="BM131" s="100" t="s">
        <v>186</v>
      </c>
    </row>
    <row r="132" spans="1:47" s="2" customFormat="1" ht="12">
      <c r="A132" s="28"/>
      <c r="B132" s="29"/>
      <c r="C132" s="215"/>
      <c r="D132" s="265" t="s">
        <v>116</v>
      </c>
      <c r="E132" s="215"/>
      <c r="F132" s="266" t="s">
        <v>187</v>
      </c>
      <c r="G132" s="215"/>
      <c r="H132" s="215"/>
      <c r="I132" s="215"/>
      <c r="J132" s="215"/>
      <c r="K132" s="215"/>
      <c r="L132" s="29"/>
      <c r="M132" s="102"/>
      <c r="N132" s="103"/>
      <c r="O132" s="45"/>
      <c r="P132" s="45"/>
      <c r="Q132" s="45"/>
      <c r="R132" s="45"/>
      <c r="S132" s="45"/>
      <c r="T132" s="46"/>
      <c r="U132" s="28"/>
      <c r="V132" s="28"/>
      <c r="W132" s="28"/>
      <c r="X132" s="28"/>
      <c r="Y132" s="28"/>
      <c r="Z132" s="28"/>
      <c r="AA132" s="28"/>
      <c r="AB132" s="28"/>
      <c r="AC132" s="28"/>
      <c r="AD132" s="28"/>
      <c r="AE132" s="28"/>
      <c r="AT132" s="18" t="s">
        <v>116</v>
      </c>
      <c r="AU132" s="18" t="s">
        <v>75</v>
      </c>
    </row>
    <row r="133" spans="1:47" s="2" customFormat="1" ht="48.75">
      <c r="A133" s="28"/>
      <c r="B133" s="29"/>
      <c r="C133" s="215"/>
      <c r="D133" s="265" t="s">
        <v>118</v>
      </c>
      <c r="E133" s="215"/>
      <c r="F133" s="267" t="s">
        <v>188</v>
      </c>
      <c r="G133" s="215"/>
      <c r="H133" s="215"/>
      <c r="I133" s="215"/>
      <c r="J133" s="215"/>
      <c r="K133" s="215"/>
      <c r="L133" s="29"/>
      <c r="M133" s="102"/>
      <c r="N133" s="103"/>
      <c r="O133" s="45"/>
      <c r="P133" s="45"/>
      <c r="Q133" s="45"/>
      <c r="R133" s="45"/>
      <c r="S133" s="45"/>
      <c r="T133" s="46"/>
      <c r="U133" s="28"/>
      <c r="V133" s="28"/>
      <c r="W133" s="28"/>
      <c r="X133" s="28"/>
      <c r="Y133" s="28"/>
      <c r="Z133" s="28"/>
      <c r="AA133" s="28"/>
      <c r="AB133" s="28"/>
      <c r="AC133" s="28"/>
      <c r="AD133" s="28"/>
      <c r="AE133" s="28"/>
      <c r="AT133" s="18" t="s">
        <v>118</v>
      </c>
      <c r="AU133" s="18" t="s">
        <v>75</v>
      </c>
    </row>
    <row r="134" spans="1:65" s="2" customFormat="1" ht="16.5" customHeight="1">
      <c r="A134" s="28"/>
      <c r="B134" s="95"/>
      <c r="C134" s="288" t="s">
        <v>189</v>
      </c>
      <c r="D134" s="288" t="s">
        <v>109</v>
      </c>
      <c r="E134" s="289" t="s">
        <v>190</v>
      </c>
      <c r="F134" s="290" t="s">
        <v>191</v>
      </c>
      <c r="G134" s="291" t="s">
        <v>192</v>
      </c>
      <c r="H134" s="292">
        <v>10</v>
      </c>
      <c r="I134" s="285"/>
      <c r="J134" s="293">
        <f>ROUND(I134*H134,2)</f>
        <v>0</v>
      </c>
      <c r="K134" s="290" t="s">
        <v>3</v>
      </c>
      <c r="L134" s="29"/>
      <c r="M134" s="96" t="s">
        <v>3</v>
      </c>
      <c r="N134" s="97" t="s">
        <v>40</v>
      </c>
      <c r="O134" s="98">
        <v>2.73</v>
      </c>
      <c r="P134" s="98">
        <f>O134*H134</f>
        <v>27.3</v>
      </c>
      <c r="Q134" s="98">
        <v>0</v>
      </c>
      <c r="R134" s="98">
        <f>Q134*H134</f>
        <v>0</v>
      </c>
      <c r="S134" s="98">
        <v>0</v>
      </c>
      <c r="T134" s="99">
        <f>S134*H134</f>
        <v>0</v>
      </c>
      <c r="U134" s="28"/>
      <c r="V134" s="28"/>
      <c r="W134" s="28"/>
      <c r="X134" s="28"/>
      <c r="Y134" s="28"/>
      <c r="Z134" s="28"/>
      <c r="AA134" s="28"/>
      <c r="AB134" s="28"/>
      <c r="AC134" s="28"/>
      <c r="AD134" s="28"/>
      <c r="AE134" s="28"/>
      <c r="AR134" s="100" t="s">
        <v>193</v>
      </c>
      <c r="AT134" s="100" t="s">
        <v>109</v>
      </c>
      <c r="AU134" s="100" t="s">
        <v>75</v>
      </c>
      <c r="AY134" s="18" t="s">
        <v>107</v>
      </c>
      <c r="BE134" s="101">
        <f>IF(N134="základní",J134,0)</f>
        <v>0</v>
      </c>
      <c r="BF134" s="101">
        <f>IF(N134="snížená",J134,0)</f>
        <v>0</v>
      </c>
      <c r="BG134" s="101">
        <f>IF(N134="zákl. přenesená",J134,0)</f>
        <v>0</v>
      </c>
      <c r="BH134" s="101">
        <f>IF(N134="sníž. přenesená",J134,0)</f>
        <v>0</v>
      </c>
      <c r="BI134" s="101">
        <f>IF(N134="nulová",J134,0)</f>
        <v>0</v>
      </c>
      <c r="BJ134" s="18" t="s">
        <v>73</v>
      </c>
      <c r="BK134" s="101">
        <f>ROUND(I134*H134,2)</f>
        <v>0</v>
      </c>
      <c r="BL134" s="18" t="s">
        <v>193</v>
      </c>
      <c r="BM134" s="100" t="s">
        <v>194</v>
      </c>
    </row>
    <row r="135" spans="1:47" s="2" customFormat="1" ht="12">
      <c r="A135" s="28"/>
      <c r="B135" s="29"/>
      <c r="C135" s="215"/>
      <c r="D135" s="265" t="s">
        <v>116</v>
      </c>
      <c r="E135" s="215"/>
      <c r="F135" s="266" t="s">
        <v>195</v>
      </c>
      <c r="G135" s="215"/>
      <c r="H135" s="215"/>
      <c r="I135" s="215"/>
      <c r="J135" s="215"/>
      <c r="K135" s="215"/>
      <c r="L135" s="29"/>
      <c r="M135" s="102"/>
      <c r="N135" s="103"/>
      <c r="O135" s="45"/>
      <c r="P135" s="45"/>
      <c r="Q135" s="45"/>
      <c r="R135" s="45"/>
      <c r="S135" s="45"/>
      <c r="T135" s="46"/>
      <c r="U135" s="28"/>
      <c r="V135" s="28"/>
      <c r="W135" s="28"/>
      <c r="X135" s="28"/>
      <c r="Y135" s="28"/>
      <c r="Z135" s="28"/>
      <c r="AA135" s="28"/>
      <c r="AB135" s="28"/>
      <c r="AC135" s="28"/>
      <c r="AD135" s="28"/>
      <c r="AE135" s="28"/>
      <c r="AT135" s="18" t="s">
        <v>116</v>
      </c>
      <c r="AU135" s="18" t="s">
        <v>75</v>
      </c>
    </row>
    <row r="136" spans="1:47" s="2" customFormat="1" ht="68.25">
      <c r="A136" s="28"/>
      <c r="B136" s="29"/>
      <c r="C136" s="215"/>
      <c r="D136" s="265" t="s">
        <v>118</v>
      </c>
      <c r="E136" s="215"/>
      <c r="F136" s="267" t="s">
        <v>196</v>
      </c>
      <c r="G136" s="215"/>
      <c r="H136" s="215"/>
      <c r="I136" s="215"/>
      <c r="J136" s="215"/>
      <c r="K136" s="215"/>
      <c r="L136" s="29"/>
      <c r="M136" s="102"/>
      <c r="N136" s="103"/>
      <c r="O136" s="45"/>
      <c r="P136" s="45"/>
      <c r="Q136" s="45"/>
      <c r="R136" s="45"/>
      <c r="S136" s="45"/>
      <c r="T136" s="46"/>
      <c r="U136" s="28"/>
      <c r="V136" s="28"/>
      <c r="W136" s="28"/>
      <c r="X136" s="28"/>
      <c r="Y136" s="28"/>
      <c r="Z136" s="28"/>
      <c r="AA136" s="28"/>
      <c r="AB136" s="28"/>
      <c r="AC136" s="28"/>
      <c r="AD136" s="28"/>
      <c r="AE136" s="28"/>
      <c r="AT136" s="18" t="s">
        <v>118</v>
      </c>
      <c r="AU136" s="18" t="s">
        <v>75</v>
      </c>
    </row>
    <row r="137" spans="1:65" s="2" customFormat="1" ht="16.5" customHeight="1">
      <c r="A137" s="28"/>
      <c r="B137" s="95"/>
      <c r="C137" s="288" t="s">
        <v>197</v>
      </c>
      <c r="D137" s="288" t="s">
        <v>109</v>
      </c>
      <c r="E137" s="289" t="s">
        <v>198</v>
      </c>
      <c r="F137" s="290" t="s">
        <v>199</v>
      </c>
      <c r="G137" s="291" t="s">
        <v>200</v>
      </c>
      <c r="H137" s="292">
        <v>24</v>
      </c>
      <c r="I137" s="285"/>
      <c r="J137" s="293">
        <f>ROUND(I137*H137,2)</f>
        <v>0</v>
      </c>
      <c r="K137" s="290" t="s">
        <v>113</v>
      </c>
      <c r="L137" s="29"/>
      <c r="M137" s="96" t="s">
        <v>3</v>
      </c>
      <c r="N137" s="97" t="s">
        <v>40</v>
      </c>
      <c r="O137" s="98">
        <v>6.436</v>
      </c>
      <c r="P137" s="98">
        <f>O137*H137</f>
        <v>154.464</v>
      </c>
      <c r="Q137" s="98">
        <v>0</v>
      </c>
      <c r="R137" s="98">
        <f>Q137*H137</f>
        <v>0</v>
      </c>
      <c r="S137" s="98">
        <v>2</v>
      </c>
      <c r="T137" s="99">
        <f>S137*H137</f>
        <v>48</v>
      </c>
      <c r="U137" s="28"/>
      <c r="V137" s="28"/>
      <c r="W137" s="28"/>
      <c r="X137" s="28"/>
      <c r="Y137" s="28"/>
      <c r="Z137" s="28"/>
      <c r="AA137" s="28"/>
      <c r="AB137" s="28"/>
      <c r="AC137" s="28"/>
      <c r="AD137" s="28"/>
      <c r="AE137" s="28"/>
      <c r="AR137" s="100" t="s">
        <v>114</v>
      </c>
      <c r="AT137" s="100" t="s">
        <v>109</v>
      </c>
      <c r="AU137" s="100" t="s">
        <v>75</v>
      </c>
      <c r="AY137" s="18" t="s">
        <v>107</v>
      </c>
      <c r="BE137" s="101">
        <f>IF(N137="základní",J137,0)</f>
        <v>0</v>
      </c>
      <c r="BF137" s="101">
        <f>IF(N137="snížená",J137,0)</f>
        <v>0</v>
      </c>
      <c r="BG137" s="101">
        <f>IF(N137="zákl. přenesená",J137,0)</f>
        <v>0</v>
      </c>
      <c r="BH137" s="101">
        <f>IF(N137="sníž. přenesená",J137,0)</f>
        <v>0</v>
      </c>
      <c r="BI137" s="101">
        <f>IF(N137="nulová",J137,0)</f>
        <v>0</v>
      </c>
      <c r="BJ137" s="18" t="s">
        <v>73</v>
      </c>
      <c r="BK137" s="101">
        <f>ROUND(I137*H137,2)</f>
        <v>0</v>
      </c>
      <c r="BL137" s="18" t="s">
        <v>114</v>
      </c>
      <c r="BM137" s="100" t="s">
        <v>201</v>
      </c>
    </row>
    <row r="138" spans="1:47" s="2" customFormat="1" ht="12">
      <c r="A138" s="28"/>
      <c r="B138" s="29"/>
      <c r="C138" s="215"/>
      <c r="D138" s="265" t="s">
        <v>116</v>
      </c>
      <c r="E138" s="215"/>
      <c r="F138" s="266" t="s">
        <v>202</v>
      </c>
      <c r="G138" s="215"/>
      <c r="H138" s="215"/>
      <c r="I138" s="215"/>
      <c r="J138" s="215"/>
      <c r="K138" s="215"/>
      <c r="L138" s="29"/>
      <c r="M138" s="102"/>
      <c r="N138" s="103"/>
      <c r="O138" s="45"/>
      <c r="P138" s="45"/>
      <c r="Q138" s="45"/>
      <c r="R138" s="45"/>
      <c r="S138" s="45"/>
      <c r="T138" s="46"/>
      <c r="U138" s="28"/>
      <c r="V138" s="28"/>
      <c r="W138" s="28"/>
      <c r="X138" s="28"/>
      <c r="Y138" s="28"/>
      <c r="Z138" s="28"/>
      <c r="AA138" s="28"/>
      <c r="AB138" s="28"/>
      <c r="AC138" s="28"/>
      <c r="AD138" s="28"/>
      <c r="AE138" s="28"/>
      <c r="AT138" s="18" t="s">
        <v>116</v>
      </c>
      <c r="AU138" s="18" t="s">
        <v>75</v>
      </c>
    </row>
    <row r="139" spans="1:65" s="2" customFormat="1" ht="16.5" customHeight="1">
      <c r="A139" s="28"/>
      <c r="B139" s="95"/>
      <c r="C139" s="288" t="s">
        <v>203</v>
      </c>
      <c r="D139" s="288" t="s">
        <v>109</v>
      </c>
      <c r="E139" s="289" t="s">
        <v>204</v>
      </c>
      <c r="F139" s="290" t="s">
        <v>205</v>
      </c>
      <c r="G139" s="291" t="s">
        <v>200</v>
      </c>
      <c r="H139" s="292">
        <v>86.4</v>
      </c>
      <c r="I139" s="285"/>
      <c r="J139" s="293">
        <f>ROUND(I139*H139,2)</f>
        <v>0</v>
      </c>
      <c r="K139" s="290" t="s">
        <v>113</v>
      </c>
      <c r="L139" s="29"/>
      <c r="M139" s="96" t="s">
        <v>3</v>
      </c>
      <c r="N139" s="97" t="s">
        <v>40</v>
      </c>
      <c r="O139" s="98">
        <v>1.452</v>
      </c>
      <c r="P139" s="98">
        <f>O139*H139</f>
        <v>125.45280000000001</v>
      </c>
      <c r="Q139" s="98">
        <v>0</v>
      </c>
      <c r="R139" s="98">
        <f>Q139*H139</f>
        <v>0</v>
      </c>
      <c r="S139" s="98">
        <v>2.27</v>
      </c>
      <c r="T139" s="99">
        <f>S139*H139</f>
        <v>196.12800000000001</v>
      </c>
      <c r="U139" s="28"/>
      <c r="V139" s="28"/>
      <c r="W139" s="28"/>
      <c r="X139" s="28"/>
      <c r="Y139" s="28"/>
      <c r="Z139" s="28"/>
      <c r="AA139" s="28"/>
      <c r="AB139" s="28"/>
      <c r="AC139" s="28"/>
      <c r="AD139" s="28"/>
      <c r="AE139" s="28"/>
      <c r="AR139" s="100" t="s">
        <v>114</v>
      </c>
      <c r="AT139" s="100" t="s">
        <v>109</v>
      </c>
      <c r="AU139" s="100" t="s">
        <v>75</v>
      </c>
      <c r="AY139" s="18" t="s">
        <v>107</v>
      </c>
      <c r="BE139" s="101">
        <f>IF(N139="základní",J139,0)</f>
        <v>0</v>
      </c>
      <c r="BF139" s="101">
        <f>IF(N139="snížená",J139,0)</f>
        <v>0</v>
      </c>
      <c r="BG139" s="101">
        <f>IF(N139="zákl. přenesená",J139,0)</f>
        <v>0</v>
      </c>
      <c r="BH139" s="101">
        <f>IF(N139="sníž. přenesená",J139,0)</f>
        <v>0</v>
      </c>
      <c r="BI139" s="101">
        <f>IF(N139="nulová",J139,0)</f>
        <v>0</v>
      </c>
      <c r="BJ139" s="18" t="s">
        <v>73</v>
      </c>
      <c r="BK139" s="101">
        <f>ROUND(I139*H139,2)</f>
        <v>0</v>
      </c>
      <c r="BL139" s="18" t="s">
        <v>114</v>
      </c>
      <c r="BM139" s="100" t="s">
        <v>206</v>
      </c>
    </row>
    <row r="140" spans="1:47" s="2" customFormat="1" ht="12">
      <c r="A140" s="28"/>
      <c r="B140" s="29"/>
      <c r="C140" s="215"/>
      <c r="D140" s="265" t="s">
        <v>116</v>
      </c>
      <c r="E140" s="215"/>
      <c r="F140" s="266" t="s">
        <v>207</v>
      </c>
      <c r="G140" s="215"/>
      <c r="H140" s="215"/>
      <c r="I140" s="215"/>
      <c r="J140" s="215"/>
      <c r="K140" s="215"/>
      <c r="L140" s="29"/>
      <c r="M140" s="102"/>
      <c r="N140" s="103"/>
      <c r="O140" s="45"/>
      <c r="P140" s="45"/>
      <c r="Q140" s="45"/>
      <c r="R140" s="45"/>
      <c r="S140" s="45"/>
      <c r="T140" s="46"/>
      <c r="U140" s="28"/>
      <c r="V140" s="28"/>
      <c r="W140" s="28"/>
      <c r="X140" s="28"/>
      <c r="Y140" s="28"/>
      <c r="Z140" s="28"/>
      <c r="AA140" s="28"/>
      <c r="AB140" s="28"/>
      <c r="AC140" s="28"/>
      <c r="AD140" s="28"/>
      <c r="AE140" s="28"/>
      <c r="AT140" s="18" t="s">
        <v>116</v>
      </c>
      <c r="AU140" s="18" t="s">
        <v>75</v>
      </c>
    </row>
    <row r="141" spans="1:65" s="2" customFormat="1" ht="16.5" customHeight="1">
      <c r="A141" s="28"/>
      <c r="B141" s="95"/>
      <c r="C141" s="288" t="s">
        <v>9</v>
      </c>
      <c r="D141" s="288" t="s">
        <v>109</v>
      </c>
      <c r="E141" s="289" t="s">
        <v>208</v>
      </c>
      <c r="F141" s="290" t="s">
        <v>209</v>
      </c>
      <c r="G141" s="291" t="s">
        <v>200</v>
      </c>
      <c r="H141" s="292">
        <v>23.575</v>
      </c>
      <c r="I141" s="285"/>
      <c r="J141" s="293">
        <f>ROUND(I141*H141,2)</f>
        <v>0</v>
      </c>
      <c r="K141" s="290" t="s">
        <v>113</v>
      </c>
      <c r="L141" s="29"/>
      <c r="M141" s="96" t="s">
        <v>3</v>
      </c>
      <c r="N141" s="97" t="s">
        <v>40</v>
      </c>
      <c r="O141" s="98">
        <v>1.52</v>
      </c>
      <c r="P141" s="98">
        <f>O141*H141</f>
        <v>35.833999999999996</v>
      </c>
      <c r="Q141" s="98">
        <v>0</v>
      </c>
      <c r="R141" s="98">
        <f>Q141*H141</f>
        <v>0</v>
      </c>
      <c r="S141" s="98">
        <v>1.8</v>
      </c>
      <c r="T141" s="99">
        <f>S141*H141</f>
        <v>42.435</v>
      </c>
      <c r="U141" s="28"/>
      <c r="V141" s="28"/>
      <c r="W141" s="28"/>
      <c r="X141" s="28"/>
      <c r="Y141" s="28"/>
      <c r="Z141" s="28"/>
      <c r="AA141" s="28"/>
      <c r="AB141" s="28"/>
      <c r="AC141" s="28"/>
      <c r="AD141" s="28"/>
      <c r="AE141" s="28"/>
      <c r="AR141" s="100" t="s">
        <v>114</v>
      </c>
      <c r="AT141" s="100" t="s">
        <v>109</v>
      </c>
      <c r="AU141" s="100" t="s">
        <v>75</v>
      </c>
      <c r="AY141" s="18" t="s">
        <v>107</v>
      </c>
      <c r="BE141" s="101">
        <f>IF(N141="základní",J141,0)</f>
        <v>0</v>
      </c>
      <c r="BF141" s="101">
        <f>IF(N141="snížená",J141,0)</f>
        <v>0</v>
      </c>
      <c r="BG141" s="101">
        <f>IF(N141="zákl. přenesená",J141,0)</f>
        <v>0</v>
      </c>
      <c r="BH141" s="101">
        <f>IF(N141="sníž. přenesená",J141,0)</f>
        <v>0</v>
      </c>
      <c r="BI141" s="101">
        <f>IF(N141="nulová",J141,0)</f>
        <v>0</v>
      </c>
      <c r="BJ141" s="18" t="s">
        <v>73</v>
      </c>
      <c r="BK141" s="101">
        <f>ROUND(I141*H141,2)</f>
        <v>0</v>
      </c>
      <c r="BL141" s="18" t="s">
        <v>114</v>
      </c>
      <c r="BM141" s="100" t="s">
        <v>210</v>
      </c>
    </row>
    <row r="142" spans="1:47" s="2" customFormat="1" ht="19.5">
      <c r="A142" s="28"/>
      <c r="B142" s="29"/>
      <c r="C142" s="215"/>
      <c r="D142" s="265" t="s">
        <v>116</v>
      </c>
      <c r="E142" s="215"/>
      <c r="F142" s="266" t="s">
        <v>211</v>
      </c>
      <c r="G142" s="215"/>
      <c r="H142" s="215"/>
      <c r="I142" s="215"/>
      <c r="J142" s="215"/>
      <c r="K142" s="215"/>
      <c r="L142" s="29"/>
      <c r="M142" s="102"/>
      <c r="N142" s="103"/>
      <c r="O142" s="45"/>
      <c r="P142" s="45"/>
      <c r="Q142" s="45"/>
      <c r="R142" s="45"/>
      <c r="S142" s="45"/>
      <c r="T142" s="46"/>
      <c r="U142" s="28"/>
      <c r="V142" s="28"/>
      <c r="W142" s="28"/>
      <c r="X142" s="28"/>
      <c r="Y142" s="28"/>
      <c r="Z142" s="28"/>
      <c r="AA142" s="28"/>
      <c r="AB142" s="28"/>
      <c r="AC142" s="28"/>
      <c r="AD142" s="28"/>
      <c r="AE142" s="28"/>
      <c r="AT142" s="18" t="s">
        <v>116</v>
      </c>
      <c r="AU142" s="18" t="s">
        <v>75</v>
      </c>
    </row>
    <row r="143" spans="1:47" s="2" customFormat="1" ht="39">
      <c r="A143" s="28"/>
      <c r="B143" s="29"/>
      <c r="C143" s="215"/>
      <c r="D143" s="265" t="s">
        <v>118</v>
      </c>
      <c r="E143" s="215"/>
      <c r="F143" s="267" t="s">
        <v>212</v>
      </c>
      <c r="G143" s="215"/>
      <c r="H143" s="215"/>
      <c r="I143" s="215"/>
      <c r="J143" s="215"/>
      <c r="K143" s="215"/>
      <c r="L143" s="29"/>
      <c r="M143" s="102"/>
      <c r="N143" s="103"/>
      <c r="O143" s="45"/>
      <c r="P143" s="45"/>
      <c r="Q143" s="45"/>
      <c r="R143" s="45"/>
      <c r="S143" s="45"/>
      <c r="T143" s="46"/>
      <c r="U143" s="28"/>
      <c r="V143" s="28"/>
      <c r="W143" s="28"/>
      <c r="X143" s="28"/>
      <c r="Y143" s="28"/>
      <c r="Z143" s="28"/>
      <c r="AA143" s="28"/>
      <c r="AB143" s="28"/>
      <c r="AC143" s="28"/>
      <c r="AD143" s="28"/>
      <c r="AE143" s="28"/>
      <c r="AT143" s="18" t="s">
        <v>118</v>
      </c>
      <c r="AU143" s="18" t="s">
        <v>75</v>
      </c>
    </row>
    <row r="144" spans="2:51" s="13" customFormat="1" ht="12">
      <c r="B144" s="104"/>
      <c r="C144" s="268"/>
      <c r="D144" s="265" t="s">
        <v>120</v>
      </c>
      <c r="E144" s="269" t="s">
        <v>3</v>
      </c>
      <c r="F144" s="270" t="s">
        <v>213</v>
      </c>
      <c r="G144" s="268"/>
      <c r="H144" s="271">
        <v>16.2</v>
      </c>
      <c r="I144" s="268"/>
      <c r="J144" s="268"/>
      <c r="K144" s="268"/>
      <c r="L144" s="104"/>
      <c r="M144" s="106"/>
      <c r="N144" s="107"/>
      <c r="O144" s="107"/>
      <c r="P144" s="107"/>
      <c r="Q144" s="107"/>
      <c r="R144" s="107"/>
      <c r="S144" s="107"/>
      <c r="T144" s="108"/>
      <c r="AT144" s="105" t="s">
        <v>120</v>
      </c>
      <c r="AU144" s="105" t="s">
        <v>75</v>
      </c>
      <c r="AV144" s="13" t="s">
        <v>75</v>
      </c>
      <c r="AW144" s="13" t="s">
        <v>28</v>
      </c>
      <c r="AX144" s="13" t="s">
        <v>68</v>
      </c>
      <c r="AY144" s="105" t="s">
        <v>107</v>
      </c>
    </row>
    <row r="145" spans="2:51" s="13" customFormat="1" ht="12">
      <c r="B145" s="104"/>
      <c r="C145" s="268"/>
      <c r="D145" s="265" t="s">
        <v>120</v>
      </c>
      <c r="E145" s="269" t="s">
        <v>3</v>
      </c>
      <c r="F145" s="270" t="s">
        <v>214</v>
      </c>
      <c r="G145" s="268"/>
      <c r="H145" s="271">
        <v>7.375</v>
      </c>
      <c r="I145" s="268"/>
      <c r="J145" s="268"/>
      <c r="K145" s="268"/>
      <c r="L145" s="104"/>
      <c r="M145" s="106"/>
      <c r="N145" s="107"/>
      <c r="O145" s="107"/>
      <c r="P145" s="107"/>
      <c r="Q145" s="107"/>
      <c r="R145" s="107"/>
      <c r="S145" s="107"/>
      <c r="T145" s="108"/>
      <c r="AT145" s="105" t="s">
        <v>120</v>
      </c>
      <c r="AU145" s="105" t="s">
        <v>75</v>
      </c>
      <c r="AV145" s="13" t="s">
        <v>75</v>
      </c>
      <c r="AW145" s="13" t="s">
        <v>28</v>
      </c>
      <c r="AX145" s="13" t="s">
        <v>68</v>
      </c>
      <c r="AY145" s="105" t="s">
        <v>107</v>
      </c>
    </row>
    <row r="146" spans="2:51" s="14" customFormat="1" ht="12">
      <c r="B146" s="109"/>
      <c r="C146" s="272"/>
      <c r="D146" s="265" t="s">
        <v>120</v>
      </c>
      <c r="E146" s="273" t="s">
        <v>3</v>
      </c>
      <c r="F146" s="274" t="s">
        <v>122</v>
      </c>
      <c r="G146" s="272"/>
      <c r="H146" s="275">
        <v>23.575</v>
      </c>
      <c r="I146" s="272"/>
      <c r="J146" s="272"/>
      <c r="K146" s="272"/>
      <c r="L146" s="109"/>
      <c r="M146" s="111"/>
      <c r="N146" s="112"/>
      <c r="O146" s="112"/>
      <c r="P146" s="112"/>
      <c r="Q146" s="112"/>
      <c r="R146" s="112"/>
      <c r="S146" s="112"/>
      <c r="T146" s="113"/>
      <c r="AT146" s="110" t="s">
        <v>120</v>
      </c>
      <c r="AU146" s="110" t="s">
        <v>75</v>
      </c>
      <c r="AV146" s="14" t="s">
        <v>114</v>
      </c>
      <c r="AW146" s="14" t="s">
        <v>28</v>
      </c>
      <c r="AX146" s="14" t="s">
        <v>73</v>
      </c>
      <c r="AY146" s="110" t="s">
        <v>107</v>
      </c>
    </row>
    <row r="147" spans="1:65" s="2" customFormat="1" ht="16.5" customHeight="1">
      <c r="A147" s="28"/>
      <c r="B147" s="95"/>
      <c r="C147" s="259" t="s">
        <v>193</v>
      </c>
      <c r="D147" s="259" t="s">
        <v>109</v>
      </c>
      <c r="E147" s="260" t="s">
        <v>215</v>
      </c>
      <c r="F147" s="261" t="s">
        <v>216</v>
      </c>
      <c r="G147" s="262" t="s">
        <v>200</v>
      </c>
      <c r="H147" s="263">
        <v>12.8</v>
      </c>
      <c r="I147" s="285"/>
      <c r="J147" s="264">
        <f>ROUND(I147*H147,2)</f>
        <v>0</v>
      </c>
      <c r="K147" s="261" t="s">
        <v>113</v>
      </c>
      <c r="L147" s="29"/>
      <c r="M147" s="96" t="s">
        <v>3</v>
      </c>
      <c r="N147" s="97" t="s">
        <v>40</v>
      </c>
      <c r="O147" s="98">
        <v>5.867</v>
      </c>
      <c r="P147" s="98">
        <f>O147*H147</f>
        <v>75.0976</v>
      </c>
      <c r="Q147" s="98">
        <v>0</v>
      </c>
      <c r="R147" s="98">
        <f>Q147*H147</f>
        <v>0</v>
      </c>
      <c r="S147" s="98">
        <v>2.2</v>
      </c>
      <c r="T147" s="99">
        <f>S147*H147</f>
        <v>28.160000000000004</v>
      </c>
      <c r="U147" s="28"/>
      <c r="V147" s="28"/>
      <c r="W147" s="28"/>
      <c r="X147" s="28"/>
      <c r="Y147" s="28"/>
      <c r="Z147" s="28"/>
      <c r="AA147" s="28"/>
      <c r="AB147" s="28"/>
      <c r="AC147" s="28"/>
      <c r="AD147" s="28"/>
      <c r="AE147" s="28"/>
      <c r="AR147" s="100" t="s">
        <v>114</v>
      </c>
      <c r="AT147" s="100" t="s">
        <v>109</v>
      </c>
      <c r="AU147" s="100" t="s">
        <v>75</v>
      </c>
      <c r="AY147" s="18" t="s">
        <v>107</v>
      </c>
      <c r="BE147" s="101">
        <f>IF(N147="základní",J147,0)</f>
        <v>0</v>
      </c>
      <c r="BF147" s="101">
        <f>IF(N147="snížená",J147,0)</f>
        <v>0</v>
      </c>
      <c r="BG147" s="101">
        <f>IF(N147="zákl. přenesená",J147,0)</f>
        <v>0</v>
      </c>
      <c r="BH147" s="101">
        <f>IF(N147="sníž. přenesená",J147,0)</f>
        <v>0</v>
      </c>
      <c r="BI147" s="101">
        <f>IF(N147="nulová",J147,0)</f>
        <v>0</v>
      </c>
      <c r="BJ147" s="18" t="s">
        <v>73</v>
      </c>
      <c r="BK147" s="101">
        <f>ROUND(I147*H147,2)</f>
        <v>0</v>
      </c>
      <c r="BL147" s="18" t="s">
        <v>114</v>
      </c>
      <c r="BM147" s="100" t="s">
        <v>217</v>
      </c>
    </row>
    <row r="148" spans="1:47" s="2" customFormat="1" ht="12">
      <c r="A148" s="28"/>
      <c r="B148" s="29"/>
      <c r="C148" s="215"/>
      <c r="D148" s="265" t="s">
        <v>116</v>
      </c>
      <c r="E148" s="215"/>
      <c r="F148" s="266" t="s">
        <v>218</v>
      </c>
      <c r="G148" s="215"/>
      <c r="H148" s="215"/>
      <c r="I148" s="215"/>
      <c r="J148" s="215"/>
      <c r="K148" s="215"/>
      <c r="L148" s="29"/>
      <c r="M148" s="102"/>
      <c r="N148" s="103"/>
      <c r="O148" s="45"/>
      <c r="P148" s="45"/>
      <c r="Q148" s="45"/>
      <c r="R148" s="45"/>
      <c r="S148" s="45"/>
      <c r="T148" s="46"/>
      <c r="U148" s="28"/>
      <c r="V148" s="28"/>
      <c r="W148" s="28"/>
      <c r="X148" s="28"/>
      <c r="Y148" s="28"/>
      <c r="Z148" s="28"/>
      <c r="AA148" s="28"/>
      <c r="AB148" s="28"/>
      <c r="AC148" s="28"/>
      <c r="AD148" s="28"/>
      <c r="AE148" s="28"/>
      <c r="AT148" s="18" t="s">
        <v>116</v>
      </c>
      <c r="AU148" s="18" t="s">
        <v>75</v>
      </c>
    </row>
    <row r="149" spans="1:65" s="2" customFormat="1" ht="16.5" customHeight="1">
      <c r="A149" s="28"/>
      <c r="B149" s="95"/>
      <c r="C149" s="259" t="s">
        <v>219</v>
      </c>
      <c r="D149" s="259" t="s">
        <v>109</v>
      </c>
      <c r="E149" s="260" t="s">
        <v>220</v>
      </c>
      <c r="F149" s="261" t="s">
        <v>221</v>
      </c>
      <c r="G149" s="262" t="s">
        <v>200</v>
      </c>
      <c r="H149" s="263">
        <v>12.8</v>
      </c>
      <c r="I149" s="285"/>
      <c r="J149" s="264">
        <f>ROUND(I149*H149,2)</f>
        <v>0</v>
      </c>
      <c r="K149" s="261" t="s">
        <v>113</v>
      </c>
      <c r="L149" s="29"/>
      <c r="M149" s="96" t="s">
        <v>3</v>
      </c>
      <c r="N149" s="97" t="s">
        <v>40</v>
      </c>
      <c r="O149" s="98">
        <v>4.029</v>
      </c>
      <c r="P149" s="98">
        <f>O149*H149</f>
        <v>51.571200000000005</v>
      </c>
      <c r="Q149" s="98">
        <v>0</v>
      </c>
      <c r="R149" s="98">
        <f>Q149*H149</f>
        <v>0</v>
      </c>
      <c r="S149" s="98">
        <v>0.029</v>
      </c>
      <c r="T149" s="99">
        <f>S149*H149</f>
        <v>0.37120000000000003</v>
      </c>
      <c r="U149" s="28"/>
      <c r="V149" s="28"/>
      <c r="W149" s="28"/>
      <c r="X149" s="28"/>
      <c r="Y149" s="28"/>
      <c r="Z149" s="28"/>
      <c r="AA149" s="28"/>
      <c r="AB149" s="28"/>
      <c r="AC149" s="28"/>
      <c r="AD149" s="28"/>
      <c r="AE149" s="28"/>
      <c r="AR149" s="100" t="s">
        <v>114</v>
      </c>
      <c r="AT149" s="100" t="s">
        <v>109</v>
      </c>
      <c r="AU149" s="100" t="s">
        <v>75</v>
      </c>
      <c r="AY149" s="18" t="s">
        <v>107</v>
      </c>
      <c r="BE149" s="101">
        <f>IF(N149="základní",J149,0)</f>
        <v>0</v>
      </c>
      <c r="BF149" s="101">
        <f>IF(N149="snížená",J149,0)</f>
        <v>0</v>
      </c>
      <c r="BG149" s="101">
        <f>IF(N149="zákl. přenesená",J149,0)</f>
        <v>0</v>
      </c>
      <c r="BH149" s="101">
        <f>IF(N149="sníž. přenesená",J149,0)</f>
        <v>0</v>
      </c>
      <c r="BI149" s="101">
        <f>IF(N149="nulová",J149,0)</f>
        <v>0</v>
      </c>
      <c r="BJ149" s="18" t="s">
        <v>73</v>
      </c>
      <c r="BK149" s="101">
        <f>ROUND(I149*H149,2)</f>
        <v>0</v>
      </c>
      <c r="BL149" s="18" t="s">
        <v>114</v>
      </c>
      <c r="BM149" s="100" t="s">
        <v>222</v>
      </c>
    </row>
    <row r="150" spans="1:47" s="2" customFormat="1" ht="12">
      <c r="A150" s="28"/>
      <c r="B150" s="29"/>
      <c r="C150" s="215"/>
      <c r="D150" s="265" t="s">
        <v>116</v>
      </c>
      <c r="E150" s="215"/>
      <c r="F150" s="266" t="s">
        <v>223</v>
      </c>
      <c r="G150" s="215"/>
      <c r="H150" s="215"/>
      <c r="I150" s="215"/>
      <c r="J150" s="215"/>
      <c r="K150" s="215"/>
      <c r="L150" s="29"/>
      <c r="M150" s="102"/>
      <c r="N150" s="103"/>
      <c r="O150" s="45"/>
      <c r="P150" s="45"/>
      <c r="Q150" s="45"/>
      <c r="R150" s="45"/>
      <c r="S150" s="45"/>
      <c r="T150" s="46"/>
      <c r="U150" s="28"/>
      <c r="V150" s="28"/>
      <c r="W150" s="28"/>
      <c r="X150" s="28"/>
      <c r="Y150" s="28"/>
      <c r="Z150" s="28"/>
      <c r="AA150" s="28"/>
      <c r="AB150" s="28"/>
      <c r="AC150" s="28"/>
      <c r="AD150" s="28"/>
      <c r="AE150" s="28"/>
      <c r="AT150" s="18" t="s">
        <v>116</v>
      </c>
      <c r="AU150" s="18" t="s">
        <v>75</v>
      </c>
    </row>
    <row r="151" spans="1:65" s="2" customFormat="1" ht="16.5" customHeight="1">
      <c r="A151" s="28"/>
      <c r="B151" s="95"/>
      <c r="C151" s="288" t="s">
        <v>224</v>
      </c>
      <c r="D151" s="288" t="s">
        <v>109</v>
      </c>
      <c r="E151" s="289" t="s">
        <v>225</v>
      </c>
      <c r="F151" s="290" t="s">
        <v>226</v>
      </c>
      <c r="G151" s="291" t="s">
        <v>112</v>
      </c>
      <c r="H151" s="292">
        <v>148</v>
      </c>
      <c r="I151" s="285"/>
      <c r="J151" s="293">
        <f>ROUND(I151*H151,2)</f>
        <v>0</v>
      </c>
      <c r="K151" s="290" t="s">
        <v>113</v>
      </c>
      <c r="L151" s="29"/>
      <c r="M151" s="96" t="s">
        <v>3</v>
      </c>
      <c r="N151" s="97" t="s">
        <v>40</v>
      </c>
      <c r="O151" s="98">
        <v>0.13</v>
      </c>
      <c r="P151" s="98">
        <f>O151*H151</f>
        <v>19.240000000000002</v>
      </c>
      <c r="Q151" s="98">
        <v>0</v>
      </c>
      <c r="R151" s="98">
        <f>Q151*H151</f>
        <v>0</v>
      </c>
      <c r="S151" s="98">
        <v>0.02</v>
      </c>
      <c r="T151" s="99">
        <f>S151*H151</f>
        <v>2.96</v>
      </c>
      <c r="U151" s="28"/>
      <c r="V151" s="28"/>
      <c r="W151" s="28"/>
      <c r="X151" s="28"/>
      <c r="Y151" s="28"/>
      <c r="Z151" s="28"/>
      <c r="AA151" s="28"/>
      <c r="AB151" s="28"/>
      <c r="AC151" s="28"/>
      <c r="AD151" s="28"/>
      <c r="AE151" s="28"/>
      <c r="AR151" s="100" t="s">
        <v>114</v>
      </c>
      <c r="AT151" s="100" t="s">
        <v>109</v>
      </c>
      <c r="AU151" s="100" t="s">
        <v>75</v>
      </c>
      <c r="AY151" s="18" t="s">
        <v>107</v>
      </c>
      <c r="BE151" s="101">
        <f>IF(N151="základní",J151,0)</f>
        <v>0</v>
      </c>
      <c r="BF151" s="101">
        <f>IF(N151="snížená",J151,0)</f>
        <v>0</v>
      </c>
      <c r="BG151" s="101">
        <f>IF(N151="zákl. přenesená",J151,0)</f>
        <v>0</v>
      </c>
      <c r="BH151" s="101">
        <f>IF(N151="sníž. přenesená",J151,0)</f>
        <v>0</v>
      </c>
      <c r="BI151" s="101">
        <f>IF(N151="nulová",J151,0)</f>
        <v>0</v>
      </c>
      <c r="BJ151" s="18" t="s">
        <v>73</v>
      </c>
      <c r="BK151" s="101">
        <f>ROUND(I151*H151,2)</f>
        <v>0</v>
      </c>
      <c r="BL151" s="18" t="s">
        <v>114</v>
      </c>
      <c r="BM151" s="100" t="s">
        <v>227</v>
      </c>
    </row>
    <row r="152" spans="1:47" s="2" customFormat="1" ht="19.5">
      <c r="A152" s="28"/>
      <c r="B152" s="29"/>
      <c r="C152" s="215"/>
      <c r="D152" s="265" t="s">
        <v>116</v>
      </c>
      <c r="E152" s="215"/>
      <c r="F152" s="266" t="s">
        <v>228</v>
      </c>
      <c r="G152" s="215"/>
      <c r="H152" s="215"/>
      <c r="I152" s="215"/>
      <c r="J152" s="215"/>
      <c r="K152" s="215"/>
      <c r="L152" s="29"/>
      <c r="M152" s="102"/>
      <c r="N152" s="103"/>
      <c r="O152" s="45"/>
      <c r="P152" s="45"/>
      <c r="Q152" s="45"/>
      <c r="R152" s="45"/>
      <c r="S152" s="45"/>
      <c r="T152" s="46"/>
      <c r="U152" s="28"/>
      <c r="V152" s="28"/>
      <c r="W152" s="28"/>
      <c r="X152" s="28"/>
      <c r="Y152" s="28"/>
      <c r="Z152" s="28"/>
      <c r="AA152" s="28"/>
      <c r="AB152" s="28"/>
      <c r="AC152" s="28"/>
      <c r="AD152" s="28"/>
      <c r="AE152" s="28"/>
      <c r="AT152" s="18" t="s">
        <v>116</v>
      </c>
      <c r="AU152" s="18" t="s">
        <v>75</v>
      </c>
    </row>
    <row r="153" spans="1:47" s="2" customFormat="1" ht="29.25">
      <c r="A153" s="28"/>
      <c r="B153" s="29"/>
      <c r="C153" s="215"/>
      <c r="D153" s="265" t="s">
        <v>118</v>
      </c>
      <c r="E153" s="215"/>
      <c r="F153" s="267" t="s">
        <v>229</v>
      </c>
      <c r="G153" s="215"/>
      <c r="H153" s="215"/>
      <c r="I153" s="215"/>
      <c r="J153" s="215"/>
      <c r="K153" s="215"/>
      <c r="L153" s="29"/>
      <c r="M153" s="102"/>
      <c r="N153" s="103"/>
      <c r="O153" s="45"/>
      <c r="P153" s="45"/>
      <c r="Q153" s="45"/>
      <c r="R153" s="45"/>
      <c r="S153" s="45"/>
      <c r="T153" s="46"/>
      <c r="U153" s="28"/>
      <c r="V153" s="28"/>
      <c r="W153" s="28"/>
      <c r="X153" s="28"/>
      <c r="Y153" s="28"/>
      <c r="Z153" s="28"/>
      <c r="AA153" s="28"/>
      <c r="AB153" s="28"/>
      <c r="AC153" s="28"/>
      <c r="AD153" s="28"/>
      <c r="AE153" s="28"/>
      <c r="AT153" s="18" t="s">
        <v>118</v>
      </c>
      <c r="AU153" s="18" t="s">
        <v>75</v>
      </c>
    </row>
    <row r="154" spans="1:65" s="2" customFormat="1" ht="16.5" customHeight="1">
      <c r="A154" s="28"/>
      <c r="B154" s="95"/>
      <c r="C154" s="288" t="s">
        <v>230</v>
      </c>
      <c r="D154" s="288" t="s">
        <v>109</v>
      </c>
      <c r="E154" s="289" t="s">
        <v>231</v>
      </c>
      <c r="F154" s="290" t="s">
        <v>232</v>
      </c>
      <c r="G154" s="291" t="s">
        <v>112</v>
      </c>
      <c r="H154" s="292">
        <v>42.34</v>
      </c>
      <c r="I154" s="285"/>
      <c r="J154" s="293">
        <f>ROUND(I154*H154,2)</f>
        <v>0</v>
      </c>
      <c r="K154" s="290" t="s">
        <v>113</v>
      </c>
      <c r="L154" s="29"/>
      <c r="M154" s="96" t="s">
        <v>3</v>
      </c>
      <c r="N154" s="97" t="s">
        <v>40</v>
      </c>
      <c r="O154" s="98">
        <v>0.51</v>
      </c>
      <c r="P154" s="98">
        <f>O154*H154</f>
        <v>21.593400000000003</v>
      </c>
      <c r="Q154" s="98">
        <v>0</v>
      </c>
      <c r="R154" s="98">
        <f>Q154*H154</f>
        <v>0</v>
      </c>
      <c r="S154" s="98">
        <v>0</v>
      </c>
      <c r="T154" s="99">
        <f>S154*H154</f>
        <v>0</v>
      </c>
      <c r="U154" s="28"/>
      <c r="V154" s="28"/>
      <c r="W154" s="28"/>
      <c r="X154" s="28"/>
      <c r="Y154" s="28"/>
      <c r="Z154" s="28"/>
      <c r="AA154" s="28"/>
      <c r="AB154" s="28"/>
      <c r="AC154" s="28"/>
      <c r="AD154" s="28"/>
      <c r="AE154" s="28"/>
      <c r="AR154" s="100" t="s">
        <v>114</v>
      </c>
      <c r="AT154" s="100" t="s">
        <v>109</v>
      </c>
      <c r="AU154" s="100" t="s">
        <v>75</v>
      </c>
      <c r="AY154" s="18" t="s">
        <v>107</v>
      </c>
      <c r="BE154" s="101">
        <f>IF(N154="základní",J154,0)</f>
        <v>0</v>
      </c>
      <c r="BF154" s="101">
        <f>IF(N154="snížená",J154,0)</f>
        <v>0</v>
      </c>
      <c r="BG154" s="101">
        <f>IF(N154="zákl. přenesená",J154,0)</f>
        <v>0</v>
      </c>
      <c r="BH154" s="101">
        <f>IF(N154="sníž. přenesená",J154,0)</f>
        <v>0</v>
      </c>
      <c r="BI154" s="101">
        <f>IF(N154="nulová",J154,0)</f>
        <v>0</v>
      </c>
      <c r="BJ154" s="18" t="s">
        <v>73</v>
      </c>
      <c r="BK154" s="101">
        <f>ROUND(I154*H154,2)</f>
        <v>0</v>
      </c>
      <c r="BL154" s="18" t="s">
        <v>114</v>
      </c>
      <c r="BM154" s="100" t="s">
        <v>233</v>
      </c>
    </row>
    <row r="155" spans="1:47" s="2" customFormat="1" ht="12">
      <c r="A155" s="28"/>
      <c r="B155" s="29"/>
      <c r="C155" s="215"/>
      <c r="D155" s="265" t="s">
        <v>116</v>
      </c>
      <c r="E155" s="215"/>
      <c r="F155" s="266" t="s">
        <v>234</v>
      </c>
      <c r="G155" s="215"/>
      <c r="H155" s="215"/>
      <c r="I155" s="215"/>
      <c r="J155" s="215"/>
      <c r="K155" s="215"/>
      <c r="L155" s="29"/>
      <c r="M155" s="102"/>
      <c r="N155" s="103"/>
      <c r="O155" s="45"/>
      <c r="P155" s="45"/>
      <c r="Q155" s="45"/>
      <c r="R155" s="45"/>
      <c r="S155" s="45"/>
      <c r="T155" s="46"/>
      <c r="U155" s="28"/>
      <c r="V155" s="28"/>
      <c r="W155" s="28"/>
      <c r="X155" s="28"/>
      <c r="Y155" s="28"/>
      <c r="Z155" s="28"/>
      <c r="AA155" s="28"/>
      <c r="AB155" s="28"/>
      <c r="AC155" s="28"/>
      <c r="AD155" s="28"/>
      <c r="AE155" s="28"/>
      <c r="AT155" s="18" t="s">
        <v>116</v>
      </c>
      <c r="AU155" s="18" t="s">
        <v>75</v>
      </c>
    </row>
    <row r="156" spans="1:47" s="2" customFormat="1" ht="58.5">
      <c r="A156" s="28"/>
      <c r="B156" s="29"/>
      <c r="C156" s="215"/>
      <c r="D156" s="265" t="s">
        <v>118</v>
      </c>
      <c r="E156" s="215"/>
      <c r="F156" s="267" t="s">
        <v>235</v>
      </c>
      <c r="G156" s="215"/>
      <c r="H156" s="215"/>
      <c r="I156" s="215"/>
      <c r="J156" s="215"/>
      <c r="K156" s="215"/>
      <c r="L156" s="29"/>
      <c r="M156" s="102"/>
      <c r="N156" s="103"/>
      <c r="O156" s="45"/>
      <c r="P156" s="45"/>
      <c r="Q156" s="45"/>
      <c r="R156" s="45"/>
      <c r="S156" s="45"/>
      <c r="T156" s="46"/>
      <c r="U156" s="28"/>
      <c r="V156" s="28"/>
      <c r="W156" s="28"/>
      <c r="X156" s="28"/>
      <c r="Y156" s="28"/>
      <c r="Z156" s="28"/>
      <c r="AA156" s="28"/>
      <c r="AB156" s="28"/>
      <c r="AC156" s="28"/>
      <c r="AD156" s="28"/>
      <c r="AE156" s="28"/>
      <c r="AT156" s="18" t="s">
        <v>118</v>
      </c>
      <c r="AU156" s="18" t="s">
        <v>75</v>
      </c>
    </row>
    <row r="157" spans="2:51" s="13" customFormat="1" ht="12">
      <c r="B157" s="104"/>
      <c r="C157" s="268"/>
      <c r="D157" s="265" t="s">
        <v>120</v>
      </c>
      <c r="E157" s="269" t="s">
        <v>3</v>
      </c>
      <c r="F157" s="270" t="s">
        <v>236</v>
      </c>
      <c r="G157" s="268"/>
      <c r="H157" s="271">
        <v>42.34</v>
      </c>
      <c r="I157" s="268"/>
      <c r="J157" s="268"/>
      <c r="K157" s="268"/>
      <c r="L157" s="104"/>
      <c r="M157" s="106"/>
      <c r="N157" s="107"/>
      <c r="O157" s="107"/>
      <c r="P157" s="107"/>
      <c r="Q157" s="107"/>
      <c r="R157" s="107"/>
      <c r="S157" s="107"/>
      <c r="T157" s="108"/>
      <c r="AT157" s="105" t="s">
        <v>120</v>
      </c>
      <c r="AU157" s="105" t="s">
        <v>75</v>
      </c>
      <c r="AV157" s="13" t="s">
        <v>75</v>
      </c>
      <c r="AW157" s="13" t="s">
        <v>28</v>
      </c>
      <c r="AX157" s="13" t="s">
        <v>68</v>
      </c>
      <c r="AY157" s="105" t="s">
        <v>107</v>
      </c>
    </row>
    <row r="158" spans="2:51" s="14" customFormat="1" ht="12">
      <c r="B158" s="109"/>
      <c r="C158" s="272"/>
      <c r="D158" s="265" t="s">
        <v>120</v>
      </c>
      <c r="E158" s="273" t="s">
        <v>3</v>
      </c>
      <c r="F158" s="274" t="s">
        <v>122</v>
      </c>
      <c r="G158" s="272"/>
      <c r="H158" s="275">
        <v>42.34</v>
      </c>
      <c r="I158" s="272"/>
      <c r="J158" s="272"/>
      <c r="K158" s="272"/>
      <c r="L158" s="109"/>
      <c r="M158" s="111"/>
      <c r="N158" s="112"/>
      <c r="O158" s="112"/>
      <c r="P158" s="112"/>
      <c r="Q158" s="112"/>
      <c r="R158" s="112"/>
      <c r="S158" s="112"/>
      <c r="T158" s="113"/>
      <c r="AT158" s="110" t="s">
        <v>120</v>
      </c>
      <c r="AU158" s="110" t="s">
        <v>75</v>
      </c>
      <c r="AV158" s="14" t="s">
        <v>114</v>
      </c>
      <c r="AW158" s="14" t="s">
        <v>28</v>
      </c>
      <c r="AX158" s="14" t="s">
        <v>73</v>
      </c>
      <c r="AY158" s="110" t="s">
        <v>107</v>
      </c>
    </row>
    <row r="159" spans="1:65" s="2" customFormat="1" ht="16.5" customHeight="1">
      <c r="A159" s="28"/>
      <c r="B159" s="95"/>
      <c r="C159" s="259" t="s">
        <v>237</v>
      </c>
      <c r="D159" s="259" t="s">
        <v>109</v>
      </c>
      <c r="E159" s="260" t="s">
        <v>238</v>
      </c>
      <c r="F159" s="261" t="s">
        <v>239</v>
      </c>
      <c r="G159" s="262" t="s">
        <v>112</v>
      </c>
      <c r="H159" s="263">
        <v>0.5</v>
      </c>
      <c r="I159" s="285"/>
      <c r="J159" s="264">
        <f>ROUND(I159*H159,2)</f>
        <v>0</v>
      </c>
      <c r="K159" s="261" t="s">
        <v>113</v>
      </c>
      <c r="L159" s="29"/>
      <c r="M159" s="96" t="s">
        <v>3</v>
      </c>
      <c r="N159" s="97" t="s">
        <v>40</v>
      </c>
      <c r="O159" s="98">
        <v>1.8</v>
      </c>
      <c r="P159" s="98">
        <f>O159*H159</f>
        <v>0.9</v>
      </c>
      <c r="Q159" s="98">
        <v>0.05828</v>
      </c>
      <c r="R159" s="98">
        <f>Q159*H159</f>
        <v>0.02914</v>
      </c>
      <c r="S159" s="98">
        <v>0</v>
      </c>
      <c r="T159" s="99">
        <f>S159*H159</f>
        <v>0</v>
      </c>
      <c r="U159" s="28"/>
      <c r="V159" s="28"/>
      <c r="W159" s="28"/>
      <c r="X159" s="28"/>
      <c r="Y159" s="28"/>
      <c r="Z159" s="28"/>
      <c r="AA159" s="28"/>
      <c r="AB159" s="28"/>
      <c r="AC159" s="28"/>
      <c r="AD159" s="28"/>
      <c r="AE159" s="28"/>
      <c r="AR159" s="100" t="s">
        <v>114</v>
      </c>
      <c r="AT159" s="100" t="s">
        <v>109</v>
      </c>
      <c r="AU159" s="100" t="s">
        <v>75</v>
      </c>
      <c r="AY159" s="18" t="s">
        <v>107</v>
      </c>
      <c r="BE159" s="101">
        <f>IF(N159="základní",J159,0)</f>
        <v>0</v>
      </c>
      <c r="BF159" s="101">
        <f>IF(N159="snížená",J159,0)</f>
        <v>0</v>
      </c>
      <c r="BG159" s="101">
        <f>IF(N159="zákl. přenesená",J159,0)</f>
        <v>0</v>
      </c>
      <c r="BH159" s="101">
        <f>IF(N159="sníž. přenesená",J159,0)</f>
        <v>0</v>
      </c>
      <c r="BI159" s="101">
        <f>IF(N159="nulová",J159,0)</f>
        <v>0</v>
      </c>
      <c r="BJ159" s="18" t="s">
        <v>73</v>
      </c>
      <c r="BK159" s="101">
        <f>ROUND(I159*H159,2)</f>
        <v>0</v>
      </c>
      <c r="BL159" s="18" t="s">
        <v>114</v>
      </c>
      <c r="BM159" s="100" t="s">
        <v>240</v>
      </c>
    </row>
    <row r="160" spans="1:47" s="2" customFormat="1" ht="12">
      <c r="A160" s="28"/>
      <c r="B160" s="29"/>
      <c r="C160" s="215"/>
      <c r="D160" s="265" t="s">
        <v>116</v>
      </c>
      <c r="E160" s="215"/>
      <c r="F160" s="266" t="s">
        <v>241</v>
      </c>
      <c r="G160" s="215"/>
      <c r="H160" s="215"/>
      <c r="I160" s="215"/>
      <c r="J160" s="215"/>
      <c r="K160" s="215"/>
      <c r="L160" s="29"/>
      <c r="M160" s="102"/>
      <c r="N160" s="103"/>
      <c r="O160" s="45"/>
      <c r="P160" s="45"/>
      <c r="Q160" s="45"/>
      <c r="R160" s="45"/>
      <c r="S160" s="45"/>
      <c r="T160" s="46"/>
      <c r="U160" s="28"/>
      <c r="V160" s="28"/>
      <c r="W160" s="28"/>
      <c r="X160" s="28"/>
      <c r="Y160" s="28"/>
      <c r="Z160" s="28"/>
      <c r="AA160" s="28"/>
      <c r="AB160" s="28"/>
      <c r="AC160" s="28"/>
      <c r="AD160" s="28"/>
      <c r="AE160" s="28"/>
      <c r="AT160" s="18" t="s">
        <v>116</v>
      </c>
      <c r="AU160" s="18" t="s">
        <v>75</v>
      </c>
    </row>
    <row r="161" spans="1:47" s="2" customFormat="1" ht="107.25">
      <c r="A161" s="28"/>
      <c r="B161" s="29"/>
      <c r="C161" s="215"/>
      <c r="D161" s="265" t="s">
        <v>118</v>
      </c>
      <c r="E161" s="215"/>
      <c r="F161" s="267" t="s">
        <v>242</v>
      </c>
      <c r="G161" s="215"/>
      <c r="H161" s="215"/>
      <c r="I161" s="215"/>
      <c r="J161" s="215"/>
      <c r="K161" s="215"/>
      <c r="L161" s="29"/>
      <c r="M161" s="102"/>
      <c r="N161" s="103"/>
      <c r="O161" s="45"/>
      <c r="P161" s="45"/>
      <c r="Q161" s="45"/>
      <c r="R161" s="45"/>
      <c r="S161" s="45"/>
      <c r="T161" s="46"/>
      <c r="U161" s="28"/>
      <c r="V161" s="28"/>
      <c r="W161" s="28"/>
      <c r="X161" s="28"/>
      <c r="Y161" s="28"/>
      <c r="Z161" s="28"/>
      <c r="AA161" s="28"/>
      <c r="AB161" s="28"/>
      <c r="AC161" s="28"/>
      <c r="AD161" s="28"/>
      <c r="AE161" s="28"/>
      <c r="AT161" s="18" t="s">
        <v>118</v>
      </c>
      <c r="AU161" s="18" t="s">
        <v>75</v>
      </c>
    </row>
    <row r="162" spans="2:51" s="15" customFormat="1" ht="12">
      <c r="B162" s="117"/>
      <c r="C162" s="282"/>
      <c r="D162" s="265" t="s">
        <v>120</v>
      </c>
      <c r="E162" s="283" t="s">
        <v>3</v>
      </c>
      <c r="F162" s="284" t="s">
        <v>243</v>
      </c>
      <c r="G162" s="282"/>
      <c r="H162" s="283" t="s">
        <v>3</v>
      </c>
      <c r="I162" s="282"/>
      <c r="J162" s="282"/>
      <c r="K162" s="282"/>
      <c r="L162" s="117"/>
      <c r="M162" s="119"/>
      <c r="N162" s="120"/>
      <c r="O162" s="120"/>
      <c r="P162" s="120"/>
      <c r="Q162" s="120"/>
      <c r="R162" s="120"/>
      <c r="S162" s="120"/>
      <c r="T162" s="121"/>
      <c r="AT162" s="118" t="s">
        <v>120</v>
      </c>
      <c r="AU162" s="118" t="s">
        <v>75</v>
      </c>
      <c r="AV162" s="15" t="s">
        <v>73</v>
      </c>
      <c r="AW162" s="15" t="s">
        <v>28</v>
      </c>
      <c r="AX162" s="15" t="s">
        <v>68</v>
      </c>
      <c r="AY162" s="118" t="s">
        <v>107</v>
      </c>
    </row>
    <row r="163" spans="2:51" s="13" customFormat="1" ht="12">
      <c r="B163" s="104"/>
      <c r="C163" s="268"/>
      <c r="D163" s="265" t="s">
        <v>120</v>
      </c>
      <c r="E163" s="269" t="s">
        <v>3</v>
      </c>
      <c r="F163" s="270" t="s">
        <v>244</v>
      </c>
      <c r="G163" s="268"/>
      <c r="H163" s="271">
        <v>0.5</v>
      </c>
      <c r="I163" s="268"/>
      <c r="J163" s="268"/>
      <c r="K163" s="268"/>
      <c r="L163" s="104"/>
      <c r="M163" s="106"/>
      <c r="N163" s="107"/>
      <c r="O163" s="107"/>
      <c r="P163" s="107"/>
      <c r="Q163" s="107"/>
      <c r="R163" s="107"/>
      <c r="S163" s="107"/>
      <c r="T163" s="108"/>
      <c r="AT163" s="105" t="s">
        <v>120</v>
      </c>
      <c r="AU163" s="105" t="s">
        <v>75</v>
      </c>
      <c r="AV163" s="13" t="s">
        <v>75</v>
      </c>
      <c r="AW163" s="13" t="s">
        <v>28</v>
      </c>
      <c r="AX163" s="13" t="s">
        <v>73</v>
      </c>
      <c r="AY163" s="105" t="s">
        <v>107</v>
      </c>
    </row>
    <row r="164" spans="2:63" s="12" customFormat="1" ht="22.9" customHeight="1">
      <c r="B164" s="87"/>
      <c r="C164" s="253"/>
      <c r="D164" s="254" t="s">
        <v>67</v>
      </c>
      <c r="E164" s="257" t="s">
        <v>245</v>
      </c>
      <c r="F164" s="257" t="s">
        <v>246</v>
      </c>
      <c r="G164" s="253"/>
      <c r="H164" s="253"/>
      <c r="I164" s="253"/>
      <c r="J164" s="258">
        <f>BK164</f>
        <v>0</v>
      </c>
      <c r="K164" s="253"/>
      <c r="L164" s="87"/>
      <c r="M164" s="89"/>
      <c r="N164" s="90"/>
      <c r="O164" s="90"/>
      <c r="P164" s="91">
        <f>SUM(P165:P176)</f>
        <v>93.05219400000001</v>
      </c>
      <c r="Q164" s="90"/>
      <c r="R164" s="91">
        <f>SUM(R165:R176)</f>
        <v>0</v>
      </c>
      <c r="S164" s="90"/>
      <c r="T164" s="92">
        <f>SUM(T165:T176)</f>
        <v>0</v>
      </c>
      <c r="AR164" s="88" t="s">
        <v>73</v>
      </c>
      <c r="AT164" s="93" t="s">
        <v>67</v>
      </c>
      <c r="AU164" s="93" t="s">
        <v>73</v>
      </c>
      <c r="AY164" s="88" t="s">
        <v>107</v>
      </c>
      <c r="BK164" s="94">
        <f>SUM(BK165:BK176)</f>
        <v>0</v>
      </c>
    </row>
    <row r="165" spans="1:65" s="2" customFormat="1" ht="16.5" customHeight="1">
      <c r="A165" s="28"/>
      <c r="B165" s="95"/>
      <c r="C165" s="288" t="s">
        <v>8</v>
      </c>
      <c r="D165" s="288" t="s">
        <v>109</v>
      </c>
      <c r="E165" s="289" t="s">
        <v>247</v>
      </c>
      <c r="F165" s="290" t="s">
        <v>248</v>
      </c>
      <c r="G165" s="291" t="s">
        <v>249</v>
      </c>
      <c r="H165" s="292">
        <v>45.395</v>
      </c>
      <c r="I165" s="285"/>
      <c r="J165" s="293">
        <f>ROUND(I165*H165,2)</f>
        <v>0</v>
      </c>
      <c r="K165" s="290" t="s">
        <v>113</v>
      </c>
      <c r="L165" s="29"/>
      <c r="M165" s="96" t="s">
        <v>3</v>
      </c>
      <c r="N165" s="97" t="s">
        <v>40</v>
      </c>
      <c r="O165" s="98">
        <v>0.101</v>
      </c>
      <c r="P165" s="98">
        <f>O165*H165</f>
        <v>4.584895</v>
      </c>
      <c r="Q165" s="98">
        <v>0</v>
      </c>
      <c r="R165" s="98">
        <f>Q165*H165</f>
        <v>0</v>
      </c>
      <c r="S165" s="98">
        <v>0</v>
      </c>
      <c r="T165" s="99">
        <f>S165*H165</f>
        <v>0</v>
      </c>
      <c r="U165" s="28"/>
      <c r="V165" s="28"/>
      <c r="W165" s="28"/>
      <c r="X165" s="28"/>
      <c r="Y165" s="28"/>
      <c r="Z165" s="28"/>
      <c r="AA165" s="28"/>
      <c r="AB165" s="28"/>
      <c r="AC165" s="28"/>
      <c r="AD165" s="28"/>
      <c r="AE165" s="28"/>
      <c r="AR165" s="100" t="s">
        <v>114</v>
      </c>
      <c r="AT165" s="100" t="s">
        <v>109</v>
      </c>
      <c r="AU165" s="100" t="s">
        <v>75</v>
      </c>
      <c r="AY165" s="18" t="s">
        <v>107</v>
      </c>
      <c r="BE165" s="101">
        <f>IF(N165="základní",J165,0)</f>
        <v>0</v>
      </c>
      <c r="BF165" s="101">
        <f>IF(N165="snížená",J165,0)</f>
        <v>0</v>
      </c>
      <c r="BG165" s="101">
        <f>IF(N165="zákl. přenesená",J165,0)</f>
        <v>0</v>
      </c>
      <c r="BH165" s="101">
        <f>IF(N165="sníž. přenesená",J165,0)</f>
        <v>0</v>
      </c>
      <c r="BI165" s="101">
        <f>IF(N165="nulová",J165,0)</f>
        <v>0</v>
      </c>
      <c r="BJ165" s="18" t="s">
        <v>73</v>
      </c>
      <c r="BK165" s="101">
        <f>ROUND(I165*H165,2)</f>
        <v>0</v>
      </c>
      <c r="BL165" s="18" t="s">
        <v>114</v>
      </c>
      <c r="BM165" s="100" t="s">
        <v>250</v>
      </c>
    </row>
    <row r="166" spans="1:47" s="2" customFormat="1" ht="19.5">
      <c r="A166" s="28"/>
      <c r="B166" s="29"/>
      <c r="C166" s="215"/>
      <c r="D166" s="265" t="s">
        <v>116</v>
      </c>
      <c r="E166" s="215"/>
      <c r="F166" s="266" t="s">
        <v>251</v>
      </c>
      <c r="G166" s="215"/>
      <c r="H166" s="215"/>
      <c r="I166" s="215"/>
      <c r="J166" s="215"/>
      <c r="K166" s="215"/>
      <c r="L166" s="29"/>
      <c r="M166" s="102"/>
      <c r="N166" s="103"/>
      <c r="O166" s="45"/>
      <c r="P166" s="45"/>
      <c r="Q166" s="45"/>
      <c r="R166" s="45"/>
      <c r="S166" s="45"/>
      <c r="T166" s="46"/>
      <c r="U166" s="28"/>
      <c r="V166" s="28"/>
      <c r="W166" s="28"/>
      <c r="X166" s="28"/>
      <c r="Y166" s="28"/>
      <c r="Z166" s="28"/>
      <c r="AA166" s="28"/>
      <c r="AB166" s="28"/>
      <c r="AC166" s="28"/>
      <c r="AD166" s="28"/>
      <c r="AE166" s="28"/>
      <c r="AT166" s="18" t="s">
        <v>116</v>
      </c>
      <c r="AU166" s="18" t="s">
        <v>75</v>
      </c>
    </row>
    <row r="167" spans="1:47" s="2" customFormat="1" ht="29.25">
      <c r="A167" s="28"/>
      <c r="B167" s="29"/>
      <c r="C167" s="215"/>
      <c r="D167" s="265" t="s">
        <v>118</v>
      </c>
      <c r="E167" s="215"/>
      <c r="F167" s="267" t="s">
        <v>252</v>
      </c>
      <c r="G167" s="215"/>
      <c r="H167" s="215"/>
      <c r="I167" s="215"/>
      <c r="J167" s="215"/>
      <c r="K167" s="215"/>
      <c r="L167" s="29"/>
      <c r="M167" s="102"/>
      <c r="N167" s="103"/>
      <c r="O167" s="45"/>
      <c r="P167" s="45"/>
      <c r="Q167" s="45"/>
      <c r="R167" s="45"/>
      <c r="S167" s="45"/>
      <c r="T167" s="46"/>
      <c r="U167" s="28"/>
      <c r="V167" s="28"/>
      <c r="W167" s="28"/>
      <c r="X167" s="28"/>
      <c r="Y167" s="28"/>
      <c r="Z167" s="28"/>
      <c r="AA167" s="28"/>
      <c r="AB167" s="28"/>
      <c r="AC167" s="28"/>
      <c r="AD167" s="28"/>
      <c r="AE167" s="28"/>
      <c r="AT167" s="18" t="s">
        <v>118</v>
      </c>
      <c r="AU167" s="18" t="s">
        <v>75</v>
      </c>
    </row>
    <row r="168" spans="1:65" s="2" customFormat="1" ht="16.5" customHeight="1">
      <c r="A168" s="28"/>
      <c r="B168" s="95"/>
      <c r="C168" s="288" t="s">
        <v>253</v>
      </c>
      <c r="D168" s="288" t="s">
        <v>109</v>
      </c>
      <c r="E168" s="289" t="s">
        <v>254</v>
      </c>
      <c r="F168" s="290" t="s">
        <v>255</v>
      </c>
      <c r="G168" s="291" t="s">
        <v>249</v>
      </c>
      <c r="H168" s="292">
        <v>48</v>
      </c>
      <c r="I168" s="285"/>
      <c r="J168" s="293">
        <f>ROUND(I168*H168,2)</f>
        <v>0</v>
      </c>
      <c r="K168" s="290" t="s">
        <v>113</v>
      </c>
      <c r="L168" s="29"/>
      <c r="M168" s="96" t="s">
        <v>3</v>
      </c>
      <c r="N168" s="97" t="s">
        <v>40</v>
      </c>
      <c r="O168" s="98">
        <v>0.124</v>
      </c>
      <c r="P168" s="98">
        <f>O168*H168</f>
        <v>5.952</v>
      </c>
      <c r="Q168" s="98">
        <v>0</v>
      </c>
      <c r="R168" s="98">
        <f>Q168*H168</f>
        <v>0</v>
      </c>
      <c r="S168" s="98">
        <v>0</v>
      </c>
      <c r="T168" s="99">
        <f>S168*H168</f>
        <v>0</v>
      </c>
      <c r="U168" s="28"/>
      <c r="V168" s="28"/>
      <c r="W168" s="28"/>
      <c r="X168" s="28"/>
      <c r="Y168" s="28"/>
      <c r="Z168" s="28"/>
      <c r="AA168" s="28"/>
      <c r="AB168" s="28"/>
      <c r="AC168" s="28"/>
      <c r="AD168" s="28"/>
      <c r="AE168" s="28"/>
      <c r="AR168" s="100" t="s">
        <v>114</v>
      </c>
      <c r="AT168" s="100" t="s">
        <v>109</v>
      </c>
      <c r="AU168" s="100" t="s">
        <v>75</v>
      </c>
      <c r="AY168" s="18" t="s">
        <v>107</v>
      </c>
      <c r="BE168" s="101">
        <f>IF(N168="základní",J168,0)</f>
        <v>0</v>
      </c>
      <c r="BF168" s="101">
        <f>IF(N168="snížená",J168,0)</f>
        <v>0</v>
      </c>
      <c r="BG168" s="101">
        <f>IF(N168="zákl. přenesená",J168,0)</f>
        <v>0</v>
      </c>
      <c r="BH168" s="101">
        <f>IF(N168="sníž. přenesená",J168,0)</f>
        <v>0</v>
      </c>
      <c r="BI168" s="101">
        <f>IF(N168="nulová",J168,0)</f>
        <v>0</v>
      </c>
      <c r="BJ168" s="18" t="s">
        <v>73</v>
      </c>
      <c r="BK168" s="101">
        <f>ROUND(I168*H168,2)</f>
        <v>0</v>
      </c>
      <c r="BL168" s="18" t="s">
        <v>114</v>
      </c>
      <c r="BM168" s="100" t="s">
        <v>256</v>
      </c>
    </row>
    <row r="169" spans="1:47" s="2" customFormat="1" ht="12">
      <c r="A169" s="28"/>
      <c r="B169" s="29"/>
      <c r="C169" s="215"/>
      <c r="D169" s="265" t="s">
        <v>116</v>
      </c>
      <c r="E169" s="215"/>
      <c r="F169" s="266" t="s">
        <v>257</v>
      </c>
      <c r="G169" s="215"/>
      <c r="H169" s="215"/>
      <c r="I169" s="215"/>
      <c r="J169" s="215"/>
      <c r="K169" s="215"/>
      <c r="L169" s="29"/>
      <c r="M169" s="102"/>
      <c r="N169" s="103"/>
      <c r="O169" s="45"/>
      <c r="P169" s="45"/>
      <c r="Q169" s="45"/>
      <c r="R169" s="45"/>
      <c r="S169" s="45"/>
      <c r="T169" s="46"/>
      <c r="U169" s="28"/>
      <c r="V169" s="28"/>
      <c r="W169" s="28"/>
      <c r="X169" s="28"/>
      <c r="Y169" s="28"/>
      <c r="Z169" s="28"/>
      <c r="AA169" s="28"/>
      <c r="AB169" s="28"/>
      <c r="AC169" s="28"/>
      <c r="AD169" s="28"/>
      <c r="AE169" s="28"/>
      <c r="AT169" s="18" t="s">
        <v>116</v>
      </c>
      <c r="AU169" s="18" t="s">
        <v>75</v>
      </c>
    </row>
    <row r="170" spans="1:47" s="2" customFormat="1" ht="29.25">
      <c r="A170" s="28"/>
      <c r="B170" s="29"/>
      <c r="C170" s="215"/>
      <c r="D170" s="265" t="s">
        <v>118</v>
      </c>
      <c r="E170" s="215"/>
      <c r="F170" s="267" t="s">
        <v>252</v>
      </c>
      <c r="G170" s="215"/>
      <c r="H170" s="215"/>
      <c r="I170" s="215"/>
      <c r="J170" s="215"/>
      <c r="K170" s="215"/>
      <c r="L170" s="29"/>
      <c r="M170" s="102"/>
      <c r="N170" s="103"/>
      <c r="O170" s="45"/>
      <c r="P170" s="45"/>
      <c r="Q170" s="45"/>
      <c r="R170" s="45"/>
      <c r="S170" s="45"/>
      <c r="T170" s="46"/>
      <c r="U170" s="28"/>
      <c r="V170" s="28"/>
      <c r="W170" s="28"/>
      <c r="X170" s="28"/>
      <c r="Y170" s="28"/>
      <c r="Z170" s="28"/>
      <c r="AA170" s="28"/>
      <c r="AB170" s="28"/>
      <c r="AC170" s="28"/>
      <c r="AD170" s="28"/>
      <c r="AE170" s="28"/>
      <c r="AT170" s="18" t="s">
        <v>118</v>
      </c>
      <c r="AU170" s="18" t="s">
        <v>75</v>
      </c>
    </row>
    <row r="171" spans="1:65" s="2" customFormat="1" ht="16.5" customHeight="1">
      <c r="A171" s="28"/>
      <c r="B171" s="95"/>
      <c r="C171" s="288" t="s">
        <v>258</v>
      </c>
      <c r="D171" s="288" t="s">
        <v>109</v>
      </c>
      <c r="E171" s="289" t="s">
        <v>259</v>
      </c>
      <c r="F171" s="290" t="s">
        <v>260</v>
      </c>
      <c r="G171" s="291" t="s">
        <v>249</v>
      </c>
      <c r="H171" s="292">
        <v>273.687</v>
      </c>
      <c r="I171" s="285"/>
      <c r="J171" s="293">
        <f>ROUND(I171*H171,2)</f>
        <v>0</v>
      </c>
      <c r="K171" s="290" t="s">
        <v>113</v>
      </c>
      <c r="L171" s="29"/>
      <c r="M171" s="96" t="s">
        <v>3</v>
      </c>
      <c r="N171" s="97" t="s">
        <v>40</v>
      </c>
      <c r="O171" s="98">
        <v>0.152</v>
      </c>
      <c r="P171" s="98">
        <f>O171*H171</f>
        <v>41.600424000000004</v>
      </c>
      <c r="Q171" s="98">
        <v>0</v>
      </c>
      <c r="R171" s="98">
        <f>Q171*H171</f>
        <v>0</v>
      </c>
      <c r="S171" s="98">
        <v>0</v>
      </c>
      <c r="T171" s="99">
        <f>S171*H171</f>
        <v>0</v>
      </c>
      <c r="U171" s="28"/>
      <c r="V171" s="28"/>
      <c r="W171" s="28"/>
      <c r="X171" s="28"/>
      <c r="Y171" s="28"/>
      <c r="Z171" s="28"/>
      <c r="AA171" s="28"/>
      <c r="AB171" s="28"/>
      <c r="AC171" s="28"/>
      <c r="AD171" s="28"/>
      <c r="AE171" s="28"/>
      <c r="AR171" s="100" t="s">
        <v>114</v>
      </c>
      <c r="AT171" s="100" t="s">
        <v>109</v>
      </c>
      <c r="AU171" s="100" t="s">
        <v>75</v>
      </c>
      <c r="AY171" s="18" t="s">
        <v>107</v>
      </c>
      <c r="BE171" s="101">
        <f>IF(N171="základní",J171,0)</f>
        <v>0</v>
      </c>
      <c r="BF171" s="101">
        <f>IF(N171="snížená",J171,0)</f>
        <v>0</v>
      </c>
      <c r="BG171" s="101">
        <f>IF(N171="zákl. přenesená",J171,0)</f>
        <v>0</v>
      </c>
      <c r="BH171" s="101">
        <f>IF(N171="sníž. přenesená",J171,0)</f>
        <v>0</v>
      </c>
      <c r="BI171" s="101">
        <f>IF(N171="nulová",J171,0)</f>
        <v>0</v>
      </c>
      <c r="BJ171" s="18" t="s">
        <v>73</v>
      </c>
      <c r="BK171" s="101">
        <f>ROUND(I171*H171,2)</f>
        <v>0</v>
      </c>
      <c r="BL171" s="18" t="s">
        <v>114</v>
      </c>
      <c r="BM171" s="100" t="s">
        <v>261</v>
      </c>
    </row>
    <row r="172" spans="1:47" s="2" customFormat="1" ht="12">
      <c r="A172" s="28"/>
      <c r="B172" s="29"/>
      <c r="C172" s="215"/>
      <c r="D172" s="265" t="s">
        <v>116</v>
      </c>
      <c r="E172" s="215"/>
      <c r="F172" s="266" t="s">
        <v>262</v>
      </c>
      <c r="G172" s="215"/>
      <c r="H172" s="215"/>
      <c r="I172" s="215"/>
      <c r="J172" s="215"/>
      <c r="K172" s="215"/>
      <c r="L172" s="29"/>
      <c r="M172" s="102"/>
      <c r="N172" s="103"/>
      <c r="O172" s="45"/>
      <c r="P172" s="45"/>
      <c r="Q172" s="45"/>
      <c r="R172" s="45"/>
      <c r="S172" s="45"/>
      <c r="T172" s="46"/>
      <c r="U172" s="28"/>
      <c r="V172" s="28"/>
      <c r="W172" s="28"/>
      <c r="X172" s="28"/>
      <c r="Y172" s="28"/>
      <c r="Z172" s="28"/>
      <c r="AA172" s="28"/>
      <c r="AB172" s="28"/>
      <c r="AC172" s="28"/>
      <c r="AD172" s="28"/>
      <c r="AE172" s="28"/>
      <c r="AT172" s="18" t="s">
        <v>116</v>
      </c>
      <c r="AU172" s="18" t="s">
        <v>75</v>
      </c>
    </row>
    <row r="173" spans="1:47" s="2" customFormat="1" ht="29.25">
      <c r="A173" s="28"/>
      <c r="B173" s="29"/>
      <c r="C173" s="215"/>
      <c r="D173" s="265" t="s">
        <v>118</v>
      </c>
      <c r="E173" s="215"/>
      <c r="F173" s="267" t="s">
        <v>252</v>
      </c>
      <c r="G173" s="215"/>
      <c r="H173" s="215"/>
      <c r="I173" s="215"/>
      <c r="J173" s="215"/>
      <c r="K173" s="215"/>
      <c r="L173" s="29"/>
      <c r="M173" s="102"/>
      <c r="N173" s="103"/>
      <c r="O173" s="45"/>
      <c r="P173" s="45"/>
      <c r="Q173" s="45"/>
      <c r="R173" s="45"/>
      <c r="S173" s="45"/>
      <c r="T173" s="46"/>
      <c r="U173" s="28"/>
      <c r="V173" s="28"/>
      <c r="W173" s="28"/>
      <c r="X173" s="28"/>
      <c r="Y173" s="28"/>
      <c r="Z173" s="28"/>
      <c r="AA173" s="28"/>
      <c r="AB173" s="28"/>
      <c r="AC173" s="28"/>
      <c r="AD173" s="28"/>
      <c r="AE173" s="28"/>
      <c r="AT173" s="18" t="s">
        <v>118</v>
      </c>
      <c r="AU173" s="18" t="s">
        <v>75</v>
      </c>
    </row>
    <row r="174" spans="1:65" s="2" customFormat="1" ht="16.5" customHeight="1">
      <c r="A174" s="28"/>
      <c r="B174" s="95"/>
      <c r="C174" s="288" t="s">
        <v>263</v>
      </c>
      <c r="D174" s="288" t="s">
        <v>109</v>
      </c>
      <c r="E174" s="289" t="s">
        <v>264</v>
      </c>
      <c r="F174" s="290" t="s">
        <v>265</v>
      </c>
      <c r="G174" s="291" t="s">
        <v>249</v>
      </c>
      <c r="H174" s="292">
        <v>327.319</v>
      </c>
      <c r="I174" s="285"/>
      <c r="J174" s="293">
        <f>ROUND(I174*H174,2)</f>
        <v>0</v>
      </c>
      <c r="K174" s="290" t="s">
        <v>3</v>
      </c>
      <c r="L174" s="29"/>
      <c r="M174" s="96" t="s">
        <v>3</v>
      </c>
      <c r="N174" s="97" t="s">
        <v>40</v>
      </c>
      <c r="O174" s="98">
        <v>0.125</v>
      </c>
      <c r="P174" s="98">
        <f>O174*H174</f>
        <v>40.914875</v>
      </c>
      <c r="Q174" s="98">
        <v>0</v>
      </c>
      <c r="R174" s="98">
        <f>Q174*H174</f>
        <v>0</v>
      </c>
      <c r="S174" s="98">
        <v>0</v>
      </c>
      <c r="T174" s="99">
        <f>S174*H174</f>
        <v>0</v>
      </c>
      <c r="U174" s="28"/>
      <c r="V174" s="28"/>
      <c r="W174" s="28"/>
      <c r="X174" s="28"/>
      <c r="Y174" s="28"/>
      <c r="Z174" s="28"/>
      <c r="AA174" s="28"/>
      <c r="AB174" s="28"/>
      <c r="AC174" s="28"/>
      <c r="AD174" s="28"/>
      <c r="AE174" s="28"/>
      <c r="AR174" s="100" t="s">
        <v>114</v>
      </c>
      <c r="AT174" s="100" t="s">
        <v>109</v>
      </c>
      <c r="AU174" s="100" t="s">
        <v>75</v>
      </c>
      <c r="AY174" s="18" t="s">
        <v>107</v>
      </c>
      <c r="BE174" s="101">
        <f>IF(N174="základní",J174,0)</f>
        <v>0</v>
      </c>
      <c r="BF174" s="101">
        <f>IF(N174="snížená",J174,0)</f>
        <v>0</v>
      </c>
      <c r="BG174" s="101">
        <f>IF(N174="zákl. přenesená",J174,0)</f>
        <v>0</v>
      </c>
      <c r="BH174" s="101">
        <f>IF(N174="sníž. přenesená",J174,0)</f>
        <v>0</v>
      </c>
      <c r="BI174" s="101">
        <f>IF(N174="nulová",J174,0)</f>
        <v>0</v>
      </c>
      <c r="BJ174" s="18" t="s">
        <v>73</v>
      </c>
      <c r="BK174" s="101">
        <f>ROUND(I174*H174,2)</f>
        <v>0</v>
      </c>
      <c r="BL174" s="18" t="s">
        <v>114</v>
      </c>
      <c r="BM174" s="100" t="s">
        <v>266</v>
      </c>
    </row>
    <row r="175" spans="1:47" s="2" customFormat="1" ht="12">
      <c r="A175" s="28"/>
      <c r="B175" s="29"/>
      <c r="C175" s="215"/>
      <c r="D175" s="265" t="s">
        <v>116</v>
      </c>
      <c r="E175" s="215"/>
      <c r="F175" s="266" t="s">
        <v>267</v>
      </c>
      <c r="G175" s="215"/>
      <c r="H175" s="215"/>
      <c r="I175" s="215"/>
      <c r="J175" s="215"/>
      <c r="K175" s="215"/>
      <c r="L175" s="29"/>
      <c r="M175" s="102"/>
      <c r="N175" s="103"/>
      <c r="O175" s="45"/>
      <c r="P175" s="45"/>
      <c r="Q175" s="45"/>
      <c r="R175" s="45"/>
      <c r="S175" s="45"/>
      <c r="T175" s="46"/>
      <c r="U175" s="28"/>
      <c r="V175" s="28"/>
      <c r="W175" s="28"/>
      <c r="X175" s="28"/>
      <c r="Y175" s="28"/>
      <c r="Z175" s="28"/>
      <c r="AA175" s="28"/>
      <c r="AB175" s="28"/>
      <c r="AC175" s="28"/>
      <c r="AD175" s="28"/>
      <c r="AE175" s="28"/>
      <c r="AT175" s="18" t="s">
        <v>116</v>
      </c>
      <c r="AU175" s="18" t="s">
        <v>75</v>
      </c>
    </row>
    <row r="176" spans="1:47" s="2" customFormat="1" ht="58.5">
      <c r="A176" s="28"/>
      <c r="B176" s="29"/>
      <c r="C176" s="215"/>
      <c r="D176" s="265" t="s">
        <v>118</v>
      </c>
      <c r="E176" s="215"/>
      <c r="F176" s="267" t="s">
        <v>268</v>
      </c>
      <c r="G176" s="215"/>
      <c r="H176" s="215"/>
      <c r="I176" s="215"/>
      <c r="J176" s="215"/>
      <c r="K176" s="215"/>
      <c r="L176" s="29"/>
      <c r="M176" s="102"/>
      <c r="N176" s="103"/>
      <c r="O176" s="45"/>
      <c r="P176" s="45"/>
      <c r="Q176" s="45"/>
      <c r="R176" s="45"/>
      <c r="S176" s="45"/>
      <c r="T176" s="46"/>
      <c r="U176" s="28"/>
      <c r="V176" s="28"/>
      <c r="W176" s="28"/>
      <c r="X176" s="28"/>
      <c r="Y176" s="28"/>
      <c r="Z176" s="28"/>
      <c r="AA176" s="28"/>
      <c r="AB176" s="28"/>
      <c r="AC176" s="28"/>
      <c r="AD176" s="28"/>
      <c r="AE176" s="28"/>
      <c r="AT176" s="18" t="s">
        <v>118</v>
      </c>
      <c r="AU176" s="18" t="s">
        <v>75</v>
      </c>
    </row>
    <row r="177" spans="2:63" s="12" customFormat="1" ht="22.9" customHeight="1">
      <c r="B177" s="87"/>
      <c r="C177" s="253"/>
      <c r="D177" s="254" t="s">
        <v>67</v>
      </c>
      <c r="E177" s="257" t="s">
        <v>269</v>
      </c>
      <c r="F177" s="257" t="s">
        <v>270</v>
      </c>
      <c r="G177" s="253"/>
      <c r="H177" s="253"/>
      <c r="I177" s="253"/>
      <c r="J177" s="258">
        <f>BK177</f>
        <v>0</v>
      </c>
      <c r="K177" s="253"/>
      <c r="L177" s="87"/>
      <c r="M177" s="89"/>
      <c r="N177" s="90"/>
      <c r="O177" s="90"/>
      <c r="P177" s="91">
        <f>SUM(P178:P180)</f>
        <v>2.992316</v>
      </c>
      <c r="Q177" s="90"/>
      <c r="R177" s="91">
        <f>SUM(R178:R180)</f>
        <v>0</v>
      </c>
      <c r="S177" s="90"/>
      <c r="T177" s="92">
        <f>SUM(T178:T180)</f>
        <v>0</v>
      </c>
      <c r="AR177" s="88" t="s">
        <v>73</v>
      </c>
      <c r="AT177" s="93" t="s">
        <v>67</v>
      </c>
      <c r="AU177" s="93" t="s">
        <v>73</v>
      </c>
      <c r="AY177" s="88" t="s">
        <v>107</v>
      </c>
      <c r="BK177" s="94">
        <f>SUM(BK178:BK180)</f>
        <v>0</v>
      </c>
    </row>
    <row r="178" spans="1:65" s="2" customFormat="1" ht="16.5" customHeight="1">
      <c r="A178" s="28"/>
      <c r="B178" s="95"/>
      <c r="C178" s="259" t="s">
        <v>271</v>
      </c>
      <c r="D178" s="259" t="s">
        <v>109</v>
      </c>
      <c r="E178" s="260" t="s">
        <v>272</v>
      </c>
      <c r="F178" s="261" t="s">
        <v>273</v>
      </c>
      <c r="G178" s="262" t="s">
        <v>249</v>
      </c>
      <c r="H178" s="263">
        <v>9.013</v>
      </c>
      <c r="I178" s="285"/>
      <c r="J178" s="264">
        <f>ROUND(I178*H178,2)</f>
        <v>0</v>
      </c>
      <c r="K178" s="261" t="s">
        <v>113</v>
      </c>
      <c r="L178" s="29"/>
      <c r="M178" s="96" t="s">
        <v>3</v>
      </c>
      <c r="N178" s="97" t="s">
        <v>40</v>
      </c>
      <c r="O178" s="98">
        <v>0.332</v>
      </c>
      <c r="P178" s="98">
        <f>O178*H178</f>
        <v>2.992316</v>
      </c>
      <c r="Q178" s="98">
        <v>0</v>
      </c>
      <c r="R178" s="98">
        <f>Q178*H178</f>
        <v>0</v>
      </c>
      <c r="S178" s="98">
        <v>0</v>
      </c>
      <c r="T178" s="99">
        <f>S178*H178</f>
        <v>0</v>
      </c>
      <c r="U178" s="28"/>
      <c r="V178" s="28"/>
      <c r="W178" s="28"/>
      <c r="X178" s="28"/>
      <c r="Y178" s="28"/>
      <c r="Z178" s="28"/>
      <c r="AA178" s="28"/>
      <c r="AB178" s="28"/>
      <c r="AC178" s="28"/>
      <c r="AD178" s="28"/>
      <c r="AE178" s="28"/>
      <c r="AR178" s="100" t="s">
        <v>114</v>
      </c>
      <c r="AT178" s="100" t="s">
        <v>109</v>
      </c>
      <c r="AU178" s="100" t="s">
        <v>75</v>
      </c>
      <c r="AY178" s="18" t="s">
        <v>107</v>
      </c>
      <c r="BE178" s="101">
        <f>IF(N178="základní",J178,0)</f>
        <v>0</v>
      </c>
      <c r="BF178" s="101">
        <f>IF(N178="snížená",J178,0)</f>
        <v>0</v>
      </c>
      <c r="BG178" s="101">
        <f>IF(N178="zákl. přenesená",J178,0)</f>
        <v>0</v>
      </c>
      <c r="BH178" s="101">
        <f>IF(N178="sníž. přenesená",J178,0)</f>
        <v>0</v>
      </c>
      <c r="BI178" s="101">
        <f>IF(N178="nulová",J178,0)</f>
        <v>0</v>
      </c>
      <c r="BJ178" s="18" t="s">
        <v>73</v>
      </c>
      <c r="BK178" s="101">
        <f>ROUND(I178*H178,2)</f>
        <v>0</v>
      </c>
      <c r="BL178" s="18" t="s">
        <v>114</v>
      </c>
      <c r="BM178" s="100" t="s">
        <v>274</v>
      </c>
    </row>
    <row r="179" spans="1:47" s="2" customFormat="1" ht="19.5">
      <c r="A179" s="28"/>
      <c r="B179" s="29"/>
      <c r="C179" s="215"/>
      <c r="D179" s="265" t="s">
        <v>116</v>
      </c>
      <c r="E179" s="215"/>
      <c r="F179" s="266" t="s">
        <v>275</v>
      </c>
      <c r="G179" s="215"/>
      <c r="H179" s="215"/>
      <c r="I179" s="215"/>
      <c r="J179" s="215"/>
      <c r="K179" s="215"/>
      <c r="L179" s="29"/>
      <c r="M179" s="102"/>
      <c r="N179" s="103"/>
      <c r="O179" s="45"/>
      <c r="P179" s="45"/>
      <c r="Q179" s="45"/>
      <c r="R179" s="45"/>
      <c r="S179" s="45"/>
      <c r="T179" s="46"/>
      <c r="U179" s="28"/>
      <c r="V179" s="28"/>
      <c r="W179" s="28"/>
      <c r="X179" s="28"/>
      <c r="Y179" s="28"/>
      <c r="Z179" s="28"/>
      <c r="AA179" s="28"/>
      <c r="AB179" s="28"/>
      <c r="AC179" s="28"/>
      <c r="AD179" s="28"/>
      <c r="AE179" s="28"/>
      <c r="AT179" s="18" t="s">
        <v>116</v>
      </c>
      <c r="AU179" s="18" t="s">
        <v>75</v>
      </c>
    </row>
    <row r="180" spans="1:47" s="2" customFormat="1" ht="39">
      <c r="A180" s="28"/>
      <c r="B180" s="29"/>
      <c r="C180" s="215"/>
      <c r="D180" s="265" t="s">
        <v>118</v>
      </c>
      <c r="E180" s="215"/>
      <c r="F180" s="267" t="s">
        <v>276</v>
      </c>
      <c r="G180" s="215"/>
      <c r="H180" s="215"/>
      <c r="I180" s="215"/>
      <c r="J180" s="215"/>
      <c r="K180" s="215"/>
      <c r="L180" s="29"/>
      <c r="M180" s="102"/>
      <c r="N180" s="103"/>
      <c r="O180" s="45"/>
      <c r="P180" s="45"/>
      <c r="Q180" s="45"/>
      <c r="R180" s="45"/>
      <c r="S180" s="45"/>
      <c r="T180" s="46"/>
      <c r="U180" s="28"/>
      <c r="V180" s="28"/>
      <c r="W180" s="28"/>
      <c r="X180" s="28"/>
      <c r="Y180" s="28"/>
      <c r="Z180" s="28"/>
      <c r="AA180" s="28"/>
      <c r="AB180" s="28"/>
      <c r="AC180" s="28"/>
      <c r="AD180" s="28"/>
      <c r="AE180" s="28"/>
      <c r="AT180" s="18" t="s">
        <v>118</v>
      </c>
      <c r="AU180" s="18" t="s">
        <v>75</v>
      </c>
    </row>
    <row r="181" spans="2:63" s="12" customFormat="1" ht="25.9" customHeight="1">
      <c r="B181" s="87"/>
      <c r="C181" s="253"/>
      <c r="D181" s="254" t="s">
        <v>67</v>
      </c>
      <c r="E181" s="255" t="s">
        <v>277</v>
      </c>
      <c r="F181" s="255" t="s">
        <v>278</v>
      </c>
      <c r="G181" s="253"/>
      <c r="H181" s="253"/>
      <c r="I181" s="253"/>
      <c r="J181" s="256">
        <f>BK181</f>
        <v>0</v>
      </c>
      <c r="K181" s="253"/>
      <c r="L181" s="87"/>
      <c r="M181" s="89"/>
      <c r="N181" s="90"/>
      <c r="O181" s="90"/>
      <c r="P181" s="91">
        <v>0</v>
      </c>
      <c r="Q181" s="90"/>
      <c r="R181" s="91">
        <v>0</v>
      </c>
      <c r="S181" s="90"/>
      <c r="T181" s="92">
        <v>0</v>
      </c>
      <c r="AR181" s="88" t="s">
        <v>75</v>
      </c>
      <c r="AT181" s="93" t="s">
        <v>67</v>
      </c>
      <c r="AU181" s="93" t="s">
        <v>68</v>
      </c>
      <c r="AY181" s="88" t="s">
        <v>107</v>
      </c>
      <c r="BK181" s="94">
        <v>0</v>
      </c>
    </row>
    <row r="182" spans="2:63" s="12" customFormat="1" ht="25.9" customHeight="1">
      <c r="B182" s="87"/>
      <c r="C182" s="253"/>
      <c r="D182" s="254" t="s">
        <v>67</v>
      </c>
      <c r="E182" s="255" t="s">
        <v>279</v>
      </c>
      <c r="F182" s="255" t="s">
        <v>280</v>
      </c>
      <c r="G182" s="253"/>
      <c r="H182" s="253"/>
      <c r="I182" s="253"/>
      <c r="J182" s="256">
        <f>BK182</f>
        <v>0</v>
      </c>
      <c r="K182" s="253"/>
      <c r="L182" s="87"/>
      <c r="M182" s="89"/>
      <c r="N182" s="90"/>
      <c r="O182" s="90"/>
      <c r="P182" s="91">
        <f>P183+P187</f>
        <v>0</v>
      </c>
      <c r="Q182" s="90"/>
      <c r="R182" s="91">
        <f>R183+R187</f>
        <v>0</v>
      </c>
      <c r="S182" s="90"/>
      <c r="T182" s="92">
        <f>T183+T187</f>
        <v>0</v>
      </c>
      <c r="AR182" s="88" t="s">
        <v>143</v>
      </c>
      <c r="AT182" s="93" t="s">
        <v>67</v>
      </c>
      <c r="AU182" s="93" t="s">
        <v>68</v>
      </c>
      <c r="AY182" s="88" t="s">
        <v>107</v>
      </c>
      <c r="BK182" s="94">
        <f>BK183+BK187</f>
        <v>0</v>
      </c>
    </row>
    <row r="183" spans="2:63" s="12" customFormat="1" ht="22.9" customHeight="1">
      <c r="B183" s="87"/>
      <c r="C183" s="253"/>
      <c r="D183" s="254" t="s">
        <v>67</v>
      </c>
      <c r="E183" s="257" t="s">
        <v>281</v>
      </c>
      <c r="F183" s="257" t="s">
        <v>282</v>
      </c>
      <c r="G183" s="253"/>
      <c r="H183" s="253"/>
      <c r="I183" s="253"/>
      <c r="J183" s="258">
        <f>BK183</f>
        <v>0</v>
      </c>
      <c r="K183" s="253"/>
      <c r="L183" s="87"/>
      <c r="M183" s="89"/>
      <c r="N183" s="90"/>
      <c r="O183" s="90"/>
      <c r="P183" s="91">
        <f>SUM(P184:P186)</f>
        <v>0</v>
      </c>
      <c r="Q183" s="90"/>
      <c r="R183" s="91">
        <f>SUM(R184:R186)</f>
        <v>0</v>
      </c>
      <c r="S183" s="90"/>
      <c r="T183" s="92">
        <f>SUM(T184:T186)</f>
        <v>0</v>
      </c>
      <c r="AR183" s="88" t="s">
        <v>143</v>
      </c>
      <c r="AT183" s="93" t="s">
        <v>67</v>
      </c>
      <c r="AU183" s="93" t="s">
        <v>73</v>
      </c>
      <c r="AY183" s="88" t="s">
        <v>107</v>
      </c>
      <c r="BK183" s="94">
        <f>SUM(BK184:BK186)</f>
        <v>0</v>
      </c>
    </row>
    <row r="184" spans="1:65" s="2" customFormat="1" ht="16.5" customHeight="1">
      <c r="A184" s="28"/>
      <c r="B184" s="95"/>
      <c r="C184" s="259" t="s">
        <v>283</v>
      </c>
      <c r="D184" s="259" t="s">
        <v>109</v>
      </c>
      <c r="E184" s="260" t="s">
        <v>284</v>
      </c>
      <c r="F184" s="261" t="s">
        <v>285</v>
      </c>
      <c r="G184" s="262" t="s">
        <v>286</v>
      </c>
      <c r="H184" s="263">
        <v>1</v>
      </c>
      <c r="I184" s="285"/>
      <c r="J184" s="264">
        <f>ROUND(I184*H184,2)</f>
        <v>0</v>
      </c>
      <c r="K184" s="261" t="s">
        <v>113</v>
      </c>
      <c r="L184" s="29"/>
      <c r="M184" s="96" t="s">
        <v>3</v>
      </c>
      <c r="N184" s="97" t="s">
        <v>40</v>
      </c>
      <c r="O184" s="98">
        <v>0</v>
      </c>
      <c r="P184" s="98">
        <f>O184*H184</f>
        <v>0</v>
      </c>
      <c r="Q184" s="98">
        <v>0</v>
      </c>
      <c r="R184" s="98">
        <f>Q184*H184</f>
        <v>0</v>
      </c>
      <c r="S184" s="98">
        <v>0</v>
      </c>
      <c r="T184" s="99">
        <f>S184*H184</f>
        <v>0</v>
      </c>
      <c r="U184" s="28"/>
      <c r="V184" s="28"/>
      <c r="W184" s="28"/>
      <c r="X184" s="28"/>
      <c r="Y184" s="28"/>
      <c r="Z184" s="28"/>
      <c r="AA184" s="28"/>
      <c r="AB184" s="28"/>
      <c r="AC184" s="28"/>
      <c r="AD184" s="28"/>
      <c r="AE184" s="28"/>
      <c r="AR184" s="100" t="s">
        <v>287</v>
      </c>
      <c r="AT184" s="100" t="s">
        <v>109</v>
      </c>
      <c r="AU184" s="100" t="s">
        <v>75</v>
      </c>
      <c r="AY184" s="18" t="s">
        <v>107</v>
      </c>
      <c r="BE184" s="101">
        <f>IF(N184="základní",J184,0)</f>
        <v>0</v>
      </c>
      <c r="BF184" s="101">
        <f>IF(N184="snížená",J184,0)</f>
        <v>0</v>
      </c>
      <c r="BG184" s="101">
        <f>IF(N184="zákl. přenesená",J184,0)</f>
        <v>0</v>
      </c>
      <c r="BH184" s="101">
        <f>IF(N184="sníž. přenesená",J184,0)</f>
        <v>0</v>
      </c>
      <c r="BI184" s="101">
        <f>IF(N184="nulová",J184,0)</f>
        <v>0</v>
      </c>
      <c r="BJ184" s="18" t="s">
        <v>73</v>
      </c>
      <c r="BK184" s="101">
        <f>ROUND(I184*H184,2)</f>
        <v>0</v>
      </c>
      <c r="BL184" s="18" t="s">
        <v>287</v>
      </c>
      <c r="BM184" s="100" t="s">
        <v>288</v>
      </c>
    </row>
    <row r="185" spans="1:47" s="2" customFormat="1" ht="12">
      <c r="A185" s="28"/>
      <c r="B185" s="29"/>
      <c r="C185" s="215"/>
      <c r="D185" s="265" t="s">
        <v>116</v>
      </c>
      <c r="E185" s="215"/>
      <c r="F185" s="266" t="s">
        <v>285</v>
      </c>
      <c r="G185" s="215"/>
      <c r="H185" s="215"/>
      <c r="I185" s="215"/>
      <c r="J185" s="215"/>
      <c r="K185" s="215"/>
      <c r="L185" s="29"/>
      <c r="M185" s="102"/>
      <c r="N185" s="103"/>
      <c r="O185" s="45"/>
      <c r="P185" s="45"/>
      <c r="Q185" s="45"/>
      <c r="R185" s="45"/>
      <c r="S185" s="45"/>
      <c r="T185" s="46"/>
      <c r="U185" s="28"/>
      <c r="V185" s="28"/>
      <c r="W185" s="28"/>
      <c r="X185" s="28"/>
      <c r="Y185" s="28"/>
      <c r="Z185" s="28"/>
      <c r="AA185" s="28"/>
      <c r="AB185" s="28"/>
      <c r="AC185" s="28"/>
      <c r="AD185" s="28"/>
      <c r="AE185" s="28"/>
      <c r="AT185" s="18" t="s">
        <v>116</v>
      </c>
      <c r="AU185" s="18" t="s">
        <v>75</v>
      </c>
    </row>
    <row r="186" spans="2:51" s="13" customFormat="1" ht="12">
      <c r="B186" s="104"/>
      <c r="C186" s="268"/>
      <c r="D186" s="265" t="s">
        <v>120</v>
      </c>
      <c r="E186" s="269" t="s">
        <v>3</v>
      </c>
      <c r="F186" s="270" t="s">
        <v>289</v>
      </c>
      <c r="G186" s="268"/>
      <c r="H186" s="271">
        <v>1</v>
      </c>
      <c r="I186" s="268"/>
      <c r="J186" s="268"/>
      <c r="K186" s="268"/>
      <c r="L186" s="104"/>
      <c r="M186" s="106"/>
      <c r="N186" s="107"/>
      <c r="O186" s="107"/>
      <c r="P186" s="107"/>
      <c r="Q186" s="107"/>
      <c r="R186" s="107"/>
      <c r="S186" s="107"/>
      <c r="T186" s="108"/>
      <c r="AT186" s="105" t="s">
        <v>120</v>
      </c>
      <c r="AU186" s="105" t="s">
        <v>75</v>
      </c>
      <c r="AV186" s="13" t="s">
        <v>75</v>
      </c>
      <c r="AW186" s="13" t="s">
        <v>28</v>
      </c>
      <c r="AX186" s="13" t="s">
        <v>73</v>
      </c>
      <c r="AY186" s="105" t="s">
        <v>107</v>
      </c>
    </row>
    <row r="187" spans="2:63" s="12" customFormat="1" ht="22.9" customHeight="1">
      <c r="B187" s="87"/>
      <c r="C187" s="253"/>
      <c r="D187" s="254" t="s">
        <v>67</v>
      </c>
      <c r="E187" s="257" t="s">
        <v>290</v>
      </c>
      <c r="F187" s="257" t="s">
        <v>291</v>
      </c>
      <c r="G187" s="253"/>
      <c r="H187" s="253"/>
      <c r="I187" s="253"/>
      <c r="J187" s="258">
        <f>BK187</f>
        <v>0</v>
      </c>
      <c r="K187" s="253"/>
      <c r="L187" s="87"/>
      <c r="M187" s="89"/>
      <c r="N187" s="90"/>
      <c r="O187" s="90"/>
      <c r="P187" s="91">
        <f>SUM(P188:P189)</f>
        <v>0</v>
      </c>
      <c r="Q187" s="90"/>
      <c r="R187" s="91">
        <f>SUM(R188:R189)</f>
        <v>0</v>
      </c>
      <c r="S187" s="90"/>
      <c r="T187" s="92">
        <f>SUM(T188:T189)</f>
        <v>0</v>
      </c>
      <c r="AR187" s="88" t="s">
        <v>143</v>
      </c>
      <c r="AT187" s="93" t="s">
        <v>67</v>
      </c>
      <c r="AU187" s="93" t="s">
        <v>73</v>
      </c>
      <c r="AY187" s="88" t="s">
        <v>107</v>
      </c>
      <c r="BK187" s="94">
        <f>SUM(BK188:BK189)</f>
        <v>0</v>
      </c>
    </row>
    <row r="188" spans="1:65" s="2" customFormat="1" ht="16.5" customHeight="1">
      <c r="A188" s="28"/>
      <c r="B188" s="95"/>
      <c r="C188" s="259" t="s">
        <v>292</v>
      </c>
      <c r="D188" s="259" t="s">
        <v>109</v>
      </c>
      <c r="E188" s="260" t="s">
        <v>293</v>
      </c>
      <c r="F188" s="261" t="s">
        <v>294</v>
      </c>
      <c r="G188" s="262" t="s">
        <v>286</v>
      </c>
      <c r="H188" s="263">
        <v>1</v>
      </c>
      <c r="I188" s="285"/>
      <c r="J188" s="264">
        <f>ROUND(I188*H188,2)</f>
        <v>0</v>
      </c>
      <c r="K188" s="261" t="s">
        <v>113</v>
      </c>
      <c r="L188" s="29"/>
      <c r="M188" s="96" t="s">
        <v>3</v>
      </c>
      <c r="N188" s="97" t="s">
        <v>40</v>
      </c>
      <c r="O188" s="98">
        <v>0</v>
      </c>
      <c r="P188" s="98">
        <f>O188*H188</f>
        <v>0</v>
      </c>
      <c r="Q188" s="98">
        <v>0</v>
      </c>
      <c r="R188" s="98">
        <f>Q188*H188</f>
        <v>0</v>
      </c>
      <c r="S188" s="98">
        <v>0</v>
      </c>
      <c r="T188" s="99">
        <f>S188*H188</f>
        <v>0</v>
      </c>
      <c r="U188" s="28"/>
      <c r="V188" s="28"/>
      <c r="W188" s="28"/>
      <c r="X188" s="28"/>
      <c r="Y188" s="28"/>
      <c r="Z188" s="28"/>
      <c r="AA188" s="28"/>
      <c r="AB188" s="28"/>
      <c r="AC188" s="28"/>
      <c r="AD188" s="28"/>
      <c r="AE188" s="28"/>
      <c r="AR188" s="100" t="s">
        <v>287</v>
      </c>
      <c r="AT188" s="100" t="s">
        <v>109</v>
      </c>
      <c r="AU188" s="100" t="s">
        <v>75</v>
      </c>
      <c r="AY188" s="18" t="s">
        <v>107</v>
      </c>
      <c r="BE188" s="101">
        <f>IF(N188="základní",J188,0)</f>
        <v>0</v>
      </c>
      <c r="BF188" s="101">
        <f>IF(N188="snížená",J188,0)</f>
        <v>0</v>
      </c>
      <c r="BG188" s="101">
        <f>IF(N188="zákl. přenesená",J188,0)</f>
        <v>0</v>
      </c>
      <c r="BH188" s="101">
        <f>IF(N188="sníž. přenesená",J188,0)</f>
        <v>0</v>
      </c>
      <c r="BI188" s="101">
        <f>IF(N188="nulová",J188,0)</f>
        <v>0</v>
      </c>
      <c r="BJ188" s="18" t="s">
        <v>73</v>
      </c>
      <c r="BK188" s="101">
        <f>ROUND(I188*H188,2)</f>
        <v>0</v>
      </c>
      <c r="BL188" s="18" t="s">
        <v>287</v>
      </c>
      <c r="BM188" s="100" t="s">
        <v>295</v>
      </c>
    </row>
    <row r="189" spans="1:47" s="2" customFormat="1" ht="12">
      <c r="A189" s="28"/>
      <c r="B189" s="29"/>
      <c r="C189" s="215"/>
      <c r="D189" s="265" t="s">
        <v>116</v>
      </c>
      <c r="E189" s="215"/>
      <c r="F189" s="266" t="s">
        <v>294</v>
      </c>
      <c r="G189" s="215"/>
      <c r="H189" s="215"/>
      <c r="I189" s="215"/>
      <c r="J189" s="215"/>
      <c r="K189" s="215"/>
      <c r="L189" s="29"/>
      <c r="M189" s="122"/>
      <c r="N189" s="123"/>
      <c r="O189" s="124"/>
      <c r="P189" s="124"/>
      <c r="Q189" s="124"/>
      <c r="R189" s="124"/>
      <c r="S189" s="124"/>
      <c r="T189" s="125"/>
      <c r="U189" s="28"/>
      <c r="V189" s="28"/>
      <c r="W189" s="28"/>
      <c r="X189" s="28"/>
      <c r="Y189" s="28"/>
      <c r="Z189" s="28"/>
      <c r="AA189" s="28"/>
      <c r="AB189" s="28"/>
      <c r="AC189" s="28"/>
      <c r="AD189" s="28"/>
      <c r="AE189" s="28"/>
      <c r="AT189" s="18" t="s">
        <v>116</v>
      </c>
      <c r="AU189" s="18" t="s">
        <v>75</v>
      </c>
    </row>
    <row r="190" spans="1:31" s="2" customFormat="1" ht="6.95" customHeight="1">
      <c r="A190" s="28"/>
      <c r="B190" s="35"/>
      <c r="C190" s="234"/>
      <c r="D190" s="234"/>
      <c r="E190" s="234"/>
      <c r="F190" s="234"/>
      <c r="G190" s="234"/>
      <c r="H190" s="234"/>
      <c r="I190" s="234"/>
      <c r="J190" s="234"/>
      <c r="K190" s="234"/>
      <c r="L190" s="29"/>
      <c r="M190" s="28"/>
      <c r="O190" s="28"/>
      <c r="P190" s="28"/>
      <c r="Q190" s="28"/>
      <c r="R190" s="28"/>
      <c r="S190" s="28"/>
      <c r="T190" s="28"/>
      <c r="U190" s="28"/>
      <c r="V190" s="28"/>
      <c r="W190" s="28"/>
      <c r="X190" s="28"/>
      <c r="Y190" s="28"/>
      <c r="Z190" s="28"/>
      <c r="AA190" s="28"/>
      <c r="AB190" s="28"/>
      <c r="AC190" s="28"/>
      <c r="AD190" s="28"/>
      <c r="AE190" s="28"/>
    </row>
  </sheetData>
  <sheetProtection algorithmName="SHA-512" hashValue="aZYDegLEev4HJFOB3IEf8tl/ycVv+zWELroXdivGPJ0spzYAz5NlFfHiW8uAyK7bSWfmovoqHqo6bJCRX08ozQ==" saltValue="xIwNkegOQBt+KElmaU2Jzw==" spinCount="100000" sheet="1" objects="1" scenarios="1"/>
  <autoFilter ref="C83:K189"/>
  <mergeCells count="6">
    <mergeCell ref="E76:H76"/>
    <mergeCell ref="L2:V2"/>
    <mergeCell ref="E7:H7"/>
    <mergeCell ref="E16:H16"/>
    <mergeCell ref="E25:H25"/>
    <mergeCell ref="E46:H46"/>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26" customWidth="1"/>
    <col min="2" max="2" width="1.7109375" style="126" customWidth="1"/>
    <col min="3" max="4" width="5.00390625" style="126" customWidth="1"/>
    <col min="5" max="5" width="11.7109375" style="126" customWidth="1"/>
    <col min="6" max="6" width="9.140625" style="126" customWidth="1"/>
    <col min="7" max="7" width="5.00390625" style="126" customWidth="1"/>
    <col min="8" max="8" width="77.8515625" style="126" customWidth="1"/>
    <col min="9" max="10" width="20.00390625" style="126" customWidth="1"/>
    <col min="11" max="11" width="1.7109375" style="126" customWidth="1"/>
  </cols>
  <sheetData>
    <row r="1" s="1" customFormat="1" ht="37.5" customHeight="1"/>
    <row r="2" spans="2:11" s="1" customFormat="1" ht="7.5" customHeight="1">
      <c r="B2" s="127"/>
      <c r="C2" s="128"/>
      <c r="D2" s="128"/>
      <c r="E2" s="128"/>
      <c r="F2" s="128"/>
      <c r="G2" s="128"/>
      <c r="H2" s="128"/>
      <c r="I2" s="128"/>
      <c r="J2" s="128"/>
      <c r="K2" s="129"/>
    </row>
    <row r="3" spans="2:11" s="16" customFormat="1" ht="45" customHeight="1">
      <c r="B3" s="130"/>
      <c r="C3" s="332" t="s">
        <v>296</v>
      </c>
      <c r="D3" s="332"/>
      <c r="E3" s="332"/>
      <c r="F3" s="332"/>
      <c r="G3" s="332"/>
      <c r="H3" s="332"/>
      <c r="I3" s="332"/>
      <c r="J3" s="332"/>
      <c r="K3" s="131"/>
    </row>
    <row r="4" spans="2:11" s="1" customFormat="1" ht="25.5" customHeight="1">
      <c r="B4" s="132"/>
      <c r="C4" s="333" t="s">
        <v>297</v>
      </c>
      <c r="D4" s="333"/>
      <c r="E4" s="333"/>
      <c r="F4" s="333"/>
      <c r="G4" s="333"/>
      <c r="H4" s="333"/>
      <c r="I4" s="333"/>
      <c r="J4" s="333"/>
      <c r="K4" s="133"/>
    </row>
    <row r="5" spans="2:11" s="1" customFormat="1" ht="5.25" customHeight="1">
      <c r="B5" s="132"/>
      <c r="C5" s="134"/>
      <c r="D5" s="134"/>
      <c r="E5" s="134"/>
      <c r="F5" s="134"/>
      <c r="G5" s="134"/>
      <c r="H5" s="134"/>
      <c r="I5" s="134"/>
      <c r="J5" s="134"/>
      <c r="K5" s="133"/>
    </row>
    <row r="6" spans="2:11" s="1" customFormat="1" ht="15" customHeight="1">
      <c r="B6" s="132"/>
      <c r="C6" s="331" t="s">
        <v>298</v>
      </c>
      <c r="D6" s="331"/>
      <c r="E6" s="331"/>
      <c r="F6" s="331"/>
      <c r="G6" s="331"/>
      <c r="H6" s="331"/>
      <c r="I6" s="331"/>
      <c r="J6" s="331"/>
      <c r="K6" s="133"/>
    </row>
    <row r="7" spans="2:11" s="1" customFormat="1" ht="15" customHeight="1">
      <c r="B7" s="136"/>
      <c r="C7" s="331" t="s">
        <v>299</v>
      </c>
      <c r="D7" s="331"/>
      <c r="E7" s="331"/>
      <c r="F7" s="331"/>
      <c r="G7" s="331"/>
      <c r="H7" s="331"/>
      <c r="I7" s="331"/>
      <c r="J7" s="331"/>
      <c r="K7" s="133"/>
    </row>
    <row r="8" spans="2:11" s="1" customFormat="1" ht="12.75" customHeight="1">
      <c r="B8" s="136"/>
      <c r="C8" s="135"/>
      <c r="D8" s="135"/>
      <c r="E8" s="135"/>
      <c r="F8" s="135"/>
      <c r="G8" s="135"/>
      <c r="H8" s="135"/>
      <c r="I8" s="135"/>
      <c r="J8" s="135"/>
      <c r="K8" s="133"/>
    </row>
    <row r="9" spans="2:11" s="1" customFormat="1" ht="15" customHeight="1">
      <c r="B9" s="136"/>
      <c r="C9" s="331" t="s">
        <v>300</v>
      </c>
      <c r="D9" s="331"/>
      <c r="E9" s="331"/>
      <c r="F9" s="331"/>
      <c r="G9" s="331"/>
      <c r="H9" s="331"/>
      <c r="I9" s="331"/>
      <c r="J9" s="331"/>
      <c r="K9" s="133"/>
    </row>
    <row r="10" spans="2:11" s="1" customFormat="1" ht="15" customHeight="1">
      <c r="B10" s="136"/>
      <c r="C10" s="135"/>
      <c r="D10" s="331" t="s">
        <v>301</v>
      </c>
      <c r="E10" s="331"/>
      <c r="F10" s="331"/>
      <c r="G10" s="331"/>
      <c r="H10" s="331"/>
      <c r="I10" s="331"/>
      <c r="J10" s="331"/>
      <c r="K10" s="133"/>
    </row>
    <row r="11" spans="2:11" s="1" customFormat="1" ht="15" customHeight="1">
      <c r="B11" s="136"/>
      <c r="C11" s="137"/>
      <c r="D11" s="331" t="s">
        <v>302</v>
      </c>
      <c r="E11" s="331"/>
      <c r="F11" s="331"/>
      <c r="G11" s="331"/>
      <c r="H11" s="331"/>
      <c r="I11" s="331"/>
      <c r="J11" s="331"/>
      <c r="K11" s="133"/>
    </row>
    <row r="12" spans="2:11" s="1" customFormat="1" ht="15" customHeight="1">
      <c r="B12" s="136"/>
      <c r="C12" s="137"/>
      <c r="D12" s="135"/>
      <c r="E12" s="135"/>
      <c r="F12" s="135"/>
      <c r="G12" s="135"/>
      <c r="H12" s="135"/>
      <c r="I12" s="135"/>
      <c r="J12" s="135"/>
      <c r="K12" s="133"/>
    </row>
    <row r="13" spans="2:11" s="1" customFormat="1" ht="15" customHeight="1">
      <c r="B13" s="136"/>
      <c r="C13" s="137"/>
      <c r="D13" s="138" t="s">
        <v>303</v>
      </c>
      <c r="E13" s="135"/>
      <c r="F13" s="135"/>
      <c r="G13" s="135"/>
      <c r="H13" s="135"/>
      <c r="I13" s="135"/>
      <c r="J13" s="135"/>
      <c r="K13" s="133"/>
    </row>
    <row r="14" spans="2:11" s="1" customFormat="1" ht="12.75" customHeight="1">
      <c r="B14" s="136"/>
      <c r="C14" s="137"/>
      <c r="D14" s="137"/>
      <c r="E14" s="137"/>
      <c r="F14" s="137"/>
      <c r="G14" s="137"/>
      <c r="H14" s="137"/>
      <c r="I14" s="137"/>
      <c r="J14" s="137"/>
      <c r="K14" s="133"/>
    </row>
    <row r="15" spans="2:11" s="1" customFormat="1" ht="15" customHeight="1">
      <c r="B15" s="136"/>
      <c r="C15" s="137"/>
      <c r="D15" s="331" t="s">
        <v>304</v>
      </c>
      <c r="E15" s="331"/>
      <c r="F15" s="331"/>
      <c r="G15" s="331"/>
      <c r="H15" s="331"/>
      <c r="I15" s="331"/>
      <c r="J15" s="331"/>
      <c r="K15" s="133"/>
    </row>
    <row r="16" spans="2:11" s="1" customFormat="1" ht="15" customHeight="1">
      <c r="B16" s="136"/>
      <c r="C16" s="137"/>
      <c r="D16" s="331" t="s">
        <v>305</v>
      </c>
      <c r="E16" s="331"/>
      <c r="F16" s="331"/>
      <c r="G16" s="331"/>
      <c r="H16" s="331"/>
      <c r="I16" s="331"/>
      <c r="J16" s="331"/>
      <c r="K16" s="133"/>
    </row>
    <row r="17" spans="2:11" s="1" customFormat="1" ht="15" customHeight="1">
      <c r="B17" s="136"/>
      <c r="C17" s="137"/>
      <c r="D17" s="331" t="s">
        <v>306</v>
      </c>
      <c r="E17" s="331"/>
      <c r="F17" s="331"/>
      <c r="G17" s="331"/>
      <c r="H17" s="331"/>
      <c r="I17" s="331"/>
      <c r="J17" s="331"/>
      <c r="K17" s="133"/>
    </row>
    <row r="18" spans="2:11" s="1" customFormat="1" ht="15" customHeight="1">
      <c r="B18" s="136"/>
      <c r="C18" s="137"/>
      <c r="D18" s="137"/>
      <c r="E18" s="139" t="s">
        <v>72</v>
      </c>
      <c r="F18" s="331" t="s">
        <v>307</v>
      </c>
      <c r="G18" s="331"/>
      <c r="H18" s="331"/>
      <c r="I18" s="331"/>
      <c r="J18" s="331"/>
      <c r="K18" s="133"/>
    </row>
    <row r="19" spans="2:11" s="1" customFormat="1" ht="15" customHeight="1">
      <c r="B19" s="136"/>
      <c r="C19" s="137"/>
      <c r="D19" s="137"/>
      <c r="E19" s="139" t="s">
        <v>308</v>
      </c>
      <c r="F19" s="331" t="s">
        <v>309</v>
      </c>
      <c r="G19" s="331"/>
      <c r="H19" s="331"/>
      <c r="I19" s="331"/>
      <c r="J19" s="331"/>
      <c r="K19" s="133"/>
    </row>
    <row r="20" spans="2:11" s="1" customFormat="1" ht="15" customHeight="1">
      <c r="B20" s="136"/>
      <c r="C20" s="137"/>
      <c r="D20" s="137"/>
      <c r="E20" s="139" t="s">
        <v>310</v>
      </c>
      <c r="F20" s="331" t="s">
        <v>311</v>
      </c>
      <c r="G20" s="331"/>
      <c r="H20" s="331"/>
      <c r="I20" s="331"/>
      <c r="J20" s="331"/>
      <c r="K20" s="133"/>
    </row>
    <row r="21" spans="2:11" s="1" customFormat="1" ht="15" customHeight="1">
      <c r="B21" s="136"/>
      <c r="C21" s="137"/>
      <c r="D21" s="137"/>
      <c r="E21" s="139" t="s">
        <v>312</v>
      </c>
      <c r="F21" s="331" t="s">
        <v>313</v>
      </c>
      <c r="G21" s="331"/>
      <c r="H21" s="331"/>
      <c r="I21" s="331"/>
      <c r="J21" s="331"/>
      <c r="K21" s="133"/>
    </row>
    <row r="22" spans="2:11" s="1" customFormat="1" ht="15" customHeight="1">
      <c r="B22" s="136"/>
      <c r="C22" s="137"/>
      <c r="D22" s="137"/>
      <c r="E22" s="139" t="s">
        <v>314</v>
      </c>
      <c r="F22" s="331" t="s">
        <v>315</v>
      </c>
      <c r="G22" s="331"/>
      <c r="H22" s="331"/>
      <c r="I22" s="331"/>
      <c r="J22" s="331"/>
      <c r="K22" s="133"/>
    </row>
    <row r="23" spans="2:11" s="1" customFormat="1" ht="15" customHeight="1">
      <c r="B23" s="136"/>
      <c r="C23" s="137"/>
      <c r="D23" s="137"/>
      <c r="E23" s="139" t="s">
        <v>316</v>
      </c>
      <c r="F23" s="331" t="s">
        <v>317</v>
      </c>
      <c r="G23" s="331"/>
      <c r="H23" s="331"/>
      <c r="I23" s="331"/>
      <c r="J23" s="331"/>
      <c r="K23" s="133"/>
    </row>
    <row r="24" spans="2:11" s="1" customFormat="1" ht="12.75" customHeight="1">
      <c r="B24" s="136"/>
      <c r="C24" s="137"/>
      <c r="D24" s="137"/>
      <c r="E24" s="137"/>
      <c r="F24" s="137"/>
      <c r="G24" s="137"/>
      <c r="H24" s="137"/>
      <c r="I24" s="137"/>
      <c r="J24" s="137"/>
      <c r="K24" s="133"/>
    </row>
    <row r="25" spans="2:11" s="1" customFormat="1" ht="15" customHeight="1">
      <c r="B25" s="136"/>
      <c r="C25" s="331" t="s">
        <v>318</v>
      </c>
      <c r="D25" s="331"/>
      <c r="E25" s="331"/>
      <c r="F25" s="331"/>
      <c r="G25" s="331"/>
      <c r="H25" s="331"/>
      <c r="I25" s="331"/>
      <c r="J25" s="331"/>
      <c r="K25" s="133"/>
    </row>
    <row r="26" spans="2:11" s="1" customFormat="1" ht="15" customHeight="1">
      <c r="B26" s="136"/>
      <c r="C26" s="331" t="s">
        <v>319</v>
      </c>
      <c r="D26" s="331"/>
      <c r="E26" s="331"/>
      <c r="F26" s="331"/>
      <c r="G26" s="331"/>
      <c r="H26" s="331"/>
      <c r="I26" s="331"/>
      <c r="J26" s="331"/>
      <c r="K26" s="133"/>
    </row>
    <row r="27" spans="2:11" s="1" customFormat="1" ht="15" customHeight="1">
      <c r="B27" s="136"/>
      <c r="C27" s="135"/>
      <c r="D27" s="331" t="s">
        <v>320</v>
      </c>
      <c r="E27" s="331"/>
      <c r="F27" s="331"/>
      <c r="G27" s="331"/>
      <c r="H27" s="331"/>
      <c r="I27" s="331"/>
      <c r="J27" s="331"/>
      <c r="K27" s="133"/>
    </row>
    <row r="28" spans="2:11" s="1" customFormat="1" ht="15" customHeight="1">
      <c r="B28" s="136"/>
      <c r="C28" s="137"/>
      <c r="D28" s="331" t="s">
        <v>321</v>
      </c>
      <c r="E28" s="331"/>
      <c r="F28" s="331"/>
      <c r="G28" s="331"/>
      <c r="H28" s="331"/>
      <c r="I28" s="331"/>
      <c r="J28" s="331"/>
      <c r="K28" s="133"/>
    </row>
    <row r="29" spans="2:11" s="1" customFormat="1" ht="12.75" customHeight="1">
      <c r="B29" s="136"/>
      <c r="C29" s="137"/>
      <c r="D29" s="137"/>
      <c r="E29" s="137"/>
      <c r="F29" s="137"/>
      <c r="G29" s="137"/>
      <c r="H29" s="137"/>
      <c r="I29" s="137"/>
      <c r="J29" s="137"/>
      <c r="K29" s="133"/>
    </row>
    <row r="30" spans="2:11" s="1" customFormat="1" ht="15" customHeight="1">
      <c r="B30" s="136"/>
      <c r="C30" s="137"/>
      <c r="D30" s="331" t="s">
        <v>322</v>
      </c>
      <c r="E30" s="331"/>
      <c r="F30" s="331"/>
      <c r="G30" s="331"/>
      <c r="H30" s="331"/>
      <c r="I30" s="331"/>
      <c r="J30" s="331"/>
      <c r="K30" s="133"/>
    </row>
    <row r="31" spans="2:11" s="1" customFormat="1" ht="15" customHeight="1">
      <c r="B31" s="136"/>
      <c r="C31" s="137"/>
      <c r="D31" s="331" t="s">
        <v>323</v>
      </c>
      <c r="E31" s="331"/>
      <c r="F31" s="331"/>
      <c r="G31" s="331"/>
      <c r="H31" s="331"/>
      <c r="I31" s="331"/>
      <c r="J31" s="331"/>
      <c r="K31" s="133"/>
    </row>
    <row r="32" spans="2:11" s="1" customFormat="1" ht="12.75" customHeight="1">
      <c r="B32" s="136"/>
      <c r="C32" s="137"/>
      <c r="D32" s="137"/>
      <c r="E32" s="137"/>
      <c r="F32" s="137"/>
      <c r="G32" s="137"/>
      <c r="H32" s="137"/>
      <c r="I32" s="137"/>
      <c r="J32" s="137"/>
      <c r="K32" s="133"/>
    </row>
    <row r="33" spans="2:11" s="1" customFormat="1" ht="15" customHeight="1">
      <c r="B33" s="136"/>
      <c r="C33" s="137"/>
      <c r="D33" s="331" t="s">
        <v>324</v>
      </c>
      <c r="E33" s="331"/>
      <c r="F33" s="331"/>
      <c r="G33" s="331"/>
      <c r="H33" s="331"/>
      <c r="I33" s="331"/>
      <c r="J33" s="331"/>
      <c r="K33" s="133"/>
    </row>
    <row r="34" spans="2:11" s="1" customFormat="1" ht="15" customHeight="1">
      <c r="B34" s="136"/>
      <c r="C34" s="137"/>
      <c r="D34" s="331" t="s">
        <v>325</v>
      </c>
      <c r="E34" s="331"/>
      <c r="F34" s="331"/>
      <c r="G34" s="331"/>
      <c r="H34" s="331"/>
      <c r="I34" s="331"/>
      <c r="J34" s="331"/>
      <c r="K34" s="133"/>
    </row>
    <row r="35" spans="2:11" s="1" customFormat="1" ht="15" customHeight="1">
      <c r="B35" s="136"/>
      <c r="C35" s="137"/>
      <c r="D35" s="331" t="s">
        <v>326</v>
      </c>
      <c r="E35" s="331"/>
      <c r="F35" s="331"/>
      <c r="G35" s="331"/>
      <c r="H35" s="331"/>
      <c r="I35" s="331"/>
      <c r="J35" s="331"/>
      <c r="K35" s="133"/>
    </row>
    <row r="36" spans="2:11" s="1" customFormat="1" ht="15" customHeight="1">
      <c r="B36" s="136"/>
      <c r="C36" s="137"/>
      <c r="D36" s="135"/>
      <c r="E36" s="138" t="s">
        <v>93</v>
      </c>
      <c r="F36" s="135"/>
      <c r="G36" s="331" t="s">
        <v>327</v>
      </c>
      <c r="H36" s="331"/>
      <c r="I36" s="331"/>
      <c r="J36" s="331"/>
      <c r="K36" s="133"/>
    </row>
    <row r="37" spans="2:11" s="1" customFormat="1" ht="30.75" customHeight="1">
      <c r="B37" s="136"/>
      <c r="C37" s="137"/>
      <c r="D37" s="135"/>
      <c r="E37" s="138" t="s">
        <v>328</v>
      </c>
      <c r="F37" s="135"/>
      <c r="G37" s="331" t="s">
        <v>329</v>
      </c>
      <c r="H37" s="331"/>
      <c r="I37" s="331"/>
      <c r="J37" s="331"/>
      <c r="K37" s="133"/>
    </row>
    <row r="38" spans="2:11" s="1" customFormat="1" ht="15" customHeight="1">
      <c r="B38" s="136"/>
      <c r="C38" s="137"/>
      <c r="D38" s="135"/>
      <c r="E38" s="138" t="s">
        <v>50</v>
      </c>
      <c r="F38" s="135"/>
      <c r="G38" s="331" t="s">
        <v>330</v>
      </c>
      <c r="H38" s="331"/>
      <c r="I38" s="331"/>
      <c r="J38" s="331"/>
      <c r="K38" s="133"/>
    </row>
    <row r="39" spans="2:11" s="1" customFormat="1" ht="15" customHeight="1">
      <c r="B39" s="136"/>
      <c r="C39" s="137"/>
      <c r="D39" s="135"/>
      <c r="E39" s="138" t="s">
        <v>51</v>
      </c>
      <c r="F39" s="135"/>
      <c r="G39" s="331" t="s">
        <v>331</v>
      </c>
      <c r="H39" s="331"/>
      <c r="I39" s="331"/>
      <c r="J39" s="331"/>
      <c r="K39" s="133"/>
    </row>
    <row r="40" spans="2:11" s="1" customFormat="1" ht="15" customHeight="1">
      <c r="B40" s="136"/>
      <c r="C40" s="137"/>
      <c r="D40" s="135"/>
      <c r="E40" s="138" t="s">
        <v>94</v>
      </c>
      <c r="F40" s="135"/>
      <c r="G40" s="331" t="s">
        <v>332</v>
      </c>
      <c r="H40" s="331"/>
      <c r="I40" s="331"/>
      <c r="J40" s="331"/>
      <c r="K40" s="133"/>
    </row>
    <row r="41" spans="2:11" s="1" customFormat="1" ht="15" customHeight="1">
      <c r="B41" s="136"/>
      <c r="C41" s="137"/>
      <c r="D41" s="135"/>
      <c r="E41" s="138" t="s">
        <v>95</v>
      </c>
      <c r="F41" s="135"/>
      <c r="G41" s="331" t="s">
        <v>333</v>
      </c>
      <c r="H41" s="331"/>
      <c r="I41" s="331"/>
      <c r="J41" s="331"/>
      <c r="K41" s="133"/>
    </row>
    <row r="42" spans="2:11" s="1" customFormat="1" ht="15" customHeight="1">
      <c r="B42" s="136"/>
      <c r="C42" s="137"/>
      <c r="D42" s="135"/>
      <c r="E42" s="138" t="s">
        <v>334</v>
      </c>
      <c r="F42" s="135"/>
      <c r="G42" s="331" t="s">
        <v>335</v>
      </c>
      <c r="H42" s="331"/>
      <c r="I42" s="331"/>
      <c r="J42" s="331"/>
      <c r="K42" s="133"/>
    </row>
    <row r="43" spans="2:11" s="1" customFormat="1" ht="15" customHeight="1">
      <c r="B43" s="136"/>
      <c r="C43" s="137"/>
      <c r="D43" s="135"/>
      <c r="E43" s="138"/>
      <c r="F43" s="135"/>
      <c r="G43" s="331" t="s">
        <v>336</v>
      </c>
      <c r="H43" s="331"/>
      <c r="I43" s="331"/>
      <c r="J43" s="331"/>
      <c r="K43" s="133"/>
    </row>
    <row r="44" spans="2:11" s="1" customFormat="1" ht="15" customHeight="1">
      <c r="B44" s="136"/>
      <c r="C44" s="137"/>
      <c r="D44" s="135"/>
      <c r="E44" s="138" t="s">
        <v>337</v>
      </c>
      <c r="F44" s="135"/>
      <c r="G44" s="331" t="s">
        <v>338</v>
      </c>
      <c r="H44" s="331"/>
      <c r="I44" s="331"/>
      <c r="J44" s="331"/>
      <c r="K44" s="133"/>
    </row>
    <row r="45" spans="2:11" s="1" customFormat="1" ht="15" customHeight="1">
      <c r="B45" s="136"/>
      <c r="C45" s="137"/>
      <c r="D45" s="135"/>
      <c r="E45" s="138" t="s">
        <v>97</v>
      </c>
      <c r="F45" s="135"/>
      <c r="G45" s="331" t="s">
        <v>339</v>
      </c>
      <c r="H45" s="331"/>
      <c r="I45" s="331"/>
      <c r="J45" s="331"/>
      <c r="K45" s="133"/>
    </row>
    <row r="46" spans="2:11" s="1" customFormat="1" ht="12.75" customHeight="1">
      <c r="B46" s="136"/>
      <c r="C46" s="137"/>
      <c r="D46" s="135"/>
      <c r="E46" s="135"/>
      <c r="F46" s="135"/>
      <c r="G46" s="135"/>
      <c r="H46" s="135"/>
      <c r="I46" s="135"/>
      <c r="J46" s="135"/>
      <c r="K46" s="133"/>
    </row>
    <row r="47" spans="2:11" s="1" customFormat="1" ht="15" customHeight="1">
      <c r="B47" s="136"/>
      <c r="C47" s="137"/>
      <c r="D47" s="331" t="s">
        <v>340</v>
      </c>
      <c r="E47" s="331"/>
      <c r="F47" s="331"/>
      <c r="G47" s="331"/>
      <c r="H47" s="331"/>
      <c r="I47" s="331"/>
      <c r="J47" s="331"/>
      <c r="K47" s="133"/>
    </row>
    <row r="48" spans="2:11" s="1" customFormat="1" ht="15" customHeight="1">
      <c r="B48" s="136"/>
      <c r="C48" s="137"/>
      <c r="D48" s="137"/>
      <c r="E48" s="331" t="s">
        <v>341</v>
      </c>
      <c r="F48" s="331"/>
      <c r="G48" s="331"/>
      <c r="H48" s="331"/>
      <c r="I48" s="331"/>
      <c r="J48" s="331"/>
      <c r="K48" s="133"/>
    </row>
    <row r="49" spans="2:11" s="1" customFormat="1" ht="15" customHeight="1">
      <c r="B49" s="136"/>
      <c r="C49" s="137"/>
      <c r="D49" s="137"/>
      <c r="E49" s="331" t="s">
        <v>342</v>
      </c>
      <c r="F49" s="331"/>
      <c r="G49" s="331"/>
      <c r="H49" s="331"/>
      <c r="I49" s="331"/>
      <c r="J49" s="331"/>
      <c r="K49" s="133"/>
    </row>
    <row r="50" spans="2:11" s="1" customFormat="1" ht="15" customHeight="1">
      <c r="B50" s="136"/>
      <c r="C50" s="137"/>
      <c r="D50" s="137"/>
      <c r="E50" s="331" t="s">
        <v>343</v>
      </c>
      <c r="F50" s="331"/>
      <c r="G50" s="331"/>
      <c r="H50" s="331"/>
      <c r="I50" s="331"/>
      <c r="J50" s="331"/>
      <c r="K50" s="133"/>
    </row>
    <row r="51" spans="2:11" s="1" customFormat="1" ht="15" customHeight="1">
      <c r="B51" s="136"/>
      <c r="C51" s="137"/>
      <c r="D51" s="331" t="s">
        <v>344</v>
      </c>
      <c r="E51" s="331"/>
      <c r="F51" s="331"/>
      <c r="G51" s="331"/>
      <c r="H51" s="331"/>
      <c r="I51" s="331"/>
      <c r="J51" s="331"/>
      <c r="K51" s="133"/>
    </row>
    <row r="52" spans="2:11" s="1" customFormat="1" ht="25.5" customHeight="1">
      <c r="B52" s="132"/>
      <c r="C52" s="333" t="s">
        <v>345</v>
      </c>
      <c r="D52" s="333"/>
      <c r="E52" s="333"/>
      <c r="F52" s="333"/>
      <c r="G52" s="333"/>
      <c r="H52" s="333"/>
      <c r="I52" s="333"/>
      <c r="J52" s="333"/>
      <c r="K52" s="133"/>
    </row>
    <row r="53" spans="2:11" s="1" customFormat="1" ht="5.25" customHeight="1">
      <c r="B53" s="132"/>
      <c r="C53" s="134"/>
      <c r="D53" s="134"/>
      <c r="E53" s="134"/>
      <c r="F53" s="134"/>
      <c r="G53" s="134"/>
      <c r="H53" s="134"/>
      <c r="I53" s="134"/>
      <c r="J53" s="134"/>
      <c r="K53" s="133"/>
    </row>
    <row r="54" spans="2:11" s="1" customFormat="1" ht="15" customHeight="1">
      <c r="B54" s="132"/>
      <c r="C54" s="331" t="s">
        <v>346</v>
      </c>
      <c r="D54" s="331"/>
      <c r="E54" s="331"/>
      <c r="F54" s="331"/>
      <c r="G54" s="331"/>
      <c r="H54" s="331"/>
      <c r="I54" s="331"/>
      <c r="J54" s="331"/>
      <c r="K54" s="133"/>
    </row>
    <row r="55" spans="2:11" s="1" customFormat="1" ht="15" customHeight="1">
      <c r="B55" s="132"/>
      <c r="C55" s="331" t="s">
        <v>347</v>
      </c>
      <c r="D55" s="331"/>
      <c r="E55" s="331"/>
      <c r="F55" s="331"/>
      <c r="G55" s="331"/>
      <c r="H55" s="331"/>
      <c r="I55" s="331"/>
      <c r="J55" s="331"/>
      <c r="K55" s="133"/>
    </row>
    <row r="56" spans="2:11" s="1" customFormat="1" ht="12.75" customHeight="1">
      <c r="B56" s="132"/>
      <c r="C56" s="135"/>
      <c r="D56" s="135"/>
      <c r="E56" s="135"/>
      <c r="F56" s="135"/>
      <c r="G56" s="135"/>
      <c r="H56" s="135"/>
      <c r="I56" s="135"/>
      <c r="J56" s="135"/>
      <c r="K56" s="133"/>
    </row>
    <row r="57" spans="2:11" s="1" customFormat="1" ht="15" customHeight="1">
      <c r="B57" s="132"/>
      <c r="C57" s="331" t="s">
        <v>348</v>
      </c>
      <c r="D57" s="331"/>
      <c r="E57" s="331"/>
      <c r="F57" s="331"/>
      <c r="G57" s="331"/>
      <c r="H57" s="331"/>
      <c r="I57" s="331"/>
      <c r="J57" s="331"/>
      <c r="K57" s="133"/>
    </row>
    <row r="58" spans="2:11" s="1" customFormat="1" ht="15" customHeight="1">
      <c r="B58" s="132"/>
      <c r="C58" s="137"/>
      <c r="D58" s="331" t="s">
        <v>349</v>
      </c>
      <c r="E58" s="331"/>
      <c r="F58" s="331"/>
      <c r="G58" s="331"/>
      <c r="H58" s="331"/>
      <c r="I58" s="331"/>
      <c r="J58" s="331"/>
      <c r="K58" s="133"/>
    </row>
    <row r="59" spans="2:11" s="1" customFormat="1" ht="15" customHeight="1">
      <c r="B59" s="132"/>
      <c r="C59" s="137"/>
      <c r="D59" s="331" t="s">
        <v>350</v>
      </c>
      <c r="E59" s="331"/>
      <c r="F59" s="331"/>
      <c r="G59" s="331"/>
      <c r="H59" s="331"/>
      <c r="I59" s="331"/>
      <c r="J59" s="331"/>
      <c r="K59" s="133"/>
    </row>
    <row r="60" spans="2:11" s="1" customFormat="1" ht="15" customHeight="1">
      <c r="B60" s="132"/>
      <c r="C60" s="137"/>
      <c r="D60" s="331" t="s">
        <v>351</v>
      </c>
      <c r="E60" s="331"/>
      <c r="F60" s="331"/>
      <c r="G60" s="331"/>
      <c r="H60" s="331"/>
      <c r="I60" s="331"/>
      <c r="J60" s="331"/>
      <c r="K60" s="133"/>
    </row>
    <row r="61" spans="2:11" s="1" customFormat="1" ht="15" customHeight="1">
      <c r="B61" s="132"/>
      <c r="C61" s="137"/>
      <c r="D61" s="331" t="s">
        <v>352</v>
      </c>
      <c r="E61" s="331"/>
      <c r="F61" s="331"/>
      <c r="G61" s="331"/>
      <c r="H61" s="331"/>
      <c r="I61" s="331"/>
      <c r="J61" s="331"/>
      <c r="K61" s="133"/>
    </row>
    <row r="62" spans="2:11" s="1" customFormat="1" ht="15" customHeight="1">
      <c r="B62" s="132"/>
      <c r="C62" s="137"/>
      <c r="D62" s="335" t="s">
        <v>353</v>
      </c>
      <c r="E62" s="335"/>
      <c r="F62" s="335"/>
      <c r="G62" s="335"/>
      <c r="H62" s="335"/>
      <c r="I62" s="335"/>
      <c r="J62" s="335"/>
      <c r="K62" s="133"/>
    </row>
    <row r="63" spans="2:11" s="1" customFormat="1" ht="15" customHeight="1">
      <c r="B63" s="132"/>
      <c r="C63" s="137"/>
      <c r="D63" s="331" t="s">
        <v>354</v>
      </c>
      <c r="E63" s="331"/>
      <c r="F63" s="331"/>
      <c r="G63" s="331"/>
      <c r="H63" s="331"/>
      <c r="I63" s="331"/>
      <c r="J63" s="331"/>
      <c r="K63" s="133"/>
    </row>
    <row r="64" spans="2:11" s="1" customFormat="1" ht="12.75" customHeight="1">
      <c r="B64" s="132"/>
      <c r="C64" s="137"/>
      <c r="D64" s="137"/>
      <c r="E64" s="140"/>
      <c r="F64" s="137"/>
      <c r="G64" s="137"/>
      <c r="H64" s="137"/>
      <c r="I64" s="137"/>
      <c r="J64" s="137"/>
      <c r="K64" s="133"/>
    </row>
    <row r="65" spans="2:11" s="1" customFormat="1" ht="15" customHeight="1">
      <c r="B65" s="132"/>
      <c r="C65" s="137"/>
      <c r="D65" s="331" t="s">
        <v>355</v>
      </c>
      <c r="E65" s="331"/>
      <c r="F65" s="331"/>
      <c r="G65" s="331"/>
      <c r="H65" s="331"/>
      <c r="I65" s="331"/>
      <c r="J65" s="331"/>
      <c r="K65" s="133"/>
    </row>
    <row r="66" spans="2:11" s="1" customFormat="1" ht="15" customHeight="1">
      <c r="B66" s="132"/>
      <c r="C66" s="137"/>
      <c r="D66" s="335" t="s">
        <v>356</v>
      </c>
      <c r="E66" s="335"/>
      <c r="F66" s="335"/>
      <c r="G66" s="335"/>
      <c r="H66" s="335"/>
      <c r="I66" s="335"/>
      <c r="J66" s="335"/>
      <c r="K66" s="133"/>
    </row>
    <row r="67" spans="2:11" s="1" customFormat="1" ht="15" customHeight="1">
      <c r="B67" s="132"/>
      <c r="C67" s="137"/>
      <c r="D67" s="331" t="s">
        <v>357</v>
      </c>
      <c r="E67" s="331"/>
      <c r="F67" s="331"/>
      <c r="G67" s="331"/>
      <c r="H67" s="331"/>
      <c r="I67" s="331"/>
      <c r="J67" s="331"/>
      <c r="K67" s="133"/>
    </row>
    <row r="68" spans="2:11" s="1" customFormat="1" ht="15" customHeight="1">
      <c r="B68" s="132"/>
      <c r="C68" s="137"/>
      <c r="D68" s="331" t="s">
        <v>358</v>
      </c>
      <c r="E68" s="331"/>
      <c r="F68" s="331"/>
      <c r="G68" s="331"/>
      <c r="H68" s="331"/>
      <c r="I68" s="331"/>
      <c r="J68" s="331"/>
      <c r="K68" s="133"/>
    </row>
    <row r="69" spans="2:11" s="1" customFormat="1" ht="15" customHeight="1">
      <c r="B69" s="132"/>
      <c r="C69" s="137"/>
      <c r="D69" s="331" t="s">
        <v>359</v>
      </c>
      <c r="E69" s="331"/>
      <c r="F69" s="331"/>
      <c r="G69" s="331"/>
      <c r="H69" s="331"/>
      <c r="I69" s="331"/>
      <c r="J69" s="331"/>
      <c r="K69" s="133"/>
    </row>
    <row r="70" spans="2:11" s="1" customFormat="1" ht="15" customHeight="1">
      <c r="B70" s="132"/>
      <c r="C70" s="137"/>
      <c r="D70" s="331" t="s">
        <v>360</v>
      </c>
      <c r="E70" s="331"/>
      <c r="F70" s="331"/>
      <c r="G70" s="331"/>
      <c r="H70" s="331"/>
      <c r="I70" s="331"/>
      <c r="J70" s="331"/>
      <c r="K70" s="133"/>
    </row>
    <row r="71" spans="2:11" s="1" customFormat="1" ht="12.75" customHeight="1">
      <c r="B71" s="141"/>
      <c r="C71" s="142"/>
      <c r="D71" s="142"/>
      <c r="E71" s="142"/>
      <c r="F71" s="142"/>
      <c r="G71" s="142"/>
      <c r="H71" s="142"/>
      <c r="I71" s="142"/>
      <c r="J71" s="142"/>
      <c r="K71" s="143"/>
    </row>
    <row r="72" spans="2:11" s="1" customFormat="1" ht="18.75" customHeight="1">
      <c r="B72" s="144"/>
      <c r="C72" s="144"/>
      <c r="D72" s="144"/>
      <c r="E72" s="144"/>
      <c r="F72" s="144"/>
      <c r="G72" s="144"/>
      <c r="H72" s="144"/>
      <c r="I72" s="144"/>
      <c r="J72" s="144"/>
      <c r="K72" s="145"/>
    </row>
    <row r="73" spans="2:11" s="1" customFormat="1" ht="18.75" customHeight="1">
      <c r="B73" s="145"/>
      <c r="C73" s="145"/>
      <c r="D73" s="145"/>
      <c r="E73" s="145"/>
      <c r="F73" s="145"/>
      <c r="G73" s="145"/>
      <c r="H73" s="145"/>
      <c r="I73" s="145"/>
      <c r="J73" s="145"/>
      <c r="K73" s="145"/>
    </row>
    <row r="74" spans="2:11" s="1" customFormat="1" ht="7.5" customHeight="1">
      <c r="B74" s="146"/>
      <c r="C74" s="147"/>
      <c r="D74" s="147"/>
      <c r="E74" s="147"/>
      <c r="F74" s="147"/>
      <c r="G74" s="147"/>
      <c r="H74" s="147"/>
      <c r="I74" s="147"/>
      <c r="J74" s="147"/>
      <c r="K74" s="148"/>
    </row>
    <row r="75" spans="2:11" s="1" customFormat="1" ht="45" customHeight="1">
      <c r="B75" s="149"/>
      <c r="C75" s="334" t="s">
        <v>361</v>
      </c>
      <c r="D75" s="334"/>
      <c r="E75" s="334"/>
      <c r="F75" s="334"/>
      <c r="G75" s="334"/>
      <c r="H75" s="334"/>
      <c r="I75" s="334"/>
      <c r="J75" s="334"/>
      <c r="K75" s="150"/>
    </row>
    <row r="76" spans="2:11" s="1" customFormat="1" ht="17.25" customHeight="1">
      <c r="B76" s="149"/>
      <c r="C76" s="151" t="s">
        <v>362</v>
      </c>
      <c r="D76" s="151"/>
      <c r="E76" s="151"/>
      <c r="F76" s="151" t="s">
        <v>363</v>
      </c>
      <c r="G76" s="152"/>
      <c r="H76" s="151" t="s">
        <v>51</v>
      </c>
      <c r="I76" s="151" t="s">
        <v>53</v>
      </c>
      <c r="J76" s="151" t="s">
        <v>364</v>
      </c>
      <c r="K76" s="150"/>
    </row>
    <row r="77" spans="2:11" s="1" customFormat="1" ht="17.25" customHeight="1">
      <c r="B77" s="149"/>
      <c r="C77" s="153" t="s">
        <v>365</v>
      </c>
      <c r="D77" s="153"/>
      <c r="E77" s="153"/>
      <c r="F77" s="154" t="s">
        <v>366</v>
      </c>
      <c r="G77" s="155"/>
      <c r="H77" s="153"/>
      <c r="I77" s="153"/>
      <c r="J77" s="153" t="s">
        <v>367</v>
      </c>
      <c r="K77" s="150"/>
    </row>
    <row r="78" spans="2:11" s="1" customFormat="1" ht="5.25" customHeight="1">
      <c r="B78" s="149"/>
      <c r="C78" s="156"/>
      <c r="D78" s="156"/>
      <c r="E78" s="156"/>
      <c r="F78" s="156"/>
      <c r="G78" s="157"/>
      <c r="H78" s="156"/>
      <c r="I78" s="156"/>
      <c r="J78" s="156"/>
      <c r="K78" s="150"/>
    </row>
    <row r="79" spans="2:11" s="1" customFormat="1" ht="15" customHeight="1">
      <c r="B79" s="149"/>
      <c r="C79" s="138" t="s">
        <v>50</v>
      </c>
      <c r="D79" s="156"/>
      <c r="E79" s="156"/>
      <c r="F79" s="158" t="s">
        <v>368</v>
      </c>
      <c r="G79" s="157"/>
      <c r="H79" s="138" t="s">
        <v>369</v>
      </c>
      <c r="I79" s="138" t="s">
        <v>370</v>
      </c>
      <c r="J79" s="138">
        <v>20</v>
      </c>
      <c r="K79" s="150"/>
    </row>
    <row r="80" spans="2:11" s="1" customFormat="1" ht="15" customHeight="1">
      <c r="B80" s="149"/>
      <c r="C80" s="138" t="s">
        <v>371</v>
      </c>
      <c r="D80" s="138"/>
      <c r="E80" s="138"/>
      <c r="F80" s="158" t="s">
        <v>368</v>
      </c>
      <c r="G80" s="157"/>
      <c r="H80" s="138" t="s">
        <v>372</v>
      </c>
      <c r="I80" s="138" t="s">
        <v>370</v>
      </c>
      <c r="J80" s="138">
        <v>120</v>
      </c>
      <c r="K80" s="150"/>
    </row>
    <row r="81" spans="2:11" s="1" customFormat="1" ht="15" customHeight="1">
      <c r="B81" s="159"/>
      <c r="C81" s="138" t="s">
        <v>373</v>
      </c>
      <c r="D81" s="138"/>
      <c r="E81" s="138"/>
      <c r="F81" s="158" t="s">
        <v>374</v>
      </c>
      <c r="G81" s="157"/>
      <c r="H81" s="138" t="s">
        <v>375</v>
      </c>
      <c r="I81" s="138" t="s">
        <v>370</v>
      </c>
      <c r="J81" s="138">
        <v>50</v>
      </c>
      <c r="K81" s="150"/>
    </row>
    <row r="82" spans="2:11" s="1" customFormat="1" ht="15" customHeight="1">
      <c r="B82" s="159"/>
      <c r="C82" s="138" t="s">
        <v>376</v>
      </c>
      <c r="D82" s="138"/>
      <c r="E82" s="138"/>
      <c r="F82" s="158" t="s">
        <v>368</v>
      </c>
      <c r="G82" s="157"/>
      <c r="H82" s="138" t="s">
        <v>377</v>
      </c>
      <c r="I82" s="138" t="s">
        <v>378</v>
      </c>
      <c r="J82" s="138"/>
      <c r="K82" s="150"/>
    </row>
    <row r="83" spans="2:11" s="1" customFormat="1" ht="15" customHeight="1">
      <c r="B83" s="159"/>
      <c r="C83" s="160" t="s">
        <v>379</v>
      </c>
      <c r="D83" s="160"/>
      <c r="E83" s="160"/>
      <c r="F83" s="161" t="s">
        <v>374</v>
      </c>
      <c r="G83" s="160"/>
      <c r="H83" s="160" t="s">
        <v>380</v>
      </c>
      <c r="I83" s="160" t="s">
        <v>370</v>
      </c>
      <c r="J83" s="160">
        <v>15</v>
      </c>
      <c r="K83" s="150"/>
    </row>
    <row r="84" spans="2:11" s="1" customFormat="1" ht="15" customHeight="1">
      <c r="B84" s="159"/>
      <c r="C84" s="160" t="s">
        <v>381</v>
      </c>
      <c r="D84" s="160"/>
      <c r="E84" s="160"/>
      <c r="F84" s="161" t="s">
        <v>374</v>
      </c>
      <c r="G84" s="160"/>
      <c r="H84" s="160" t="s">
        <v>382</v>
      </c>
      <c r="I84" s="160" t="s">
        <v>370</v>
      </c>
      <c r="J84" s="160">
        <v>15</v>
      </c>
      <c r="K84" s="150"/>
    </row>
    <row r="85" spans="2:11" s="1" customFormat="1" ht="15" customHeight="1">
      <c r="B85" s="159"/>
      <c r="C85" s="160" t="s">
        <v>383</v>
      </c>
      <c r="D85" s="160"/>
      <c r="E85" s="160"/>
      <c r="F85" s="161" t="s">
        <v>374</v>
      </c>
      <c r="G85" s="160"/>
      <c r="H85" s="160" t="s">
        <v>384</v>
      </c>
      <c r="I85" s="160" t="s">
        <v>370</v>
      </c>
      <c r="J85" s="160">
        <v>20</v>
      </c>
      <c r="K85" s="150"/>
    </row>
    <row r="86" spans="2:11" s="1" customFormat="1" ht="15" customHeight="1">
      <c r="B86" s="159"/>
      <c r="C86" s="160" t="s">
        <v>385</v>
      </c>
      <c r="D86" s="160"/>
      <c r="E86" s="160"/>
      <c r="F86" s="161" t="s">
        <v>374</v>
      </c>
      <c r="G86" s="160"/>
      <c r="H86" s="160" t="s">
        <v>386</v>
      </c>
      <c r="I86" s="160" t="s">
        <v>370</v>
      </c>
      <c r="J86" s="160">
        <v>20</v>
      </c>
      <c r="K86" s="150"/>
    </row>
    <row r="87" spans="2:11" s="1" customFormat="1" ht="15" customHeight="1">
      <c r="B87" s="159"/>
      <c r="C87" s="138" t="s">
        <v>387</v>
      </c>
      <c r="D87" s="138"/>
      <c r="E87" s="138"/>
      <c r="F87" s="158" t="s">
        <v>374</v>
      </c>
      <c r="G87" s="157"/>
      <c r="H87" s="138" t="s">
        <v>388</v>
      </c>
      <c r="I87" s="138" t="s">
        <v>370</v>
      </c>
      <c r="J87" s="138">
        <v>50</v>
      </c>
      <c r="K87" s="150"/>
    </row>
    <row r="88" spans="2:11" s="1" customFormat="1" ht="15" customHeight="1">
      <c r="B88" s="159"/>
      <c r="C88" s="138" t="s">
        <v>389</v>
      </c>
      <c r="D88" s="138"/>
      <c r="E88" s="138"/>
      <c r="F88" s="158" t="s">
        <v>374</v>
      </c>
      <c r="G88" s="157"/>
      <c r="H88" s="138" t="s">
        <v>390</v>
      </c>
      <c r="I88" s="138" t="s">
        <v>370</v>
      </c>
      <c r="J88" s="138">
        <v>20</v>
      </c>
      <c r="K88" s="150"/>
    </row>
    <row r="89" spans="2:11" s="1" customFormat="1" ht="15" customHeight="1">
      <c r="B89" s="159"/>
      <c r="C89" s="138" t="s">
        <v>391</v>
      </c>
      <c r="D89" s="138"/>
      <c r="E89" s="138"/>
      <c r="F89" s="158" t="s">
        <v>374</v>
      </c>
      <c r="G89" s="157"/>
      <c r="H89" s="138" t="s">
        <v>392</v>
      </c>
      <c r="I89" s="138" t="s">
        <v>370</v>
      </c>
      <c r="J89" s="138">
        <v>20</v>
      </c>
      <c r="K89" s="150"/>
    </row>
    <row r="90" spans="2:11" s="1" customFormat="1" ht="15" customHeight="1">
      <c r="B90" s="159"/>
      <c r="C90" s="138" t="s">
        <v>393</v>
      </c>
      <c r="D90" s="138"/>
      <c r="E90" s="138"/>
      <c r="F90" s="158" t="s">
        <v>374</v>
      </c>
      <c r="G90" s="157"/>
      <c r="H90" s="138" t="s">
        <v>394</v>
      </c>
      <c r="I90" s="138" t="s">
        <v>370</v>
      </c>
      <c r="J90" s="138">
        <v>50</v>
      </c>
      <c r="K90" s="150"/>
    </row>
    <row r="91" spans="2:11" s="1" customFormat="1" ht="15" customHeight="1">
      <c r="B91" s="159"/>
      <c r="C91" s="138" t="s">
        <v>395</v>
      </c>
      <c r="D91" s="138"/>
      <c r="E91" s="138"/>
      <c r="F91" s="158" t="s">
        <v>374</v>
      </c>
      <c r="G91" s="157"/>
      <c r="H91" s="138" t="s">
        <v>395</v>
      </c>
      <c r="I91" s="138" t="s">
        <v>370</v>
      </c>
      <c r="J91" s="138">
        <v>50</v>
      </c>
      <c r="K91" s="150"/>
    </row>
    <row r="92" spans="2:11" s="1" customFormat="1" ht="15" customHeight="1">
      <c r="B92" s="159"/>
      <c r="C92" s="138" t="s">
        <v>396</v>
      </c>
      <c r="D92" s="138"/>
      <c r="E92" s="138"/>
      <c r="F92" s="158" t="s">
        <v>374</v>
      </c>
      <c r="G92" s="157"/>
      <c r="H92" s="138" t="s">
        <v>397</v>
      </c>
      <c r="I92" s="138" t="s">
        <v>370</v>
      </c>
      <c r="J92" s="138">
        <v>255</v>
      </c>
      <c r="K92" s="150"/>
    </row>
    <row r="93" spans="2:11" s="1" customFormat="1" ht="15" customHeight="1">
      <c r="B93" s="159"/>
      <c r="C93" s="138" t="s">
        <v>398</v>
      </c>
      <c r="D93" s="138"/>
      <c r="E93" s="138"/>
      <c r="F93" s="158" t="s">
        <v>368</v>
      </c>
      <c r="G93" s="157"/>
      <c r="H93" s="138" t="s">
        <v>399</v>
      </c>
      <c r="I93" s="138" t="s">
        <v>400</v>
      </c>
      <c r="J93" s="138"/>
      <c r="K93" s="150"/>
    </row>
    <row r="94" spans="2:11" s="1" customFormat="1" ht="15" customHeight="1">
      <c r="B94" s="159"/>
      <c r="C94" s="138" t="s">
        <v>401</v>
      </c>
      <c r="D94" s="138"/>
      <c r="E94" s="138"/>
      <c r="F94" s="158" t="s">
        <v>368</v>
      </c>
      <c r="G94" s="157"/>
      <c r="H94" s="138" t="s">
        <v>402</v>
      </c>
      <c r="I94" s="138" t="s">
        <v>403</v>
      </c>
      <c r="J94" s="138"/>
      <c r="K94" s="150"/>
    </row>
    <row r="95" spans="2:11" s="1" customFormat="1" ht="15" customHeight="1">
      <c r="B95" s="159"/>
      <c r="C95" s="138" t="s">
        <v>404</v>
      </c>
      <c r="D95" s="138"/>
      <c r="E95" s="138"/>
      <c r="F95" s="158" t="s">
        <v>368</v>
      </c>
      <c r="G95" s="157"/>
      <c r="H95" s="138" t="s">
        <v>404</v>
      </c>
      <c r="I95" s="138" t="s">
        <v>403</v>
      </c>
      <c r="J95" s="138"/>
      <c r="K95" s="150"/>
    </row>
    <row r="96" spans="2:11" s="1" customFormat="1" ht="15" customHeight="1">
      <c r="B96" s="159"/>
      <c r="C96" s="138" t="s">
        <v>35</v>
      </c>
      <c r="D96" s="138"/>
      <c r="E96" s="138"/>
      <c r="F96" s="158" t="s">
        <v>368</v>
      </c>
      <c r="G96" s="157"/>
      <c r="H96" s="138" t="s">
        <v>405</v>
      </c>
      <c r="I96" s="138" t="s">
        <v>403</v>
      </c>
      <c r="J96" s="138"/>
      <c r="K96" s="150"/>
    </row>
    <row r="97" spans="2:11" s="1" customFormat="1" ht="15" customHeight="1">
      <c r="B97" s="159"/>
      <c r="C97" s="138" t="s">
        <v>45</v>
      </c>
      <c r="D97" s="138"/>
      <c r="E97" s="138"/>
      <c r="F97" s="158" t="s">
        <v>368</v>
      </c>
      <c r="G97" s="157"/>
      <c r="H97" s="138" t="s">
        <v>406</v>
      </c>
      <c r="I97" s="138" t="s">
        <v>403</v>
      </c>
      <c r="J97" s="138"/>
      <c r="K97" s="150"/>
    </row>
    <row r="98" spans="2:11" s="1" customFormat="1" ht="15" customHeight="1">
      <c r="B98" s="162"/>
      <c r="C98" s="163"/>
      <c r="D98" s="163"/>
      <c r="E98" s="163"/>
      <c r="F98" s="163"/>
      <c r="G98" s="163"/>
      <c r="H98" s="163"/>
      <c r="I98" s="163"/>
      <c r="J98" s="163"/>
      <c r="K98" s="164"/>
    </row>
    <row r="99" spans="2:11" s="1" customFormat="1" ht="18.75" customHeight="1">
      <c r="B99" s="165"/>
      <c r="C99" s="166"/>
      <c r="D99" s="166"/>
      <c r="E99" s="166"/>
      <c r="F99" s="166"/>
      <c r="G99" s="166"/>
      <c r="H99" s="166"/>
      <c r="I99" s="166"/>
      <c r="J99" s="166"/>
      <c r="K99" s="165"/>
    </row>
    <row r="100" spans="2:11" s="1" customFormat="1" ht="18.75" customHeight="1">
      <c r="B100" s="145"/>
      <c r="C100" s="145"/>
      <c r="D100" s="145"/>
      <c r="E100" s="145"/>
      <c r="F100" s="145"/>
      <c r="G100" s="145"/>
      <c r="H100" s="145"/>
      <c r="I100" s="145"/>
      <c r="J100" s="145"/>
      <c r="K100" s="145"/>
    </row>
    <row r="101" spans="2:11" s="1" customFormat="1" ht="7.5" customHeight="1">
      <c r="B101" s="146"/>
      <c r="C101" s="147"/>
      <c r="D101" s="147"/>
      <c r="E101" s="147"/>
      <c r="F101" s="147"/>
      <c r="G101" s="147"/>
      <c r="H101" s="147"/>
      <c r="I101" s="147"/>
      <c r="J101" s="147"/>
      <c r="K101" s="148"/>
    </row>
    <row r="102" spans="2:11" s="1" customFormat="1" ht="45" customHeight="1">
      <c r="B102" s="149"/>
      <c r="C102" s="334" t="s">
        <v>407</v>
      </c>
      <c r="D102" s="334"/>
      <c r="E102" s="334"/>
      <c r="F102" s="334"/>
      <c r="G102" s="334"/>
      <c r="H102" s="334"/>
      <c r="I102" s="334"/>
      <c r="J102" s="334"/>
      <c r="K102" s="150"/>
    </row>
    <row r="103" spans="2:11" s="1" customFormat="1" ht="17.25" customHeight="1">
      <c r="B103" s="149"/>
      <c r="C103" s="151" t="s">
        <v>362</v>
      </c>
      <c r="D103" s="151"/>
      <c r="E103" s="151"/>
      <c r="F103" s="151" t="s">
        <v>363</v>
      </c>
      <c r="G103" s="152"/>
      <c r="H103" s="151" t="s">
        <v>51</v>
      </c>
      <c r="I103" s="151" t="s">
        <v>53</v>
      </c>
      <c r="J103" s="151" t="s">
        <v>364</v>
      </c>
      <c r="K103" s="150"/>
    </row>
    <row r="104" spans="2:11" s="1" customFormat="1" ht="17.25" customHeight="1">
      <c r="B104" s="149"/>
      <c r="C104" s="153" t="s">
        <v>365</v>
      </c>
      <c r="D104" s="153"/>
      <c r="E104" s="153"/>
      <c r="F104" s="154" t="s">
        <v>366</v>
      </c>
      <c r="G104" s="155"/>
      <c r="H104" s="153"/>
      <c r="I104" s="153"/>
      <c r="J104" s="153" t="s">
        <v>367</v>
      </c>
      <c r="K104" s="150"/>
    </row>
    <row r="105" spans="2:11" s="1" customFormat="1" ht="5.25" customHeight="1">
      <c r="B105" s="149"/>
      <c r="C105" s="151"/>
      <c r="D105" s="151"/>
      <c r="E105" s="151"/>
      <c r="F105" s="151"/>
      <c r="G105" s="167"/>
      <c r="H105" s="151"/>
      <c r="I105" s="151"/>
      <c r="J105" s="151"/>
      <c r="K105" s="150"/>
    </row>
    <row r="106" spans="2:11" s="1" customFormat="1" ht="15" customHeight="1">
      <c r="B106" s="149"/>
      <c r="C106" s="138" t="s">
        <v>50</v>
      </c>
      <c r="D106" s="156"/>
      <c r="E106" s="156"/>
      <c r="F106" s="158" t="s">
        <v>368</v>
      </c>
      <c r="G106" s="167"/>
      <c r="H106" s="138" t="s">
        <v>408</v>
      </c>
      <c r="I106" s="138" t="s">
        <v>370</v>
      </c>
      <c r="J106" s="138">
        <v>20</v>
      </c>
      <c r="K106" s="150"/>
    </row>
    <row r="107" spans="2:11" s="1" customFormat="1" ht="15" customHeight="1">
      <c r="B107" s="149"/>
      <c r="C107" s="138" t="s">
        <v>371</v>
      </c>
      <c r="D107" s="138"/>
      <c r="E107" s="138"/>
      <c r="F107" s="158" t="s">
        <v>368</v>
      </c>
      <c r="G107" s="138"/>
      <c r="H107" s="138" t="s">
        <v>408</v>
      </c>
      <c r="I107" s="138" t="s">
        <v>370</v>
      </c>
      <c r="J107" s="138">
        <v>120</v>
      </c>
      <c r="K107" s="150"/>
    </row>
    <row r="108" spans="2:11" s="1" customFormat="1" ht="15" customHeight="1">
      <c r="B108" s="159"/>
      <c r="C108" s="138" t="s">
        <v>373</v>
      </c>
      <c r="D108" s="138"/>
      <c r="E108" s="138"/>
      <c r="F108" s="158" t="s">
        <v>374</v>
      </c>
      <c r="G108" s="138"/>
      <c r="H108" s="138" t="s">
        <v>408</v>
      </c>
      <c r="I108" s="138" t="s">
        <v>370</v>
      </c>
      <c r="J108" s="138">
        <v>50</v>
      </c>
      <c r="K108" s="150"/>
    </row>
    <row r="109" spans="2:11" s="1" customFormat="1" ht="15" customHeight="1">
      <c r="B109" s="159"/>
      <c r="C109" s="138" t="s">
        <v>376</v>
      </c>
      <c r="D109" s="138"/>
      <c r="E109" s="138"/>
      <c r="F109" s="158" t="s">
        <v>368</v>
      </c>
      <c r="G109" s="138"/>
      <c r="H109" s="138" t="s">
        <v>408</v>
      </c>
      <c r="I109" s="138" t="s">
        <v>378</v>
      </c>
      <c r="J109" s="138"/>
      <c r="K109" s="150"/>
    </row>
    <row r="110" spans="2:11" s="1" customFormat="1" ht="15" customHeight="1">
      <c r="B110" s="159"/>
      <c r="C110" s="138" t="s">
        <v>387</v>
      </c>
      <c r="D110" s="138"/>
      <c r="E110" s="138"/>
      <c r="F110" s="158" t="s">
        <v>374</v>
      </c>
      <c r="G110" s="138"/>
      <c r="H110" s="138" t="s">
        <v>408</v>
      </c>
      <c r="I110" s="138" t="s">
        <v>370</v>
      </c>
      <c r="J110" s="138">
        <v>50</v>
      </c>
      <c r="K110" s="150"/>
    </row>
    <row r="111" spans="2:11" s="1" customFormat="1" ht="15" customHeight="1">
      <c r="B111" s="159"/>
      <c r="C111" s="138" t="s">
        <v>395</v>
      </c>
      <c r="D111" s="138"/>
      <c r="E111" s="138"/>
      <c r="F111" s="158" t="s">
        <v>374</v>
      </c>
      <c r="G111" s="138"/>
      <c r="H111" s="138" t="s">
        <v>408</v>
      </c>
      <c r="I111" s="138" t="s">
        <v>370</v>
      </c>
      <c r="J111" s="138">
        <v>50</v>
      </c>
      <c r="K111" s="150"/>
    </row>
    <row r="112" spans="2:11" s="1" customFormat="1" ht="15" customHeight="1">
      <c r="B112" s="159"/>
      <c r="C112" s="138" t="s">
        <v>393</v>
      </c>
      <c r="D112" s="138"/>
      <c r="E112" s="138"/>
      <c r="F112" s="158" t="s">
        <v>374</v>
      </c>
      <c r="G112" s="138"/>
      <c r="H112" s="138" t="s">
        <v>408</v>
      </c>
      <c r="I112" s="138" t="s">
        <v>370</v>
      </c>
      <c r="J112" s="138">
        <v>50</v>
      </c>
      <c r="K112" s="150"/>
    </row>
    <row r="113" spans="2:11" s="1" customFormat="1" ht="15" customHeight="1">
      <c r="B113" s="159"/>
      <c r="C113" s="138" t="s">
        <v>50</v>
      </c>
      <c r="D113" s="138"/>
      <c r="E113" s="138"/>
      <c r="F113" s="158" t="s">
        <v>368</v>
      </c>
      <c r="G113" s="138"/>
      <c r="H113" s="138" t="s">
        <v>409</v>
      </c>
      <c r="I113" s="138" t="s">
        <v>370</v>
      </c>
      <c r="J113" s="138">
        <v>20</v>
      </c>
      <c r="K113" s="150"/>
    </row>
    <row r="114" spans="2:11" s="1" customFormat="1" ht="15" customHeight="1">
      <c r="B114" s="159"/>
      <c r="C114" s="138" t="s">
        <v>410</v>
      </c>
      <c r="D114" s="138"/>
      <c r="E114" s="138"/>
      <c r="F114" s="158" t="s">
        <v>368</v>
      </c>
      <c r="G114" s="138"/>
      <c r="H114" s="138" t="s">
        <v>411</v>
      </c>
      <c r="I114" s="138" t="s">
        <v>370</v>
      </c>
      <c r="J114" s="138">
        <v>120</v>
      </c>
      <c r="K114" s="150"/>
    </row>
    <row r="115" spans="2:11" s="1" customFormat="1" ht="15" customHeight="1">
      <c r="B115" s="159"/>
      <c r="C115" s="138" t="s">
        <v>35</v>
      </c>
      <c r="D115" s="138"/>
      <c r="E115" s="138"/>
      <c r="F115" s="158" t="s">
        <v>368</v>
      </c>
      <c r="G115" s="138"/>
      <c r="H115" s="138" t="s">
        <v>412</v>
      </c>
      <c r="I115" s="138" t="s">
        <v>403</v>
      </c>
      <c r="J115" s="138"/>
      <c r="K115" s="150"/>
    </row>
    <row r="116" spans="2:11" s="1" customFormat="1" ht="15" customHeight="1">
      <c r="B116" s="159"/>
      <c r="C116" s="138" t="s">
        <v>45</v>
      </c>
      <c r="D116" s="138"/>
      <c r="E116" s="138"/>
      <c r="F116" s="158" t="s">
        <v>368</v>
      </c>
      <c r="G116" s="138"/>
      <c r="H116" s="138" t="s">
        <v>413</v>
      </c>
      <c r="I116" s="138" t="s">
        <v>403</v>
      </c>
      <c r="J116" s="138"/>
      <c r="K116" s="150"/>
    </row>
    <row r="117" spans="2:11" s="1" customFormat="1" ht="15" customHeight="1">
      <c r="B117" s="159"/>
      <c r="C117" s="138" t="s">
        <v>53</v>
      </c>
      <c r="D117" s="138"/>
      <c r="E117" s="138"/>
      <c r="F117" s="158" t="s">
        <v>368</v>
      </c>
      <c r="G117" s="138"/>
      <c r="H117" s="138" t="s">
        <v>414</v>
      </c>
      <c r="I117" s="138" t="s">
        <v>415</v>
      </c>
      <c r="J117" s="138"/>
      <c r="K117" s="150"/>
    </row>
    <row r="118" spans="2:11" s="1" customFormat="1" ht="15" customHeight="1">
      <c r="B118" s="162"/>
      <c r="C118" s="168"/>
      <c r="D118" s="168"/>
      <c r="E118" s="168"/>
      <c r="F118" s="168"/>
      <c r="G118" s="168"/>
      <c r="H118" s="168"/>
      <c r="I118" s="168"/>
      <c r="J118" s="168"/>
      <c r="K118" s="164"/>
    </row>
    <row r="119" spans="2:11" s="1" customFormat="1" ht="18.75" customHeight="1">
      <c r="B119" s="169"/>
      <c r="C119" s="135"/>
      <c r="D119" s="135"/>
      <c r="E119" s="135"/>
      <c r="F119" s="170"/>
      <c r="G119" s="135"/>
      <c r="H119" s="135"/>
      <c r="I119" s="135"/>
      <c r="J119" s="135"/>
      <c r="K119" s="169"/>
    </row>
    <row r="120" spans="2:11" s="1" customFormat="1" ht="18.75" customHeight="1">
      <c r="B120" s="145"/>
      <c r="C120" s="145"/>
      <c r="D120" s="145"/>
      <c r="E120" s="145"/>
      <c r="F120" s="145"/>
      <c r="G120" s="145"/>
      <c r="H120" s="145"/>
      <c r="I120" s="145"/>
      <c r="J120" s="145"/>
      <c r="K120" s="145"/>
    </row>
    <row r="121" spans="2:11" s="1" customFormat="1" ht="7.5" customHeight="1">
      <c r="B121" s="171"/>
      <c r="C121" s="172"/>
      <c r="D121" s="172"/>
      <c r="E121" s="172"/>
      <c r="F121" s="172"/>
      <c r="G121" s="172"/>
      <c r="H121" s="172"/>
      <c r="I121" s="172"/>
      <c r="J121" s="172"/>
      <c r="K121" s="173"/>
    </row>
    <row r="122" spans="2:11" s="1" customFormat="1" ht="45" customHeight="1">
      <c r="B122" s="174"/>
      <c r="C122" s="332" t="s">
        <v>416</v>
      </c>
      <c r="D122" s="332"/>
      <c r="E122" s="332"/>
      <c r="F122" s="332"/>
      <c r="G122" s="332"/>
      <c r="H122" s="332"/>
      <c r="I122" s="332"/>
      <c r="J122" s="332"/>
      <c r="K122" s="175"/>
    </row>
    <row r="123" spans="2:11" s="1" customFormat="1" ht="17.25" customHeight="1">
      <c r="B123" s="176"/>
      <c r="C123" s="151" t="s">
        <v>362</v>
      </c>
      <c r="D123" s="151"/>
      <c r="E123" s="151"/>
      <c r="F123" s="151" t="s">
        <v>363</v>
      </c>
      <c r="G123" s="152"/>
      <c r="H123" s="151" t="s">
        <v>51</v>
      </c>
      <c r="I123" s="151" t="s">
        <v>53</v>
      </c>
      <c r="J123" s="151" t="s">
        <v>364</v>
      </c>
      <c r="K123" s="177"/>
    </row>
    <row r="124" spans="2:11" s="1" customFormat="1" ht="17.25" customHeight="1">
      <c r="B124" s="176"/>
      <c r="C124" s="153" t="s">
        <v>365</v>
      </c>
      <c r="D124" s="153"/>
      <c r="E124" s="153"/>
      <c r="F124" s="154" t="s">
        <v>366</v>
      </c>
      <c r="G124" s="155"/>
      <c r="H124" s="153"/>
      <c r="I124" s="153"/>
      <c r="J124" s="153" t="s">
        <v>367</v>
      </c>
      <c r="K124" s="177"/>
    </row>
    <row r="125" spans="2:11" s="1" customFormat="1" ht="5.25" customHeight="1">
      <c r="B125" s="178"/>
      <c r="C125" s="156"/>
      <c r="D125" s="156"/>
      <c r="E125" s="156"/>
      <c r="F125" s="156"/>
      <c r="G125" s="138"/>
      <c r="H125" s="156"/>
      <c r="I125" s="156"/>
      <c r="J125" s="156"/>
      <c r="K125" s="179"/>
    </row>
    <row r="126" spans="2:11" s="1" customFormat="1" ht="15" customHeight="1">
      <c r="B126" s="178"/>
      <c r="C126" s="138" t="s">
        <v>371</v>
      </c>
      <c r="D126" s="156"/>
      <c r="E126" s="156"/>
      <c r="F126" s="158" t="s">
        <v>368</v>
      </c>
      <c r="G126" s="138"/>
      <c r="H126" s="138" t="s">
        <v>408</v>
      </c>
      <c r="I126" s="138" t="s">
        <v>370</v>
      </c>
      <c r="J126" s="138">
        <v>120</v>
      </c>
      <c r="K126" s="180"/>
    </row>
    <row r="127" spans="2:11" s="1" customFormat="1" ht="15" customHeight="1">
      <c r="B127" s="178"/>
      <c r="C127" s="138" t="s">
        <v>417</v>
      </c>
      <c r="D127" s="138"/>
      <c r="E127" s="138"/>
      <c r="F127" s="158" t="s">
        <v>368</v>
      </c>
      <c r="G127" s="138"/>
      <c r="H127" s="138" t="s">
        <v>418</v>
      </c>
      <c r="I127" s="138" t="s">
        <v>370</v>
      </c>
      <c r="J127" s="138" t="s">
        <v>419</v>
      </c>
      <c r="K127" s="180"/>
    </row>
    <row r="128" spans="2:11" s="1" customFormat="1" ht="15" customHeight="1">
      <c r="B128" s="178"/>
      <c r="C128" s="138" t="s">
        <v>316</v>
      </c>
      <c r="D128" s="138"/>
      <c r="E128" s="138"/>
      <c r="F128" s="158" t="s">
        <v>368</v>
      </c>
      <c r="G128" s="138"/>
      <c r="H128" s="138" t="s">
        <v>420</v>
      </c>
      <c r="I128" s="138" t="s">
        <v>370</v>
      </c>
      <c r="J128" s="138" t="s">
        <v>419</v>
      </c>
      <c r="K128" s="180"/>
    </row>
    <row r="129" spans="2:11" s="1" customFormat="1" ht="15" customHeight="1">
      <c r="B129" s="178"/>
      <c r="C129" s="138" t="s">
        <v>379</v>
      </c>
      <c r="D129" s="138"/>
      <c r="E129" s="138"/>
      <c r="F129" s="158" t="s">
        <v>374</v>
      </c>
      <c r="G129" s="138"/>
      <c r="H129" s="138" t="s">
        <v>380</v>
      </c>
      <c r="I129" s="138" t="s">
        <v>370</v>
      </c>
      <c r="J129" s="138">
        <v>15</v>
      </c>
      <c r="K129" s="180"/>
    </row>
    <row r="130" spans="2:11" s="1" customFormat="1" ht="15" customHeight="1">
      <c r="B130" s="178"/>
      <c r="C130" s="160" t="s">
        <v>381</v>
      </c>
      <c r="D130" s="160"/>
      <c r="E130" s="160"/>
      <c r="F130" s="161" t="s">
        <v>374</v>
      </c>
      <c r="G130" s="160"/>
      <c r="H130" s="160" t="s">
        <v>382</v>
      </c>
      <c r="I130" s="160" t="s">
        <v>370</v>
      </c>
      <c r="J130" s="160">
        <v>15</v>
      </c>
      <c r="K130" s="180"/>
    </row>
    <row r="131" spans="2:11" s="1" customFormat="1" ht="15" customHeight="1">
      <c r="B131" s="178"/>
      <c r="C131" s="160" t="s">
        <v>383</v>
      </c>
      <c r="D131" s="160"/>
      <c r="E131" s="160"/>
      <c r="F131" s="161" t="s">
        <v>374</v>
      </c>
      <c r="G131" s="160"/>
      <c r="H131" s="160" t="s">
        <v>384</v>
      </c>
      <c r="I131" s="160" t="s">
        <v>370</v>
      </c>
      <c r="J131" s="160">
        <v>20</v>
      </c>
      <c r="K131" s="180"/>
    </row>
    <row r="132" spans="2:11" s="1" customFormat="1" ht="15" customHeight="1">
      <c r="B132" s="178"/>
      <c r="C132" s="160" t="s">
        <v>385</v>
      </c>
      <c r="D132" s="160"/>
      <c r="E132" s="160"/>
      <c r="F132" s="161" t="s">
        <v>374</v>
      </c>
      <c r="G132" s="160"/>
      <c r="H132" s="160" t="s">
        <v>386</v>
      </c>
      <c r="I132" s="160" t="s">
        <v>370</v>
      </c>
      <c r="J132" s="160">
        <v>20</v>
      </c>
      <c r="K132" s="180"/>
    </row>
    <row r="133" spans="2:11" s="1" customFormat="1" ht="15" customHeight="1">
      <c r="B133" s="178"/>
      <c r="C133" s="138" t="s">
        <v>373</v>
      </c>
      <c r="D133" s="138"/>
      <c r="E133" s="138"/>
      <c r="F133" s="158" t="s">
        <v>374</v>
      </c>
      <c r="G133" s="138"/>
      <c r="H133" s="138" t="s">
        <v>408</v>
      </c>
      <c r="I133" s="138" t="s">
        <v>370</v>
      </c>
      <c r="J133" s="138">
        <v>50</v>
      </c>
      <c r="K133" s="180"/>
    </row>
    <row r="134" spans="2:11" s="1" customFormat="1" ht="15" customHeight="1">
      <c r="B134" s="178"/>
      <c r="C134" s="138" t="s">
        <v>387</v>
      </c>
      <c r="D134" s="138"/>
      <c r="E134" s="138"/>
      <c r="F134" s="158" t="s">
        <v>374</v>
      </c>
      <c r="G134" s="138"/>
      <c r="H134" s="138" t="s">
        <v>408</v>
      </c>
      <c r="I134" s="138" t="s">
        <v>370</v>
      </c>
      <c r="J134" s="138">
        <v>50</v>
      </c>
      <c r="K134" s="180"/>
    </row>
    <row r="135" spans="2:11" s="1" customFormat="1" ht="15" customHeight="1">
      <c r="B135" s="178"/>
      <c r="C135" s="138" t="s">
        <v>393</v>
      </c>
      <c r="D135" s="138"/>
      <c r="E135" s="138"/>
      <c r="F135" s="158" t="s">
        <v>374</v>
      </c>
      <c r="G135" s="138"/>
      <c r="H135" s="138" t="s">
        <v>408</v>
      </c>
      <c r="I135" s="138" t="s">
        <v>370</v>
      </c>
      <c r="J135" s="138">
        <v>50</v>
      </c>
      <c r="K135" s="180"/>
    </row>
    <row r="136" spans="2:11" s="1" customFormat="1" ht="15" customHeight="1">
      <c r="B136" s="178"/>
      <c r="C136" s="138" t="s">
        <v>395</v>
      </c>
      <c r="D136" s="138"/>
      <c r="E136" s="138"/>
      <c r="F136" s="158" t="s">
        <v>374</v>
      </c>
      <c r="G136" s="138"/>
      <c r="H136" s="138" t="s">
        <v>408</v>
      </c>
      <c r="I136" s="138" t="s">
        <v>370</v>
      </c>
      <c r="J136" s="138">
        <v>50</v>
      </c>
      <c r="K136" s="180"/>
    </row>
    <row r="137" spans="2:11" s="1" customFormat="1" ht="15" customHeight="1">
      <c r="B137" s="178"/>
      <c r="C137" s="138" t="s">
        <v>396</v>
      </c>
      <c r="D137" s="138"/>
      <c r="E137" s="138"/>
      <c r="F137" s="158" t="s">
        <v>374</v>
      </c>
      <c r="G137" s="138"/>
      <c r="H137" s="138" t="s">
        <v>421</v>
      </c>
      <c r="I137" s="138" t="s">
        <v>370</v>
      </c>
      <c r="J137" s="138">
        <v>255</v>
      </c>
      <c r="K137" s="180"/>
    </row>
    <row r="138" spans="2:11" s="1" customFormat="1" ht="15" customHeight="1">
      <c r="B138" s="178"/>
      <c r="C138" s="138" t="s">
        <v>398</v>
      </c>
      <c r="D138" s="138"/>
      <c r="E138" s="138"/>
      <c r="F138" s="158" t="s">
        <v>368</v>
      </c>
      <c r="G138" s="138"/>
      <c r="H138" s="138" t="s">
        <v>422</v>
      </c>
      <c r="I138" s="138" t="s">
        <v>400</v>
      </c>
      <c r="J138" s="138"/>
      <c r="K138" s="180"/>
    </row>
    <row r="139" spans="2:11" s="1" customFormat="1" ht="15" customHeight="1">
      <c r="B139" s="178"/>
      <c r="C139" s="138" t="s">
        <v>401</v>
      </c>
      <c r="D139" s="138"/>
      <c r="E139" s="138"/>
      <c r="F139" s="158" t="s">
        <v>368</v>
      </c>
      <c r="G139" s="138"/>
      <c r="H139" s="138" t="s">
        <v>423</v>
      </c>
      <c r="I139" s="138" t="s">
        <v>403</v>
      </c>
      <c r="J139" s="138"/>
      <c r="K139" s="180"/>
    </row>
    <row r="140" spans="2:11" s="1" customFormat="1" ht="15" customHeight="1">
      <c r="B140" s="178"/>
      <c r="C140" s="138" t="s">
        <v>404</v>
      </c>
      <c r="D140" s="138"/>
      <c r="E140" s="138"/>
      <c r="F140" s="158" t="s">
        <v>368</v>
      </c>
      <c r="G140" s="138"/>
      <c r="H140" s="138" t="s">
        <v>404</v>
      </c>
      <c r="I140" s="138" t="s">
        <v>403</v>
      </c>
      <c r="J140" s="138"/>
      <c r="K140" s="180"/>
    </row>
    <row r="141" spans="2:11" s="1" customFormat="1" ht="15" customHeight="1">
      <c r="B141" s="178"/>
      <c r="C141" s="138" t="s">
        <v>35</v>
      </c>
      <c r="D141" s="138"/>
      <c r="E141" s="138"/>
      <c r="F141" s="158" t="s">
        <v>368</v>
      </c>
      <c r="G141" s="138"/>
      <c r="H141" s="138" t="s">
        <v>424</v>
      </c>
      <c r="I141" s="138" t="s">
        <v>403</v>
      </c>
      <c r="J141" s="138"/>
      <c r="K141" s="180"/>
    </row>
    <row r="142" spans="2:11" s="1" customFormat="1" ht="15" customHeight="1">
      <c r="B142" s="178"/>
      <c r="C142" s="138" t="s">
        <v>425</v>
      </c>
      <c r="D142" s="138"/>
      <c r="E142" s="138"/>
      <c r="F142" s="158" t="s">
        <v>368</v>
      </c>
      <c r="G142" s="138"/>
      <c r="H142" s="138" t="s">
        <v>426</v>
      </c>
      <c r="I142" s="138" t="s">
        <v>403</v>
      </c>
      <c r="J142" s="138"/>
      <c r="K142" s="180"/>
    </row>
    <row r="143" spans="2:11" s="1" customFormat="1" ht="15" customHeight="1">
      <c r="B143" s="181"/>
      <c r="C143" s="182"/>
      <c r="D143" s="182"/>
      <c r="E143" s="182"/>
      <c r="F143" s="182"/>
      <c r="G143" s="182"/>
      <c r="H143" s="182"/>
      <c r="I143" s="182"/>
      <c r="J143" s="182"/>
      <c r="K143" s="183"/>
    </row>
    <row r="144" spans="2:11" s="1" customFormat="1" ht="18.75" customHeight="1">
      <c r="B144" s="135"/>
      <c r="C144" s="135"/>
      <c r="D144" s="135"/>
      <c r="E144" s="135"/>
      <c r="F144" s="170"/>
      <c r="G144" s="135"/>
      <c r="H144" s="135"/>
      <c r="I144" s="135"/>
      <c r="J144" s="135"/>
      <c r="K144" s="135"/>
    </row>
    <row r="145" spans="2:11" s="1" customFormat="1" ht="18.75" customHeight="1">
      <c r="B145" s="145"/>
      <c r="C145" s="145"/>
      <c r="D145" s="145"/>
      <c r="E145" s="145"/>
      <c r="F145" s="145"/>
      <c r="G145" s="145"/>
      <c r="H145" s="145"/>
      <c r="I145" s="145"/>
      <c r="J145" s="145"/>
      <c r="K145" s="145"/>
    </row>
    <row r="146" spans="2:11" s="1" customFormat="1" ht="7.5" customHeight="1">
      <c r="B146" s="146"/>
      <c r="C146" s="147"/>
      <c r="D146" s="147"/>
      <c r="E146" s="147"/>
      <c r="F146" s="147"/>
      <c r="G146" s="147"/>
      <c r="H146" s="147"/>
      <c r="I146" s="147"/>
      <c r="J146" s="147"/>
      <c r="K146" s="148"/>
    </row>
    <row r="147" spans="2:11" s="1" customFormat="1" ht="45" customHeight="1">
      <c r="B147" s="149"/>
      <c r="C147" s="334" t="s">
        <v>427</v>
      </c>
      <c r="D147" s="334"/>
      <c r="E147" s="334"/>
      <c r="F147" s="334"/>
      <c r="G147" s="334"/>
      <c r="H147" s="334"/>
      <c r="I147" s="334"/>
      <c r="J147" s="334"/>
      <c r="K147" s="150"/>
    </row>
    <row r="148" spans="2:11" s="1" customFormat="1" ht="17.25" customHeight="1">
      <c r="B148" s="149"/>
      <c r="C148" s="151" t="s">
        <v>362</v>
      </c>
      <c r="D148" s="151"/>
      <c r="E148" s="151"/>
      <c r="F148" s="151" t="s">
        <v>363</v>
      </c>
      <c r="G148" s="152"/>
      <c r="H148" s="151" t="s">
        <v>51</v>
      </c>
      <c r="I148" s="151" t="s">
        <v>53</v>
      </c>
      <c r="J148" s="151" t="s">
        <v>364</v>
      </c>
      <c r="K148" s="150"/>
    </row>
    <row r="149" spans="2:11" s="1" customFormat="1" ht="17.25" customHeight="1">
      <c r="B149" s="149"/>
      <c r="C149" s="153" t="s">
        <v>365</v>
      </c>
      <c r="D149" s="153"/>
      <c r="E149" s="153"/>
      <c r="F149" s="154" t="s">
        <v>366</v>
      </c>
      <c r="G149" s="155"/>
      <c r="H149" s="153"/>
      <c r="I149" s="153"/>
      <c r="J149" s="153" t="s">
        <v>367</v>
      </c>
      <c r="K149" s="150"/>
    </row>
    <row r="150" spans="2:11" s="1" customFormat="1" ht="5.25" customHeight="1">
      <c r="B150" s="159"/>
      <c r="C150" s="156"/>
      <c r="D150" s="156"/>
      <c r="E150" s="156"/>
      <c r="F150" s="156"/>
      <c r="G150" s="157"/>
      <c r="H150" s="156"/>
      <c r="I150" s="156"/>
      <c r="J150" s="156"/>
      <c r="K150" s="180"/>
    </row>
    <row r="151" spans="2:11" s="1" customFormat="1" ht="15" customHeight="1">
      <c r="B151" s="159"/>
      <c r="C151" s="184" t="s">
        <v>371</v>
      </c>
      <c r="D151" s="138"/>
      <c r="E151" s="138"/>
      <c r="F151" s="185" t="s">
        <v>368</v>
      </c>
      <c r="G151" s="138"/>
      <c r="H151" s="184" t="s">
        <v>408</v>
      </c>
      <c r="I151" s="184" t="s">
        <v>370</v>
      </c>
      <c r="J151" s="184">
        <v>120</v>
      </c>
      <c r="K151" s="180"/>
    </row>
    <row r="152" spans="2:11" s="1" customFormat="1" ht="15" customHeight="1">
      <c r="B152" s="159"/>
      <c r="C152" s="184" t="s">
        <v>417</v>
      </c>
      <c r="D152" s="138"/>
      <c r="E152" s="138"/>
      <c r="F152" s="185" t="s">
        <v>368</v>
      </c>
      <c r="G152" s="138"/>
      <c r="H152" s="184" t="s">
        <v>428</v>
      </c>
      <c r="I152" s="184" t="s">
        <v>370</v>
      </c>
      <c r="J152" s="184" t="s">
        <v>419</v>
      </c>
      <c r="K152" s="180"/>
    </row>
    <row r="153" spans="2:11" s="1" customFormat="1" ht="15" customHeight="1">
      <c r="B153" s="159"/>
      <c r="C153" s="184" t="s">
        <v>316</v>
      </c>
      <c r="D153" s="138"/>
      <c r="E153" s="138"/>
      <c r="F153" s="185" t="s">
        <v>368</v>
      </c>
      <c r="G153" s="138"/>
      <c r="H153" s="184" t="s">
        <v>429</v>
      </c>
      <c r="I153" s="184" t="s">
        <v>370</v>
      </c>
      <c r="J153" s="184" t="s">
        <v>419</v>
      </c>
      <c r="K153" s="180"/>
    </row>
    <row r="154" spans="2:11" s="1" customFormat="1" ht="15" customHeight="1">
      <c r="B154" s="159"/>
      <c r="C154" s="184" t="s">
        <v>373</v>
      </c>
      <c r="D154" s="138"/>
      <c r="E154" s="138"/>
      <c r="F154" s="185" t="s">
        <v>374</v>
      </c>
      <c r="G154" s="138"/>
      <c r="H154" s="184" t="s">
        <v>408</v>
      </c>
      <c r="I154" s="184" t="s">
        <v>370</v>
      </c>
      <c r="J154" s="184">
        <v>50</v>
      </c>
      <c r="K154" s="180"/>
    </row>
    <row r="155" spans="2:11" s="1" customFormat="1" ht="15" customHeight="1">
      <c r="B155" s="159"/>
      <c r="C155" s="184" t="s">
        <v>376</v>
      </c>
      <c r="D155" s="138"/>
      <c r="E155" s="138"/>
      <c r="F155" s="185" t="s">
        <v>368</v>
      </c>
      <c r="G155" s="138"/>
      <c r="H155" s="184" t="s">
        <v>408</v>
      </c>
      <c r="I155" s="184" t="s">
        <v>378</v>
      </c>
      <c r="J155" s="184"/>
      <c r="K155" s="180"/>
    </row>
    <row r="156" spans="2:11" s="1" customFormat="1" ht="15" customHeight="1">
      <c r="B156" s="159"/>
      <c r="C156" s="184" t="s">
        <v>387</v>
      </c>
      <c r="D156" s="138"/>
      <c r="E156" s="138"/>
      <c r="F156" s="185" t="s">
        <v>374</v>
      </c>
      <c r="G156" s="138"/>
      <c r="H156" s="184" t="s">
        <v>408</v>
      </c>
      <c r="I156" s="184" t="s">
        <v>370</v>
      </c>
      <c r="J156" s="184">
        <v>50</v>
      </c>
      <c r="K156" s="180"/>
    </row>
    <row r="157" spans="2:11" s="1" customFormat="1" ht="15" customHeight="1">
      <c r="B157" s="159"/>
      <c r="C157" s="184" t="s">
        <v>395</v>
      </c>
      <c r="D157" s="138"/>
      <c r="E157" s="138"/>
      <c r="F157" s="185" t="s">
        <v>374</v>
      </c>
      <c r="G157" s="138"/>
      <c r="H157" s="184" t="s">
        <v>408</v>
      </c>
      <c r="I157" s="184" t="s">
        <v>370</v>
      </c>
      <c r="J157" s="184">
        <v>50</v>
      </c>
      <c r="K157" s="180"/>
    </row>
    <row r="158" spans="2:11" s="1" customFormat="1" ht="15" customHeight="1">
      <c r="B158" s="159"/>
      <c r="C158" s="184" t="s">
        <v>393</v>
      </c>
      <c r="D158" s="138"/>
      <c r="E158" s="138"/>
      <c r="F158" s="185" t="s">
        <v>374</v>
      </c>
      <c r="G158" s="138"/>
      <c r="H158" s="184" t="s">
        <v>408</v>
      </c>
      <c r="I158" s="184" t="s">
        <v>370</v>
      </c>
      <c r="J158" s="184">
        <v>50</v>
      </c>
      <c r="K158" s="180"/>
    </row>
    <row r="159" spans="2:11" s="1" customFormat="1" ht="15" customHeight="1">
      <c r="B159" s="159"/>
      <c r="C159" s="184" t="s">
        <v>78</v>
      </c>
      <c r="D159" s="138"/>
      <c r="E159" s="138"/>
      <c r="F159" s="185" t="s">
        <v>368</v>
      </c>
      <c r="G159" s="138"/>
      <c r="H159" s="184" t="s">
        <v>430</v>
      </c>
      <c r="I159" s="184" t="s">
        <v>370</v>
      </c>
      <c r="J159" s="184" t="s">
        <v>431</v>
      </c>
      <c r="K159" s="180"/>
    </row>
    <row r="160" spans="2:11" s="1" customFormat="1" ht="15" customHeight="1">
      <c r="B160" s="159"/>
      <c r="C160" s="184" t="s">
        <v>432</v>
      </c>
      <c r="D160" s="138"/>
      <c r="E160" s="138"/>
      <c r="F160" s="185" t="s">
        <v>368</v>
      </c>
      <c r="G160" s="138"/>
      <c r="H160" s="184" t="s">
        <v>433</v>
      </c>
      <c r="I160" s="184" t="s">
        <v>403</v>
      </c>
      <c r="J160" s="184"/>
      <c r="K160" s="180"/>
    </row>
    <row r="161" spans="2:11" s="1" customFormat="1" ht="15" customHeight="1">
      <c r="B161" s="186"/>
      <c r="C161" s="168"/>
      <c r="D161" s="168"/>
      <c r="E161" s="168"/>
      <c r="F161" s="168"/>
      <c r="G161" s="168"/>
      <c r="H161" s="168"/>
      <c r="I161" s="168"/>
      <c r="J161" s="168"/>
      <c r="K161" s="187"/>
    </row>
    <row r="162" spans="2:11" s="1" customFormat="1" ht="18.75" customHeight="1">
      <c r="B162" s="135"/>
      <c r="C162" s="138"/>
      <c r="D162" s="138"/>
      <c r="E162" s="138"/>
      <c r="F162" s="158"/>
      <c r="G162" s="138"/>
      <c r="H162" s="138"/>
      <c r="I162" s="138"/>
      <c r="J162" s="138"/>
      <c r="K162" s="135"/>
    </row>
    <row r="163" spans="2:11" s="1" customFormat="1" ht="18.75" customHeight="1">
      <c r="B163" s="145"/>
      <c r="C163" s="145"/>
      <c r="D163" s="145"/>
      <c r="E163" s="145"/>
      <c r="F163" s="145"/>
      <c r="G163" s="145"/>
      <c r="H163" s="145"/>
      <c r="I163" s="145"/>
      <c r="J163" s="145"/>
      <c r="K163" s="145"/>
    </row>
    <row r="164" spans="2:11" s="1" customFormat="1" ht="7.5" customHeight="1">
      <c r="B164" s="127"/>
      <c r="C164" s="128"/>
      <c r="D164" s="128"/>
      <c r="E164" s="128"/>
      <c r="F164" s="128"/>
      <c r="G164" s="128"/>
      <c r="H164" s="128"/>
      <c r="I164" s="128"/>
      <c r="J164" s="128"/>
      <c r="K164" s="129"/>
    </row>
    <row r="165" spans="2:11" s="1" customFormat="1" ht="45" customHeight="1">
      <c r="B165" s="130"/>
      <c r="C165" s="332" t="s">
        <v>434</v>
      </c>
      <c r="D165" s="332"/>
      <c r="E165" s="332"/>
      <c r="F165" s="332"/>
      <c r="G165" s="332"/>
      <c r="H165" s="332"/>
      <c r="I165" s="332"/>
      <c r="J165" s="332"/>
      <c r="K165" s="131"/>
    </row>
    <row r="166" spans="2:11" s="1" customFormat="1" ht="17.25" customHeight="1">
      <c r="B166" s="130"/>
      <c r="C166" s="151" t="s">
        <v>362</v>
      </c>
      <c r="D166" s="151"/>
      <c r="E166" s="151"/>
      <c r="F166" s="151" t="s">
        <v>363</v>
      </c>
      <c r="G166" s="188"/>
      <c r="H166" s="189" t="s">
        <v>51</v>
      </c>
      <c r="I166" s="189" t="s">
        <v>53</v>
      </c>
      <c r="J166" s="151" t="s">
        <v>364</v>
      </c>
      <c r="K166" s="131"/>
    </row>
    <row r="167" spans="2:11" s="1" customFormat="1" ht="17.25" customHeight="1">
      <c r="B167" s="132"/>
      <c r="C167" s="153" t="s">
        <v>365</v>
      </c>
      <c r="D167" s="153"/>
      <c r="E167" s="153"/>
      <c r="F167" s="154" t="s">
        <v>366</v>
      </c>
      <c r="G167" s="190"/>
      <c r="H167" s="191"/>
      <c r="I167" s="191"/>
      <c r="J167" s="153" t="s">
        <v>367</v>
      </c>
      <c r="K167" s="133"/>
    </row>
    <row r="168" spans="2:11" s="1" customFormat="1" ht="5.25" customHeight="1">
      <c r="B168" s="159"/>
      <c r="C168" s="156"/>
      <c r="D168" s="156"/>
      <c r="E168" s="156"/>
      <c r="F168" s="156"/>
      <c r="G168" s="157"/>
      <c r="H168" s="156"/>
      <c r="I168" s="156"/>
      <c r="J168" s="156"/>
      <c r="K168" s="180"/>
    </row>
    <row r="169" spans="2:11" s="1" customFormat="1" ht="15" customHeight="1">
      <c r="B169" s="159"/>
      <c r="C169" s="138" t="s">
        <v>371</v>
      </c>
      <c r="D169" s="138"/>
      <c r="E169" s="138"/>
      <c r="F169" s="158" t="s">
        <v>368</v>
      </c>
      <c r="G169" s="138"/>
      <c r="H169" s="138" t="s">
        <v>408</v>
      </c>
      <c r="I169" s="138" t="s">
        <v>370</v>
      </c>
      <c r="J169" s="138">
        <v>120</v>
      </c>
      <c r="K169" s="180"/>
    </row>
    <row r="170" spans="2:11" s="1" customFormat="1" ht="15" customHeight="1">
      <c r="B170" s="159"/>
      <c r="C170" s="138" t="s">
        <v>417</v>
      </c>
      <c r="D170" s="138"/>
      <c r="E170" s="138"/>
      <c r="F170" s="158" t="s">
        <v>368</v>
      </c>
      <c r="G170" s="138"/>
      <c r="H170" s="138" t="s">
        <v>418</v>
      </c>
      <c r="I170" s="138" t="s">
        <v>370</v>
      </c>
      <c r="J170" s="138" t="s">
        <v>419</v>
      </c>
      <c r="K170" s="180"/>
    </row>
    <row r="171" spans="2:11" s="1" customFormat="1" ht="15" customHeight="1">
      <c r="B171" s="159"/>
      <c r="C171" s="138" t="s">
        <v>316</v>
      </c>
      <c r="D171" s="138"/>
      <c r="E171" s="138"/>
      <c r="F171" s="158" t="s">
        <v>368</v>
      </c>
      <c r="G171" s="138"/>
      <c r="H171" s="138" t="s">
        <v>435</v>
      </c>
      <c r="I171" s="138" t="s">
        <v>370</v>
      </c>
      <c r="J171" s="138" t="s">
        <v>419</v>
      </c>
      <c r="K171" s="180"/>
    </row>
    <row r="172" spans="2:11" s="1" customFormat="1" ht="15" customHeight="1">
      <c r="B172" s="159"/>
      <c r="C172" s="138" t="s">
        <v>373</v>
      </c>
      <c r="D172" s="138"/>
      <c r="E172" s="138"/>
      <c r="F172" s="158" t="s">
        <v>374</v>
      </c>
      <c r="G172" s="138"/>
      <c r="H172" s="138" t="s">
        <v>435</v>
      </c>
      <c r="I172" s="138" t="s">
        <v>370</v>
      </c>
      <c r="J172" s="138">
        <v>50</v>
      </c>
      <c r="K172" s="180"/>
    </row>
    <row r="173" spans="2:11" s="1" customFormat="1" ht="15" customHeight="1">
      <c r="B173" s="159"/>
      <c r="C173" s="138" t="s">
        <v>376</v>
      </c>
      <c r="D173" s="138"/>
      <c r="E173" s="138"/>
      <c r="F173" s="158" t="s">
        <v>368</v>
      </c>
      <c r="G173" s="138"/>
      <c r="H173" s="138" t="s">
        <v>435</v>
      </c>
      <c r="I173" s="138" t="s">
        <v>378</v>
      </c>
      <c r="J173" s="138"/>
      <c r="K173" s="180"/>
    </row>
    <row r="174" spans="2:11" s="1" customFormat="1" ht="15" customHeight="1">
      <c r="B174" s="159"/>
      <c r="C174" s="138" t="s">
        <v>387</v>
      </c>
      <c r="D174" s="138"/>
      <c r="E174" s="138"/>
      <c r="F174" s="158" t="s">
        <v>374</v>
      </c>
      <c r="G174" s="138"/>
      <c r="H174" s="138" t="s">
        <v>435</v>
      </c>
      <c r="I174" s="138" t="s">
        <v>370</v>
      </c>
      <c r="J174" s="138">
        <v>50</v>
      </c>
      <c r="K174" s="180"/>
    </row>
    <row r="175" spans="2:11" s="1" customFormat="1" ht="15" customHeight="1">
      <c r="B175" s="159"/>
      <c r="C175" s="138" t="s">
        <v>395</v>
      </c>
      <c r="D175" s="138"/>
      <c r="E175" s="138"/>
      <c r="F175" s="158" t="s">
        <v>374</v>
      </c>
      <c r="G175" s="138"/>
      <c r="H175" s="138" t="s">
        <v>435</v>
      </c>
      <c r="I175" s="138" t="s">
        <v>370</v>
      </c>
      <c r="J175" s="138">
        <v>50</v>
      </c>
      <c r="K175" s="180"/>
    </row>
    <row r="176" spans="2:11" s="1" customFormat="1" ht="15" customHeight="1">
      <c r="B176" s="159"/>
      <c r="C176" s="138" t="s">
        <v>393</v>
      </c>
      <c r="D176" s="138"/>
      <c r="E176" s="138"/>
      <c r="F176" s="158" t="s">
        <v>374</v>
      </c>
      <c r="G176" s="138"/>
      <c r="H176" s="138" t="s">
        <v>435</v>
      </c>
      <c r="I176" s="138" t="s">
        <v>370</v>
      </c>
      <c r="J176" s="138">
        <v>50</v>
      </c>
      <c r="K176" s="180"/>
    </row>
    <row r="177" spans="2:11" s="1" customFormat="1" ht="15" customHeight="1">
      <c r="B177" s="159"/>
      <c r="C177" s="138" t="s">
        <v>93</v>
      </c>
      <c r="D177" s="138"/>
      <c r="E177" s="138"/>
      <c r="F177" s="158" t="s">
        <v>368</v>
      </c>
      <c r="G177" s="138"/>
      <c r="H177" s="138" t="s">
        <v>436</v>
      </c>
      <c r="I177" s="138" t="s">
        <v>437</v>
      </c>
      <c r="J177" s="138"/>
      <c r="K177" s="180"/>
    </row>
    <row r="178" spans="2:11" s="1" customFormat="1" ht="15" customHeight="1">
      <c r="B178" s="159"/>
      <c r="C178" s="138" t="s">
        <v>53</v>
      </c>
      <c r="D178" s="138"/>
      <c r="E178" s="138"/>
      <c r="F178" s="158" t="s">
        <v>368</v>
      </c>
      <c r="G178" s="138"/>
      <c r="H178" s="138" t="s">
        <v>438</v>
      </c>
      <c r="I178" s="138" t="s">
        <v>439</v>
      </c>
      <c r="J178" s="138">
        <v>1</v>
      </c>
      <c r="K178" s="180"/>
    </row>
    <row r="179" spans="2:11" s="1" customFormat="1" ht="15" customHeight="1">
      <c r="B179" s="159"/>
      <c r="C179" s="138" t="s">
        <v>50</v>
      </c>
      <c r="D179" s="138"/>
      <c r="E179" s="138"/>
      <c r="F179" s="158" t="s">
        <v>368</v>
      </c>
      <c r="G179" s="138"/>
      <c r="H179" s="138" t="s">
        <v>440</v>
      </c>
      <c r="I179" s="138" t="s">
        <v>370</v>
      </c>
      <c r="J179" s="138">
        <v>20</v>
      </c>
      <c r="K179" s="180"/>
    </row>
    <row r="180" spans="2:11" s="1" customFormat="1" ht="15" customHeight="1">
      <c r="B180" s="159"/>
      <c r="C180" s="138" t="s">
        <v>51</v>
      </c>
      <c r="D180" s="138"/>
      <c r="E180" s="138"/>
      <c r="F180" s="158" t="s">
        <v>368</v>
      </c>
      <c r="G180" s="138"/>
      <c r="H180" s="138" t="s">
        <v>441</v>
      </c>
      <c r="I180" s="138" t="s">
        <v>370</v>
      </c>
      <c r="J180" s="138">
        <v>255</v>
      </c>
      <c r="K180" s="180"/>
    </row>
    <row r="181" spans="2:11" s="1" customFormat="1" ht="15" customHeight="1">
      <c r="B181" s="159"/>
      <c r="C181" s="138" t="s">
        <v>94</v>
      </c>
      <c r="D181" s="138"/>
      <c r="E181" s="138"/>
      <c r="F181" s="158" t="s">
        <v>368</v>
      </c>
      <c r="G181" s="138"/>
      <c r="H181" s="138" t="s">
        <v>332</v>
      </c>
      <c r="I181" s="138" t="s">
        <v>370</v>
      </c>
      <c r="J181" s="138">
        <v>10</v>
      </c>
      <c r="K181" s="180"/>
    </row>
    <row r="182" spans="2:11" s="1" customFormat="1" ht="15" customHeight="1">
      <c r="B182" s="159"/>
      <c r="C182" s="138" t="s">
        <v>95</v>
      </c>
      <c r="D182" s="138"/>
      <c r="E182" s="138"/>
      <c r="F182" s="158" t="s">
        <v>368</v>
      </c>
      <c r="G182" s="138"/>
      <c r="H182" s="138" t="s">
        <v>442</v>
      </c>
      <c r="I182" s="138" t="s">
        <v>403</v>
      </c>
      <c r="J182" s="138"/>
      <c r="K182" s="180"/>
    </row>
    <row r="183" spans="2:11" s="1" customFormat="1" ht="15" customHeight="1">
      <c r="B183" s="159"/>
      <c r="C183" s="138" t="s">
        <v>443</v>
      </c>
      <c r="D183" s="138"/>
      <c r="E183" s="138"/>
      <c r="F183" s="158" t="s">
        <v>368</v>
      </c>
      <c r="G183" s="138"/>
      <c r="H183" s="138" t="s">
        <v>444</v>
      </c>
      <c r="I183" s="138" t="s">
        <v>403</v>
      </c>
      <c r="J183" s="138"/>
      <c r="K183" s="180"/>
    </row>
    <row r="184" spans="2:11" s="1" customFormat="1" ht="15" customHeight="1">
      <c r="B184" s="159"/>
      <c r="C184" s="138" t="s">
        <v>432</v>
      </c>
      <c r="D184" s="138"/>
      <c r="E184" s="138"/>
      <c r="F184" s="158" t="s">
        <v>368</v>
      </c>
      <c r="G184" s="138"/>
      <c r="H184" s="138" t="s">
        <v>445</v>
      </c>
      <c r="I184" s="138" t="s">
        <v>403</v>
      </c>
      <c r="J184" s="138"/>
      <c r="K184" s="180"/>
    </row>
    <row r="185" spans="2:11" s="1" customFormat="1" ht="15" customHeight="1">
      <c r="B185" s="159"/>
      <c r="C185" s="138" t="s">
        <v>97</v>
      </c>
      <c r="D185" s="138"/>
      <c r="E185" s="138"/>
      <c r="F185" s="158" t="s">
        <v>374</v>
      </c>
      <c r="G185" s="138"/>
      <c r="H185" s="138" t="s">
        <v>446</v>
      </c>
      <c r="I185" s="138" t="s">
        <v>370</v>
      </c>
      <c r="J185" s="138">
        <v>50</v>
      </c>
      <c r="K185" s="180"/>
    </row>
    <row r="186" spans="2:11" s="1" customFormat="1" ht="15" customHeight="1">
      <c r="B186" s="159"/>
      <c r="C186" s="138" t="s">
        <v>447</v>
      </c>
      <c r="D186" s="138"/>
      <c r="E186" s="138"/>
      <c r="F186" s="158" t="s">
        <v>374</v>
      </c>
      <c r="G186" s="138"/>
      <c r="H186" s="138" t="s">
        <v>448</v>
      </c>
      <c r="I186" s="138" t="s">
        <v>449</v>
      </c>
      <c r="J186" s="138"/>
      <c r="K186" s="180"/>
    </row>
    <row r="187" spans="2:11" s="1" customFormat="1" ht="15" customHeight="1">
      <c r="B187" s="159"/>
      <c r="C187" s="138" t="s">
        <v>450</v>
      </c>
      <c r="D187" s="138"/>
      <c r="E187" s="138"/>
      <c r="F187" s="158" t="s">
        <v>374</v>
      </c>
      <c r="G187" s="138"/>
      <c r="H187" s="138" t="s">
        <v>451</v>
      </c>
      <c r="I187" s="138" t="s">
        <v>449</v>
      </c>
      <c r="J187" s="138"/>
      <c r="K187" s="180"/>
    </row>
    <row r="188" spans="2:11" s="1" customFormat="1" ht="15" customHeight="1">
      <c r="B188" s="159"/>
      <c r="C188" s="138" t="s">
        <v>452</v>
      </c>
      <c r="D188" s="138"/>
      <c r="E188" s="138"/>
      <c r="F188" s="158" t="s">
        <v>374</v>
      </c>
      <c r="G188" s="138"/>
      <c r="H188" s="138" t="s">
        <v>453</v>
      </c>
      <c r="I188" s="138" t="s">
        <v>449</v>
      </c>
      <c r="J188" s="138"/>
      <c r="K188" s="180"/>
    </row>
    <row r="189" spans="2:11" s="1" customFormat="1" ht="15" customHeight="1">
      <c r="B189" s="159"/>
      <c r="C189" s="192" t="s">
        <v>454</v>
      </c>
      <c r="D189" s="138"/>
      <c r="E189" s="138"/>
      <c r="F189" s="158" t="s">
        <v>374</v>
      </c>
      <c r="G189" s="138"/>
      <c r="H189" s="138" t="s">
        <v>455</v>
      </c>
      <c r="I189" s="138" t="s">
        <v>456</v>
      </c>
      <c r="J189" s="193" t="s">
        <v>457</v>
      </c>
      <c r="K189" s="180"/>
    </row>
    <row r="190" spans="2:11" s="1" customFormat="1" ht="15" customHeight="1">
      <c r="B190" s="159"/>
      <c r="C190" s="144" t="s">
        <v>39</v>
      </c>
      <c r="D190" s="138"/>
      <c r="E190" s="138"/>
      <c r="F190" s="158" t="s">
        <v>368</v>
      </c>
      <c r="G190" s="138"/>
      <c r="H190" s="135" t="s">
        <v>458</v>
      </c>
      <c r="I190" s="138" t="s">
        <v>459</v>
      </c>
      <c r="J190" s="138"/>
      <c r="K190" s="180"/>
    </row>
    <row r="191" spans="2:11" s="1" customFormat="1" ht="15" customHeight="1">
      <c r="B191" s="159"/>
      <c r="C191" s="144" t="s">
        <v>460</v>
      </c>
      <c r="D191" s="138"/>
      <c r="E191" s="138"/>
      <c r="F191" s="158" t="s">
        <v>368</v>
      </c>
      <c r="G191" s="138"/>
      <c r="H191" s="138" t="s">
        <v>461</v>
      </c>
      <c r="I191" s="138" t="s">
        <v>403</v>
      </c>
      <c r="J191" s="138"/>
      <c r="K191" s="180"/>
    </row>
    <row r="192" spans="2:11" s="1" customFormat="1" ht="15" customHeight="1">
      <c r="B192" s="159"/>
      <c r="C192" s="144" t="s">
        <v>462</v>
      </c>
      <c r="D192" s="138"/>
      <c r="E192" s="138"/>
      <c r="F192" s="158" t="s">
        <v>368</v>
      </c>
      <c r="G192" s="138"/>
      <c r="H192" s="138" t="s">
        <v>463</v>
      </c>
      <c r="I192" s="138" t="s">
        <v>403</v>
      </c>
      <c r="J192" s="138"/>
      <c r="K192" s="180"/>
    </row>
    <row r="193" spans="2:11" s="1" customFormat="1" ht="15" customHeight="1">
      <c r="B193" s="159"/>
      <c r="C193" s="144" t="s">
        <v>464</v>
      </c>
      <c r="D193" s="138"/>
      <c r="E193" s="138"/>
      <c r="F193" s="158" t="s">
        <v>374</v>
      </c>
      <c r="G193" s="138"/>
      <c r="H193" s="138" t="s">
        <v>465</v>
      </c>
      <c r="I193" s="138" t="s">
        <v>403</v>
      </c>
      <c r="J193" s="138"/>
      <c r="K193" s="180"/>
    </row>
    <row r="194" spans="2:11" s="1" customFormat="1" ht="15" customHeight="1">
      <c r="B194" s="186"/>
      <c r="C194" s="194"/>
      <c r="D194" s="168"/>
      <c r="E194" s="168"/>
      <c r="F194" s="168"/>
      <c r="G194" s="168"/>
      <c r="H194" s="168"/>
      <c r="I194" s="168"/>
      <c r="J194" s="168"/>
      <c r="K194" s="187"/>
    </row>
    <row r="195" spans="2:11" s="1" customFormat="1" ht="18.75" customHeight="1">
      <c r="B195" s="135"/>
      <c r="C195" s="138"/>
      <c r="D195" s="138"/>
      <c r="E195" s="138"/>
      <c r="F195" s="158"/>
      <c r="G195" s="138"/>
      <c r="H195" s="138"/>
      <c r="I195" s="138"/>
      <c r="J195" s="138"/>
      <c r="K195" s="135"/>
    </row>
    <row r="196" spans="2:11" s="1" customFormat="1" ht="18.75" customHeight="1">
      <c r="B196" s="135"/>
      <c r="C196" s="138"/>
      <c r="D196" s="138"/>
      <c r="E196" s="138"/>
      <c r="F196" s="158"/>
      <c r="G196" s="138"/>
      <c r="H196" s="138"/>
      <c r="I196" s="138"/>
      <c r="J196" s="138"/>
      <c r="K196" s="135"/>
    </row>
    <row r="197" spans="2:11" s="1" customFormat="1" ht="18.75" customHeight="1">
      <c r="B197" s="145"/>
      <c r="C197" s="145"/>
      <c r="D197" s="145"/>
      <c r="E197" s="145"/>
      <c r="F197" s="145"/>
      <c r="G197" s="145"/>
      <c r="H197" s="145"/>
      <c r="I197" s="145"/>
      <c r="J197" s="145"/>
      <c r="K197" s="145"/>
    </row>
    <row r="198" spans="2:11" s="1" customFormat="1" ht="13.5">
      <c r="B198" s="127"/>
      <c r="C198" s="128"/>
      <c r="D198" s="128"/>
      <c r="E198" s="128"/>
      <c r="F198" s="128"/>
      <c r="G198" s="128"/>
      <c r="H198" s="128"/>
      <c r="I198" s="128"/>
      <c r="J198" s="128"/>
      <c r="K198" s="129"/>
    </row>
    <row r="199" spans="2:11" s="1" customFormat="1" ht="21">
      <c r="B199" s="130"/>
      <c r="C199" s="332" t="s">
        <v>466</v>
      </c>
      <c r="D199" s="332"/>
      <c r="E199" s="332"/>
      <c r="F199" s="332"/>
      <c r="G199" s="332"/>
      <c r="H199" s="332"/>
      <c r="I199" s="332"/>
      <c r="J199" s="332"/>
      <c r="K199" s="131"/>
    </row>
    <row r="200" spans="2:11" s="1" customFormat="1" ht="25.5" customHeight="1">
      <c r="B200" s="130"/>
      <c r="C200" s="195" t="s">
        <v>467</v>
      </c>
      <c r="D200" s="195"/>
      <c r="E200" s="195"/>
      <c r="F200" s="195" t="s">
        <v>468</v>
      </c>
      <c r="G200" s="196"/>
      <c r="H200" s="338" t="s">
        <v>469</v>
      </c>
      <c r="I200" s="338"/>
      <c r="J200" s="338"/>
      <c r="K200" s="131"/>
    </row>
    <row r="201" spans="2:11" s="1" customFormat="1" ht="5.25" customHeight="1">
      <c r="B201" s="159"/>
      <c r="C201" s="156"/>
      <c r="D201" s="156"/>
      <c r="E201" s="156"/>
      <c r="F201" s="156"/>
      <c r="G201" s="138"/>
      <c r="H201" s="156"/>
      <c r="I201" s="156"/>
      <c r="J201" s="156"/>
      <c r="K201" s="180"/>
    </row>
    <row r="202" spans="2:11" s="1" customFormat="1" ht="15" customHeight="1">
      <c r="B202" s="159"/>
      <c r="C202" s="138" t="s">
        <v>459</v>
      </c>
      <c r="D202" s="138"/>
      <c r="E202" s="138"/>
      <c r="F202" s="158" t="s">
        <v>40</v>
      </c>
      <c r="G202" s="138"/>
      <c r="H202" s="337" t="s">
        <v>470</v>
      </c>
      <c r="I202" s="337"/>
      <c r="J202" s="337"/>
      <c r="K202" s="180"/>
    </row>
    <row r="203" spans="2:11" s="1" customFormat="1" ht="15" customHeight="1">
      <c r="B203" s="159"/>
      <c r="C203" s="165"/>
      <c r="D203" s="138"/>
      <c r="E203" s="138"/>
      <c r="F203" s="158" t="s">
        <v>41</v>
      </c>
      <c r="G203" s="138"/>
      <c r="H203" s="337" t="s">
        <v>471</v>
      </c>
      <c r="I203" s="337"/>
      <c r="J203" s="337"/>
      <c r="K203" s="180"/>
    </row>
    <row r="204" spans="2:11" s="1" customFormat="1" ht="15" customHeight="1">
      <c r="B204" s="159"/>
      <c r="C204" s="165"/>
      <c r="D204" s="138"/>
      <c r="E204" s="138"/>
      <c r="F204" s="158" t="s">
        <v>44</v>
      </c>
      <c r="G204" s="138"/>
      <c r="H204" s="337" t="s">
        <v>472</v>
      </c>
      <c r="I204" s="337"/>
      <c r="J204" s="337"/>
      <c r="K204" s="180"/>
    </row>
    <row r="205" spans="2:11" s="1" customFormat="1" ht="15" customHeight="1">
      <c r="B205" s="159"/>
      <c r="C205" s="138"/>
      <c r="D205" s="138"/>
      <c r="E205" s="138"/>
      <c r="F205" s="158" t="s">
        <v>42</v>
      </c>
      <c r="G205" s="138"/>
      <c r="H205" s="337" t="s">
        <v>473</v>
      </c>
      <c r="I205" s="337"/>
      <c r="J205" s="337"/>
      <c r="K205" s="180"/>
    </row>
    <row r="206" spans="2:11" s="1" customFormat="1" ht="15" customHeight="1">
      <c r="B206" s="159"/>
      <c r="C206" s="138"/>
      <c r="D206" s="138"/>
      <c r="E206" s="138"/>
      <c r="F206" s="158" t="s">
        <v>43</v>
      </c>
      <c r="G206" s="138"/>
      <c r="H206" s="337" t="s">
        <v>474</v>
      </c>
      <c r="I206" s="337"/>
      <c r="J206" s="337"/>
      <c r="K206" s="180"/>
    </row>
    <row r="207" spans="2:11" s="1" customFormat="1" ht="15" customHeight="1">
      <c r="B207" s="159"/>
      <c r="C207" s="138"/>
      <c r="D207" s="138"/>
      <c r="E207" s="138"/>
      <c r="F207" s="158"/>
      <c r="G207" s="138"/>
      <c r="H207" s="138"/>
      <c r="I207" s="138"/>
      <c r="J207" s="138"/>
      <c r="K207" s="180"/>
    </row>
    <row r="208" spans="2:11" s="1" customFormat="1" ht="15" customHeight="1">
      <c r="B208" s="159"/>
      <c r="C208" s="138" t="s">
        <v>415</v>
      </c>
      <c r="D208" s="138"/>
      <c r="E208" s="138"/>
      <c r="F208" s="158" t="s">
        <v>72</v>
      </c>
      <c r="G208" s="138"/>
      <c r="H208" s="337" t="s">
        <v>475</v>
      </c>
      <c r="I208" s="337"/>
      <c r="J208" s="337"/>
      <c r="K208" s="180"/>
    </row>
    <row r="209" spans="2:11" s="1" customFormat="1" ht="15" customHeight="1">
      <c r="B209" s="159"/>
      <c r="C209" s="165"/>
      <c r="D209" s="138"/>
      <c r="E209" s="138"/>
      <c r="F209" s="158" t="s">
        <v>310</v>
      </c>
      <c r="G209" s="138"/>
      <c r="H209" s="337" t="s">
        <v>311</v>
      </c>
      <c r="I209" s="337"/>
      <c r="J209" s="337"/>
      <c r="K209" s="180"/>
    </row>
    <row r="210" spans="2:11" s="1" customFormat="1" ht="15" customHeight="1">
      <c r="B210" s="159"/>
      <c r="C210" s="138"/>
      <c r="D210" s="138"/>
      <c r="E210" s="138"/>
      <c r="F210" s="158" t="s">
        <v>308</v>
      </c>
      <c r="G210" s="138"/>
      <c r="H210" s="337" t="s">
        <v>476</v>
      </c>
      <c r="I210" s="337"/>
      <c r="J210" s="337"/>
      <c r="K210" s="180"/>
    </row>
    <row r="211" spans="2:11" s="1" customFormat="1" ht="15" customHeight="1">
      <c r="B211" s="197"/>
      <c r="C211" s="165"/>
      <c r="D211" s="165"/>
      <c r="E211" s="165"/>
      <c r="F211" s="158" t="s">
        <v>312</v>
      </c>
      <c r="G211" s="144"/>
      <c r="H211" s="336" t="s">
        <v>313</v>
      </c>
      <c r="I211" s="336"/>
      <c r="J211" s="336"/>
      <c r="K211" s="198"/>
    </row>
    <row r="212" spans="2:11" s="1" customFormat="1" ht="15" customHeight="1">
      <c r="B212" s="197"/>
      <c r="C212" s="165"/>
      <c r="D212" s="165"/>
      <c r="E212" s="165"/>
      <c r="F212" s="158" t="s">
        <v>314</v>
      </c>
      <c r="G212" s="144"/>
      <c r="H212" s="336" t="s">
        <v>477</v>
      </c>
      <c r="I212" s="336"/>
      <c r="J212" s="336"/>
      <c r="K212" s="198"/>
    </row>
    <row r="213" spans="2:11" s="1" customFormat="1" ht="15" customHeight="1">
      <c r="B213" s="197"/>
      <c r="C213" s="165"/>
      <c r="D213" s="165"/>
      <c r="E213" s="165"/>
      <c r="F213" s="199"/>
      <c r="G213" s="144"/>
      <c r="H213" s="200"/>
      <c r="I213" s="200"/>
      <c r="J213" s="200"/>
      <c r="K213" s="198"/>
    </row>
    <row r="214" spans="2:11" s="1" customFormat="1" ht="15" customHeight="1">
      <c r="B214" s="197"/>
      <c r="C214" s="138" t="s">
        <v>439</v>
      </c>
      <c r="D214" s="165"/>
      <c r="E214" s="165"/>
      <c r="F214" s="158">
        <v>1</v>
      </c>
      <c r="G214" s="144"/>
      <c r="H214" s="336" t="s">
        <v>478</v>
      </c>
      <c r="I214" s="336"/>
      <c r="J214" s="336"/>
      <c r="K214" s="198"/>
    </row>
    <row r="215" spans="2:11" s="1" customFormat="1" ht="15" customHeight="1">
      <c r="B215" s="197"/>
      <c r="C215" s="165"/>
      <c r="D215" s="165"/>
      <c r="E215" s="165"/>
      <c r="F215" s="158">
        <v>2</v>
      </c>
      <c r="G215" s="144"/>
      <c r="H215" s="336" t="s">
        <v>479</v>
      </c>
      <c r="I215" s="336"/>
      <c r="J215" s="336"/>
      <c r="K215" s="198"/>
    </row>
    <row r="216" spans="2:11" s="1" customFormat="1" ht="15" customHeight="1">
      <c r="B216" s="197"/>
      <c r="C216" s="165"/>
      <c r="D216" s="165"/>
      <c r="E216" s="165"/>
      <c r="F216" s="158">
        <v>3</v>
      </c>
      <c r="G216" s="144"/>
      <c r="H216" s="336" t="s">
        <v>480</v>
      </c>
      <c r="I216" s="336"/>
      <c r="J216" s="336"/>
      <c r="K216" s="198"/>
    </row>
    <row r="217" spans="2:11" s="1" customFormat="1" ht="15" customHeight="1">
      <c r="B217" s="197"/>
      <c r="C217" s="165"/>
      <c r="D217" s="165"/>
      <c r="E217" s="165"/>
      <c r="F217" s="158">
        <v>4</v>
      </c>
      <c r="G217" s="144"/>
      <c r="H217" s="336" t="s">
        <v>481</v>
      </c>
      <c r="I217" s="336"/>
      <c r="J217" s="336"/>
      <c r="K217" s="198"/>
    </row>
    <row r="218" spans="2:11" s="1" customFormat="1" ht="12.75" customHeight="1">
      <c r="B218" s="201"/>
      <c r="C218" s="202"/>
      <c r="D218" s="202"/>
      <c r="E218" s="202"/>
      <c r="F218" s="202"/>
      <c r="G218" s="202"/>
      <c r="H218" s="202"/>
      <c r="I218" s="202"/>
      <c r="J218" s="202"/>
      <c r="K218" s="20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Mottlová Lenka</cp:lastModifiedBy>
  <dcterms:created xsi:type="dcterms:W3CDTF">2020-03-03T05:07:23Z</dcterms:created>
  <dcterms:modified xsi:type="dcterms:W3CDTF">2020-04-24T11:11:25Z</dcterms:modified>
  <cp:category/>
  <cp:version/>
  <cp:contentType/>
  <cp:contentStatus/>
</cp:coreProperties>
</file>