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zakázky" sheetId="1" r:id="rId1"/>
    <sheet name="SO 01 - Oprava dveří na p..." sheetId="2" r:id="rId2"/>
    <sheet name="SO 02 - Oprava dveří sypa..." sheetId="3" r:id="rId3"/>
    <sheet name="SO 03 - Výměna prosklenýc..." sheetId="4" r:id="rId4"/>
    <sheet name="SO 04 - Oprava vchodových..." sheetId="5" r:id="rId5"/>
    <sheet name="SO 05 - Oprava oken v mís..." sheetId="6" r:id="rId6"/>
    <sheet name="SO 06 - Výměna oken v díl..." sheetId="7" r:id="rId7"/>
    <sheet name="Pokyny pro vyplnění" sheetId="8" r:id="rId8"/>
  </sheets>
  <definedNames>
    <definedName name="_xlnm.Print_Area" localSheetId="0">'Rekapitulace zakázky'!$D$4:$AO$36,'Rekapitulace zakázky'!$C$42:$AQ$62</definedName>
    <definedName name="_xlnm._FilterDatabase" localSheetId="1" hidden="1">'SO 01 - Oprava dveří na p...'!$C$93:$K$133</definedName>
    <definedName name="_xlnm.Print_Area" localSheetId="1">'SO 01 - Oprava dveří na p...'!$C$4:$J$41,'SO 01 - Oprava dveří na p...'!$C$47:$J$73,'SO 01 - Oprava dveří na p...'!$C$79:$K$133</definedName>
    <definedName name="_xlnm._FilterDatabase" localSheetId="2" hidden="1">'SO 02 - Oprava dveří sypa...'!$C$92:$K$124</definedName>
    <definedName name="_xlnm.Print_Area" localSheetId="2">'SO 02 - Oprava dveří sypa...'!$C$4:$J$41,'SO 02 - Oprava dveří sypa...'!$C$47:$J$72,'SO 02 - Oprava dveří sypa...'!$C$78:$K$124</definedName>
    <definedName name="_xlnm._FilterDatabase" localSheetId="3" hidden="1">'SO 03 - Výměna prosklenýc...'!$C$92:$K$125</definedName>
    <definedName name="_xlnm.Print_Area" localSheetId="3">'SO 03 - Výměna prosklenýc...'!$C$4:$J$41,'SO 03 - Výměna prosklenýc...'!$C$47:$J$72,'SO 03 - Výměna prosklenýc...'!$C$78:$K$125</definedName>
    <definedName name="_xlnm._FilterDatabase" localSheetId="4" hidden="1">'SO 04 - Oprava vchodových...'!$C$94:$K$163</definedName>
    <definedName name="_xlnm.Print_Area" localSheetId="4">'SO 04 - Oprava vchodových...'!$C$4:$J$41,'SO 04 - Oprava vchodových...'!$C$47:$J$74,'SO 04 - Oprava vchodových...'!$C$80:$K$163</definedName>
    <definedName name="_xlnm._FilterDatabase" localSheetId="5" hidden="1">'SO 05 - Oprava oken v mís...'!$C$93:$K$149</definedName>
    <definedName name="_xlnm.Print_Area" localSheetId="5">'SO 05 - Oprava oken v mís...'!$C$4:$J$41,'SO 05 - Oprava oken v mís...'!$C$47:$J$73,'SO 05 - Oprava oken v mís...'!$C$79:$K$149</definedName>
    <definedName name="_xlnm._FilterDatabase" localSheetId="6" hidden="1">'SO 06 - Výměna oken v díl...'!$C$94:$K$149</definedName>
    <definedName name="_xlnm.Print_Area" localSheetId="6">'SO 06 - Výměna oken v díl...'!$C$4:$J$41,'SO 06 - Výměna oken v díl...'!$C$47:$J$74,'SO 06 - Výměna oken v díl...'!$C$80:$K$149</definedName>
    <definedName name="_xlnm.Print_Titles" localSheetId="0">'Rekapitulace zakázky'!$52:$52</definedName>
    <definedName name="_xlnm.Print_Titles" localSheetId="1">'SO 01 - Oprava dveří na p...'!$93:$93</definedName>
    <definedName name="_xlnm.Print_Titles" localSheetId="2">'SO 02 - Oprava dveří sypa...'!$92:$92</definedName>
    <definedName name="_xlnm.Print_Titles" localSheetId="3">'SO 03 - Výměna prosklenýc...'!$92:$92</definedName>
    <definedName name="_xlnm.Print_Titles" localSheetId="4">'SO 04 - Oprava vchodových...'!$94:$94</definedName>
    <definedName name="_xlnm.Print_Titles" localSheetId="5">'SO 05 - Oprava oken v mís...'!$93:$93</definedName>
    <definedName name="_xlnm.Print_Titles" localSheetId="6">'SO 06 - Výměna oken v díl...'!$94:$94</definedName>
  </definedNames>
  <calcPr fullCalcOnLoad="1"/>
</workbook>
</file>

<file path=xl/sharedStrings.xml><?xml version="1.0" encoding="utf-8"?>
<sst xmlns="http://schemas.openxmlformats.org/spreadsheetml/2006/main" count="4034" uniqueCount="638">
  <si>
    <t>Export Komplet</t>
  </si>
  <si>
    <t>VZ</t>
  </si>
  <si>
    <t>2.0</t>
  </si>
  <si>
    <t>ZAMOK</t>
  </si>
  <si>
    <t>False</t>
  </si>
  <si>
    <t>{07532ff4-cd90-42bc-b119-38699e7b256b}</t>
  </si>
  <si>
    <t>0,01</t>
  </si>
  <si>
    <t>21</t>
  </si>
  <si>
    <t>15</t>
  </si>
  <si>
    <t>REKAPITULACE ZAKÁZKY</t>
  </si>
  <si>
    <t>v ---  níže se nacházejí doplnkové a pomocné údaje k sestavám  --- v</t>
  </si>
  <si>
    <t>Návod na vyplnění</t>
  </si>
  <si>
    <t>0,001</t>
  </si>
  <si>
    <t>Kód:</t>
  </si>
  <si>
    <t>2019-05-08</t>
  </si>
  <si>
    <t>Měnit lze pouze buňky se žlutým podbarvením!
1) v Rekapitulaci zakázky vyplňte údaje o Uchazeči (přenesou se do ostatních sestav i v jiných listech)
2) na vybraných listech vyplňte v sestavě Soupis prací ceny u položek</t>
  </si>
  <si>
    <t>Zakázka:</t>
  </si>
  <si>
    <t>STAVEBNÍ OPRAVY OBJEKTŮ V AREÁLECH STŘEDISKA DÚK V ROCE 2019 - OPRAVY OKEN A DVEŘÍ</t>
  </si>
  <si>
    <t>KSO:</t>
  </si>
  <si>
    <t>812 18</t>
  </si>
  <si>
    <t>CC-CZ:</t>
  </si>
  <si>
    <t>1251</t>
  </si>
  <si>
    <t>Místo:</t>
  </si>
  <si>
    <t xml:space="preserve"> </t>
  </si>
  <si>
    <t>Datum:</t>
  </si>
  <si>
    <t>15. 5. 2019</t>
  </si>
  <si>
    <t>CZ-CPV:</t>
  </si>
  <si>
    <t>45421100-5</t>
  </si>
  <si>
    <t>CZ-CPA:</t>
  </si>
  <si>
    <t>43.32.10</t>
  </si>
  <si>
    <t>Zadavatel:</t>
  </si>
  <si>
    <t>IČ:</t>
  </si>
  <si>
    <t>00007536</t>
  </si>
  <si>
    <t>Palivový kombinát Ústí, státní podnik</t>
  </si>
  <si>
    <t>DIČ:</t>
  </si>
  <si>
    <t/>
  </si>
  <si>
    <t>Uchazeč:</t>
  </si>
  <si>
    <t>Vyplň údaj</t>
  </si>
  <si>
    <t>Projektant:</t>
  </si>
  <si>
    <t>06666329</t>
  </si>
  <si>
    <t>PROJEX s.r.o.</t>
  </si>
  <si>
    <t>True</t>
  </si>
  <si>
    <t>Zpracovatel:</t>
  </si>
  <si>
    <t>07036167</t>
  </si>
  <si>
    <t>STAVEBNÍ ROZPOČTY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</si>
  <si>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</si>
  <si>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</si>
  <si>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</si>
  <si>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</si>
  <si>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</si>
  <si>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</si>
  <si>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</si>
  <si>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</si>
  <si>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</si>
  <si>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</si>
  <si>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</si>
  <si>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</si>
  <si>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</si>
  <si>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</si>
  <si>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</si>
  <si>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</si>
  <si>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</si>
  <si>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</si>
  <si>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</si>
  <si>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</si>
  <si>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</si>
  <si>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</si>
  <si>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</si>
  <si>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</si>
  <si>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</si>
  <si>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</si>
  <si>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</si>
  <si>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</si>
  <si>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</si>
  <si>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</si>
  <si>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</si>
  <si>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</si>
  <si>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</si>
  <si>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</si>
  <si>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</si>
  <si>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</si>
  <si>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</si>
  <si>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</si>
  <si>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</si>
  <si>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</si>
  <si>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01</t>
  </si>
  <si>
    <t>Oprava oken a dveří</t>
  </si>
  <si>
    <t>STA</t>
  </si>
  <si>
    <t>1</t>
  </si>
  <si>
    <t>{916430bf-1d79-43c7-af08-479ab49964c6}</t>
  </si>
  <si>
    <t>2</t>
  </si>
  <si>
    <t>/</t>
  </si>
  <si>
    <t>SO 01</t>
  </si>
  <si>
    <t>Oprava dveří na patře 12,3 m celkem - 3 kusy</t>
  </si>
  <si>
    <t>Soupis</t>
  </si>
  <si>
    <t>{8c070bac-34e9-47db-a422-b4d6dad114e0}</t>
  </si>
  <si>
    <t>SO 02</t>
  </si>
  <si>
    <t>Oprava dveří sypacích kabin – 2 kusy</t>
  </si>
  <si>
    <t>{9715a6bf-d34d-462d-9416-c69d87844486}</t>
  </si>
  <si>
    <t>SO 03</t>
  </si>
  <si>
    <t>Výměna prosklených vchodových dveří do kabelovny za plastové</t>
  </si>
  <si>
    <t>{abd6243c-9e1b-4a57-ac72-8291b288a261}</t>
  </si>
  <si>
    <t>SO 04</t>
  </si>
  <si>
    <t>Oprava vchodových dveří a oken – 6 kusů oken, 2 kusy dveří</t>
  </si>
  <si>
    <t>{91fc2d26-f135-4d91-8cd1-616d7a2ba48a}</t>
  </si>
  <si>
    <t>SO 05</t>
  </si>
  <si>
    <t>Oprava oken v místnosti č. 20 a 31</t>
  </si>
  <si>
    <t>{85c62943-f550-4e01-9efe-905f7d10b45c}</t>
  </si>
  <si>
    <t>SO 06</t>
  </si>
  <si>
    <t>Výměna oken v dílně – 2 kusy</t>
  </si>
  <si>
    <t>{015e872a-b826-417d-afae-6591f5a5b52a}</t>
  </si>
  <si>
    <t>KRYCÍ LIST SOUPISU PRACÍ</t>
  </si>
  <si>
    <t>Objekt:</t>
  </si>
  <si>
    <t>01 - Oprava oken a dveří</t>
  </si>
  <si>
    <t>Soupis:</t>
  </si>
  <si>
    <t>SO 01 - Oprava dveří na patře 12,3 m celkem - 3 kusy</t>
  </si>
  <si>
    <t>REKAPITULACE ČLENĚNÍ SOUPISU PRACÍ</t>
  </si>
  <si>
    <t>Kód dílu - Popis</t>
  </si>
  <si>
    <t>Cena celkem [CZK]</t>
  </si>
  <si>
    <t>-1</t>
  </si>
  <si>
    <t>HSV - Práce a dodávky HSV</t>
  </si>
  <si>
    <t xml:space="preserve">    6 - Úpravy povrchů, podlahy a osazování výplní</t>
  </si>
  <si>
    <t xml:space="preserve">    997 - Přesun sutě</t>
  </si>
  <si>
    <t xml:space="preserve">    998 - Přesun hmot</t>
  </si>
  <si>
    <t>PSV - Práce a dodávky PSV</t>
  </si>
  <si>
    <t xml:space="preserve">    767 - Konstrukce zámečnické</t>
  </si>
  <si>
    <t xml:space="preserve">    783 - Dokončovací práce - nátěry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</si>
  <si>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</si>
  <si>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</si>
  <si>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</si>
  <si>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</si>
  <si>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</si>
  <si>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</si>
  <si>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</si>
  <si>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</si>
  <si>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</si>
  <si>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</si>
  <si>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</si>
  <si>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</si>
  <si>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</si>
  <si>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</si>
  <si>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</si>
  <si>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</si>
  <si>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</si>
  <si>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</si>
  <si>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</si>
  <si>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</si>
  <si>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</si>
  <si>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642942111</t>
  </si>
  <si>
    <t>Osazování zárubní nebo rámů kovových dveřních lisovaných nebo z úhelníků bez dveřních křídel na cementovou maltu, plochy otvoru do 2,5 m2</t>
  </si>
  <si>
    <t>kus</t>
  </si>
  <si>
    <t>CS ÚRS 2019 01</t>
  </si>
  <si>
    <t>4</t>
  </si>
  <si>
    <t>346079912</t>
  </si>
  <si>
    <t>PSC</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</si>
  <si>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</si>
  <si>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M</t>
  </si>
  <si>
    <t>55331106</t>
  </si>
  <si>
    <t>zárubeň ocelová pro běžné zdění hranatý profil 95 900 levá,pravá</t>
  </si>
  <si>
    <t>8</t>
  </si>
  <si>
    <t>975507837</t>
  </si>
  <si>
    <t>3</t>
  </si>
  <si>
    <t>55331108</t>
  </si>
  <si>
    <t>zárubeň ocelová pro běžné zdění hranatý profil 95 950 levá,pravá</t>
  </si>
  <si>
    <t>-623138014</t>
  </si>
  <si>
    <t>997</t>
  </si>
  <si>
    <t>Přesun sutě</t>
  </si>
  <si>
    <t>997013214</t>
  </si>
  <si>
    <t>Vnitrostaveništní doprava suti a vybouraných hmot vodorovně do 50 m svisle ručně (nošením po schodech) pro budovy a haly výšky přes 12 do 15 m</t>
  </si>
  <si>
    <t>t</t>
  </si>
  <si>
    <t>-9469855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</si>
  <si>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</si>
  <si>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t>
  </si>
  <si>
    <t>997013501</t>
  </si>
  <si>
    <t>Odvoz suti a vybouraných hmot na skládku nebo meziskládku se složením, na vzdálenost do 1 km</t>
  </si>
  <si>
    <t>-551221815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</si>
  <si>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</si>
  <si>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</si>
  <si>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</si>
  <si>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1858226361</t>
  </si>
  <si>
    <t>VV</t>
  </si>
  <si>
    <t>0,039*19 'Přepočtené koeficientem množství</t>
  </si>
  <si>
    <t>998</t>
  </si>
  <si>
    <t>Přesun hmot</t>
  </si>
  <si>
    <t>7</t>
  </si>
  <si>
    <t>998018002</t>
  </si>
  <si>
    <t>Přesun hmot pro budovy občanské výstavby, bydlení, výrobu a služby ruční - bez užití mechanizace vodorovná dopravní vzdálenost do 100 m pro budovy s jakoukoliv nosnou konstrukcí výšky přes 6 do 12 m</t>
  </si>
  <si>
    <t>830264328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</si>
  <si>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</si>
  <si>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</si>
  <si>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</si>
  <si>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767</t>
  </si>
  <si>
    <t>Konstrukce zámečnické</t>
  </si>
  <si>
    <t>767640311</t>
  </si>
  <si>
    <t>Montáž dveří ocelových vnitřních jednokřídlových</t>
  </si>
  <si>
    <t>16</t>
  </si>
  <si>
    <t>1174237427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</si>
  <si>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</si>
  <si>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9</t>
  </si>
  <si>
    <t>55340909</t>
  </si>
  <si>
    <t>dveře ocelové interiérové jednokřídlé P/L 900x1970mm</t>
  </si>
  <si>
    <t>32</t>
  </si>
  <si>
    <t>-1250340429</t>
  </si>
  <si>
    <t>10</t>
  </si>
  <si>
    <t>55340911</t>
  </si>
  <si>
    <t>dveře ocelové interiérové jednokřídlé P/L 950x1970mm</t>
  </si>
  <si>
    <t>87588131</t>
  </si>
  <si>
    <t>11</t>
  </si>
  <si>
    <t>767641800</t>
  </si>
  <si>
    <t>Demontáž dveřních zárubní odřezáním od upevnění, plochy dveří do 2,5 m2</t>
  </si>
  <si>
    <t>1530617155</t>
  </si>
  <si>
    <t>12</t>
  </si>
  <si>
    <t>767691822</t>
  </si>
  <si>
    <t>Ostatní práce - vyvěšení nebo zavěšení kovových křídel s případným uložením a opětovným zavěšením po provedení stavebních změn dveří, plochy do 2 m2</t>
  </si>
  <si>
    <t>-537241185</t>
  </si>
  <si>
    <t>13</t>
  </si>
  <si>
    <t>998767202</t>
  </si>
  <si>
    <t>Přesun hmot pro zámečnické konstrukce stanovený procentní sazbou (%) z ceny vodorovná dopravní vzdálenost do 50 m v objektech výšky přes 6 do 12 m</t>
  </si>
  <si>
    <t>%</t>
  </si>
  <si>
    <t>494737624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</si>
  <si>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</si>
  <si>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</si>
  <si>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</si>
  <si>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14</t>
  </si>
  <si>
    <t>783314201</t>
  </si>
  <si>
    <t>Základní antikorozní nátěr zámečnických konstrukcí jednonásobný syntetický standardní</t>
  </si>
  <si>
    <t>m2</t>
  </si>
  <si>
    <t>-1941739620</t>
  </si>
  <si>
    <t>"NÁTĚR ZÁRUBNÍ"</t>
  </si>
  <si>
    <t>(2,00+0,95+2,00)*0,30*2,00</t>
  </si>
  <si>
    <t>(2,00+0,90+2,00)*0,30*1,00</t>
  </si>
  <si>
    <t>Součet</t>
  </si>
  <si>
    <t>783315101</t>
  </si>
  <si>
    <t>Mezinátěr zámečnických konstrukcí jednonásobný syntetický standardní</t>
  </si>
  <si>
    <t>-1118106012</t>
  </si>
  <si>
    <t>783317101</t>
  </si>
  <si>
    <t>Krycí nátěr (email) zámečnických konstrukcí jednonásobný syntetický standardní</t>
  </si>
  <si>
    <t>-53933121</t>
  </si>
  <si>
    <t>VRN</t>
  </si>
  <si>
    <t>Vedlejší rozpočtové náklady</t>
  </si>
  <si>
    <t>VRN3</t>
  </si>
  <si>
    <t>Zařízení staveniště</t>
  </si>
  <si>
    <t>17</t>
  </si>
  <si>
    <t>030001000</t>
  </si>
  <si>
    <t>kpl</t>
  </si>
  <si>
    <t>1024</t>
  </si>
  <si>
    <t>117047074</t>
  </si>
  <si>
    <t>"3% ze ZRN" 1</t>
  </si>
  <si>
    <t>SO 02 - Oprava dveří sypacích kabin – 2 kusy</t>
  </si>
  <si>
    <t xml:space="preserve">    766 - Konstrukce truhlářské</t>
  </si>
  <si>
    <t>619995001</t>
  </si>
  <si>
    <t>Začištění omítek (s dodáním hmot) kolem oken, dveří, podlah, obkladů apod.</t>
  </si>
  <si>
    <t>m</t>
  </si>
  <si>
    <t>1309986640</t>
  </si>
  <si>
    <t xml:space="preserve">Poznámka k souboru cen:
1. Cenu -5001 lze použít pouze v případě provádění opravy nebo osazování nových oken, dveří, obkladů, podlah apod.; nelze ji použít v případech provádění opravy omítek nebo nové omítky v celé ploše.
</t>
  </si>
  <si>
    <t>(0,60+1,86)*2,00*2,00</t>
  </si>
  <si>
    <t>(2,05+0,70)*2,00*2,00</t>
  </si>
  <si>
    <t>-947526657</t>
  </si>
  <si>
    <t>1332889386</t>
  </si>
  <si>
    <t>61082912</t>
  </si>
  <si>
    <t>0,026*19 'Přepočtené koeficientem množství</t>
  </si>
  <si>
    <t>766</t>
  </si>
  <si>
    <t>Konstrukce truhlářské</t>
  </si>
  <si>
    <t>766660411</t>
  </si>
  <si>
    <t>Montáž dveřních křídel dřevěných nebo plastových vchodových dveří včetně rámu do zdiva jednokřídlových bez nadsvětlíku</t>
  </si>
  <si>
    <t>-185505318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</si>
  <si>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</si>
  <si>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61144160.1</t>
  </si>
  <si>
    <t>dveře plastové vchodové jednokřídlé otvíravé 600x2000mm</t>
  </si>
  <si>
    <t>-1318574376</t>
  </si>
  <si>
    <t>61144161.1</t>
  </si>
  <si>
    <t>dveře plastové vchodové jednokřídlé otvíravé 700x2000mm</t>
  </si>
  <si>
    <t>-1504214960</t>
  </si>
  <si>
    <t>-992612074</t>
  </si>
  <si>
    <t>-1567292622</t>
  </si>
  <si>
    <t>767995111</t>
  </si>
  <si>
    <t>Montáž ostatních atypických zámečnických konstrukcí hmotnosti do 5 kg</t>
  </si>
  <si>
    <t>kg</t>
  </si>
  <si>
    <t>-1017328689</t>
  </si>
  <si>
    <t xml:space="preserve">Poznámka k souboru cen:
1. Určení cen se řídí hmotností jednotlivě montovaného dílu konstrukce.
</t>
  </si>
  <si>
    <t>13010286</t>
  </si>
  <si>
    <t>tyč ocelová plochá jakost 11 375 100x8mm</t>
  </si>
  <si>
    <t>-426804137</t>
  </si>
  <si>
    <t>-1519286105</t>
  </si>
  <si>
    <t>SO 03 - Výměna prosklených vchodových dveří do kabelovny za plastové</t>
  </si>
  <si>
    <t xml:space="preserve">    9 - Ostatní konstrukce a práce, bourání</t>
  </si>
  <si>
    <t>1840664517</t>
  </si>
  <si>
    <t>(1,47+2,43)*2,00*2,00</t>
  </si>
  <si>
    <t>Ostatní konstrukce a práce, bourání</t>
  </si>
  <si>
    <t>968072641</t>
  </si>
  <si>
    <t>Vybourání kovových rámů oken s křídly, dveřních zárubní, vrat, stěn, ostění nebo obkladů stěn jakýchkoliv, kromě výkladních jakékoliv plochy</t>
  </si>
  <si>
    <t>-483171604</t>
  </si>
  <si>
    <t xml:space="preserve">Poznámka k souboru cen:
1. V cenách -2244 až -2559 jsou započteny i náklady na vyvěšení křídel.
2. Cenou -2641 se oceňuje i vybourání nosné ocelové konstrukce pro sádrokartonové příčky.
</t>
  </si>
  <si>
    <t>1,43*2,37</t>
  </si>
  <si>
    <t>997013211</t>
  </si>
  <si>
    <t>Vnitrostaveništní doprava suti a vybouraných hmot vodorovně do 50 m svisle ručně (nošením po schodech) pro budovy a haly výšky do 6 m</t>
  </si>
  <si>
    <t>-1698325754</t>
  </si>
  <si>
    <t>-546144779</t>
  </si>
  <si>
    <t>-979599370</t>
  </si>
  <si>
    <t>0,085*19 'Přepočtené koeficientem množství</t>
  </si>
  <si>
    <t>766660451</t>
  </si>
  <si>
    <t>Montáž dveřních křídel dřevěných nebo plastových vchodových dveří včetně rámu do zdiva dvoukřídlových bez nadsvětlíku</t>
  </si>
  <si>
    <t>449455268</t>
  </si>
  <si>
    <t>61140065.1</t>
  </si>
  <si>
    <t>dveře plastové vchodové dvoukřídlové z jedné třetiny prosklené včetně rámu</t>
  </si>
  <si>
    <t>-912625730</t>
  </si>
  <si>
    <t>998766201</t>
  </si>
  <si>
    <t>Přesun hmot pro konstrukce truhlářské stanovený procentní sazbou (%) z ceny vodorovná dopravní vzdálenost do 50 m v objektech výšky do 6 m</t>
  </si>
  <si>
    <t>-1289953739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</si>
  <si>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</si>
  <si>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-1021667796</t>
  </si>
  <si>
    <t>SO 04 - Oprava vchodových dveří a oken – 6 kusů oken, 2 kusy dveří</t>
  </si>
  <si>
    <t xml:space="preserve">    764 - Konstrukce klempířské</t>
  </si>
  <si>
    <t>1596685600</t>
  </si>
  <si>
    <t>(1,50*4,00)*6,00*2,00</t>
  </si>
  <si>
    <t>(1,20+2,19)*2,00*2,00*1,00</t>
  </si>
  <si>
    <t>(1,45+2,19)*2,00*2,00*1,00</t>
  </si>
  <si>
    <t>968062356</t>
  </si>
  <si>
    <t>Vybourání dřevěných rámů oken s křídly, dveřních zárubní, vrat, stěn, ostění nebo obkladů rámů oken s křídly dvojitých, plochy do 4 m2</t>
  </si>
  <si>
    <t>-969759429</t>
  </si>
  <si>
    <t xml:space="preserve">Poznámka k souboru cen:
1. V cenách -2244 až -2747 jsou započteny i náklady na vyvěšení křídel.
</t>
  </si>
  <si>
    <t>1,50*1,50*6,00</t>
  </si>
  <si>
    <t>-775205852</t>
  </si>
  <si>
    <t>-1181928090</t>
  </si>
  <si>
    <t>-1868078207</t>
  </si>
  <si>
    <t>1,068*19 'Přepočtené koeficientem množství</t>
  </si>
  <si>
    <t>997013804</t>
  </si>
  <si>
    <t>Poplatek za uložení stavebního odpadu na skládce (skládkovné) ze skla zatříděného do Katalogu odpadů pod kódem 170 202</t>
  </si>
  <si>
    <t>1840348803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</si>
  <si>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</si>
  <si>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997013811</t>
  </si>
  <si>
    <t>Poplatek za uložení stavebního odpadu na skládce (skládkovné) dřevěného zatříděného do Katalogu odpadů pod kódem 170 201</t>
  </si>
  <si>
    <t>1729315634</t>
  </si>
  <si>
    <t>764</t>
  </si>
  <si>
    <t>Konstrukce klempířské</t>
  </si>
  <si>
    <t>764226442</t>
  </si>
  <si>
    <t>Oplechování parapetů z hliníkového plechu rovných celoplošně lepené, bez rohů rš 200 mm</t>
  </si>
  <si>
    <t>-239723698</t>
  </si>
  <si>
    <t>6,00*1,50</t>
  </si>
  <si>
    <t>998764201</t>
  </si>
  <si>
    <t>Přesun hmot pro konstrukce klempířské stanovený procentní sazbou (%) z ceny vodorovná dopravní vzdálenost do 50 m v objektech výšky do 6 m</t>
  </si>
  <si>
    <t>-689105717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</si>
  <si>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</si>
  <si>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766622131</t>
  </si>
  <si>
    <t>Montáž oken plastových včetně montáže rámu plochy přes 1 m2 otevíravých do zdiva, výšky do 1,5 m</t>
  </si>
  <si>
    <t>876152962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</si>
  <si>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</si>
  <si>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61140051</t>
  </si>
  <si>
    <t>okno plastové otevíravé/sklopné dvojsklo přes plochu 1m2 do v1,5m</t>
  </si>
  <si>
    <t>-969348382</t>
  </si>
  <si>
    <t>-222529330</t>
  </si>
  <si>
    <t>61144164.1</t>
  </si>
  <si>
    <t>dveře plastové vchodové dvoukřídlé otvíravé 1220x2200mm</t>
  </si>
  <si>
    <t>642789275</t>
  </si>
  <si>
    <t>-1697492157</t>
  </si>
  <si>
    <t>61140065</t>
  </si>
  <si>
    <t>-1335298617</t>
  </si>
  <si>
    <t>766694112</t>
  </si>
  <si>
    <t>Montáž ostatních truhlářských konstrukcí parapetních desek dřevěných nebo plastových šířky do 300 mm, délky přes 1000 do 1600 mm</t>
  </si>
  <si>
    <t>1137544112</t>
  </si>
  <si>
    <t xml:space="preserve">Poznámka k souboru cen:
1. Vcenách 766 69 - 3421 a 3422 jsou započteny i náklady na zaměření zřizovaných otvorů.
2. Cenami -97 . . nelze oceňovat venkovní krycí lišty balkónových dveří; tato montáž se oceňuje cenou -1610.
</t>
  </si>
  <si>
    <t>60794101</t>
  </si>
  <si>
    <t>deska parapetní dřevotřísková vnitřní 200x1000mm</t>
  </si>
  <si>
    <t>-1081498351</t>
  </si>
  <si>
    <t>1,50*6,00</t>
  </si>
  <si>
    <t>18</t>
  </si>
  <si>
    <t>60794121</t>
  </si>
  <si>
    <t>koncovka PVC k parapetním dřevotřískovým deskám 600mm</t>
  </si>
  <si>
    <t>-319550474</t>
  </si>
  <si>
    <t>19</t>
  </si>
  <si>
    <t>-1226704785</t>
  </si>
  <si>
    <t>20</t>
  </si>
  <si>
    <t>-1775141186</t>
  </si>
  <si>
    <t>767641805</t>
  </si>
  <si>
    <t>Demontáž dveřních zárubní odřezáním od upevnění, plochy dveří přes 2,5 do 4,5 m2</t>
  </si>
  <si>
    <t>-947271749</t>
  </si>
  <si>
    <t>22</t>
  </si>
  <si>
    <t>767661811</t>
  </si>
  <si>
    <t>Demontáž mříží pevných nebo otevíravých</t>
  </si>
  <si>
    <t>-2080955154</t>
  </si>
  <si>
    <t>23</t>
  </si>
  <si>
    <t>767662110</t>
  </si>
  <si>
    <t>Montáž mříží pevných, připevněných šroubováním</t>
  </si>
  <si>
    <t>-1366068110</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</si>
  <si>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</si>
  <si>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24</t>
  </si>
  <si>
    <t>-587935135</t>
  </si>
  <si>
    <t>25</t>
  </si>
  <si>
    <t>767691823</t>
  </si>
  <si>
    <t>Ostatní práce - vyvěšení nebo zavěšení kovových křídel s případným uložením a opětovným zavěšením po provedení stavebních změn dveří, plochy přes 2 m2</t>
  </si>
  <si>
    <t>-1236090302</t>
  </si>
  <si>
    <t>26</t>
  </si>
  <si>
    <t>998767201</t>
  </si>
  <si>
    <t>Přesun hmot pro zámečnické konstrukce stanovený procentní sazbou (%) z ceny vodorovná dopravní vzdálenost do 50 m v objektech výšky do 6 m</t>
  </si>
  <si>
    <t>1764788070</t>
  </si>
  <si>
    <t>27</t>
  </si>
  <si>
    <t>-1024414034</t>
  </si>
  <si>
    <t>SO 05 - Oprava oken v místnosti č. 20 a 31</t>
  </si>
  <si>
    <t>-493015388</t>
  </si>
  <si>
    <t>(2,10+1,50)*2,00*2,00</t>
  </si>
  <si>
    <t>(1,40+1,50)*2,00*2,00*2,00</t>
  </si>
  <si>
    <t>968082016</t>
  </si>
  <si>
    <t>Vybourání plastových rámů oken s křídly, dveřních zárubní, vrat rámu oken s křídly, plochy přes 1 do 2 m2</t>
  </si>
  <si>
    <t>-264991604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</si>
  <si>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</si>
  <si>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2,10*1,50*1,00</t>
  </si>
  <si>
    <t>1,40*1,50*2,00</t>
  </si>
  <si>
    <t>1741145261</t>
  </si>
  <si>
    <t>-1236229288</t>
  </si>
  <si>
    <t>630970401</t>
  </si>
  <si>
    <t>0,434*19 'Přepočtené koeficientem množství</t>
  </si>
  <si>
    <t>-911976932</t>
  </si>
  <si>
    <t>997013813</t>
  </si>
  <si>
    <t>Poplatek za uložení stavebního odpadu na skládce (skládkovné) z plastických hmot zatříděného do Katalogu odpadů pod kódem 170 203</t>
  </si>
  <si>
    <t>798155107</t>
  </si>
  <si>
    <t>591339571</t>
  </si>
  <si>
    <t>2,10*1,00</t>
  </si>
  <si>
    <t>1,40*2,00</t>
  </si>
  <si>
    <t>-1561241696</t>
  </si>
  <si>
    <t>-89876245</t>
  </si>
  <si>
    <t>690946350</t>
  </si>
  <si>
    <t>1689302234</t>
  </si>
  <si>
    <t>766694113</t>
  </si>
  <si>
    <t>Montáž ostatních truhlářských konstrukcí parapetních desek dřevěných nebo plastových šířky do 300 mm, délky přes 1600 do 2600 mm</t>
  </si>
  <si>
    <t>-70196333</t>
  </si>
  <si>
    <t>-873647198</t>
  </si>
  <si>
    <t>-941392986</t>
  </si>
  <si>
    <t>-1619227596</t>
  </si>
  <si>
    <t>1781588132</t>
  </si>
  <si>
    <t>SO 06 - Výměna oken v dílně – 2 kusy</t>
  </si>
  <si>
    <t>683795494</t>
  </si>
  <si>
    <t>(1,20+1,20)*2,00*2,00*2,00</t>
  </si>
  <si>
    <t>1933995526</t>
  </si>
  <si>
    <t>1,20*1,20*2,00</t>
  </si>
  <si>
    <t>-71241417</t>
  </si>
  <si>
    <t>-1071275821</t>
  </si>
  <si>
    <t>-504698785</t>
  </si>
  <si>
    <t>0,242*19 'Přepočtené koeficientem množství</t>
  </si>
  <si>
    <t>-604402317</t>
  </si>
  <si>
    <t>-2139167491</t>
  </si>
  <si>
    <t>1618272346</t>
  </si>
  <si>
    <t>1,20*2,00</t>
  </si>
  <si>
    <t>1889017976</t>
  </si>
  <si>
    <t>1661194722</t>
  </si>
  <si>
    <t>1823143054</t>
  </si>
  <si>
    <t>1903235660</t>
  </si>
  <si>
    <t>2019690331</t>
  </si>
  <si>
    <t>-1528125856</t>
  </si>
  <si>
    <t>1977419489</t>
  </si>
  <si>
    <t>-1195948055</t>
  </si>
  <si>
    <t>1,80*1,20*2,00</t>
  </si>
  <si>
    <t>-284405298</t>
  </si>
  <si>
    <t>-415733557</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</si>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</sst>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32</v>
      </c>
      <c r="AO10" s="22"/>
      <c r="AP10" s="22"/>
      <c r="AQ10" s="22"/>
      <c r="AR10" s="20"/>
      <c r="BE10" s="31"/>
      <c r="BS10" s="17" t="s">
        <v>6</v>
      </c>
    </row>
    <row r="11" spans="2:71" ht="18.45"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34</v>
      </c>
      <c r="AL11" s="22"/>
      <c r="AM11" s="22"/>
      <c r="AN11" s="27" t="s">
        <v>35</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37</v>
      </c>
      <c r="AO13" s="22"/>
      <c r="AP13" s="22"/>
      <c r="AQ13" s="22"/>
      <c r="AR13" s="20"/>
      <c r="BE13" s="31"/>
      <c r="BS13" s="17" t="s">
        <v>6</v>
      </c>
    </row>
    <row r="14" spans="2:71" ht="12">
      <c r="B14" s="21"/>
      <c r="C14" s="22"/>
      <c r="D14" s="22"/>
      <c r="E14" s="35" t="s">
        <v>37</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34</v>
      </c>
      <c r="AL14" s="22"/>
      <c r="AM14" s="22"/>
      <c r="AN14" s="35" t="s">
        <v>37</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39</v>
      </c>
      <c r="AO16" s="22"/>
      <c r="AP16" s="22"/>
      <c r="AQ16" s="22"/>
      <c r="AR16" s="20"/>
      <c r="BE16" s="31"/>
      <c r="BS16" s="17" t="s">
        <v>4</v>
      </c>
    </row>
    <row r="17" spans="2:71" ht="18.45" customHeight="1">
      <c r="B17" s="21"/>
      <c r="C17" s="22"/>
      <c r="D17" s="22"/>
      <c r="E17" s="27" t="s">
        <v>40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34</v>
      </c>
      <c r="AL17" s="22"/>
      <c r="AM17" s="22"/>
      <c r="AN17" s="27" t="s">
        <v>35</v>
      </c>
      <c r="AO17" s="22"/>
      <c r="AP17" s="22"/>
      <c r="AQ17" s="22"/>
      <c r="AR17" s="20"/>
      <c r="BE17" s="31"/>
      <c r="BS17" s="17" t="s">
        <v>41</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42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43</v>
      </c>
      <c r="AO19" s="22"/>
      <c r="AP19" s="22"/>
      <c r="AQ19" s="22"/>
      <c r="AR19" s="20"/>
      <c r="BE19" s="31"/>
      <c r="BS19" s="17" t="s">
        <v>6</v>
      </c>
    </row>
    <row r="20" spans="2:71" ht="18.45" customHeight="1">
      <c r="B20" s="21"/>
      <c r="C20" s="22"/>
      <c r="D20" s="22"/>
      <c r="E20" s="27" t="s">
        <v>44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34</v>
      </c>
      <c r="AL20" s="22"/>
      <c r="AM20" s="22"/>
      <c r="AN20" s="27" t="s">
        <v>35</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48</v>
      </c>
      <c r="M28" s="45"/>
      <c r="N28" s="45"/>
      <c r="O28" s="45"/>
      <c r="P28" s="45"/>
      <c r="Q28" s="40"/>
      <c r="R28" s="40"/>
      <c r="S28" s="40"/>
      <c r="T28" s="40"/>
      <c r="U28" s="40"/>
      <c r="V28" s="40"/>
      <c r="W28" s="45" t="s">
        <v>49</v>
      </c>
      <c r="X28" s="45"/>
      <c r="Y28" s="45"/>
      <c r="Z28" s="45"/>
      <c r="AA28" s="45"/>
      <c r="AB28" s="45"/>
      <c r="AC28" s="45"/>
      <c r="AD28" s="45"/>
      <c r="AE28" s="45"/>
      <c r="AF28" s="40"/>
      <c r="AG28" s="40"/>
      <c r="AH28" s="40"/>
      <c r="AI28" s="40"/>
      <c r="AJ28" s="40"/>
      <c r="AK28" s="45" t="s">
        <v>50</v>
      </c>
      <c r="AL28" s="45"/>
      <c r="AM28" s="45"/>
      <c r="AN28" s="45"/>
      <c r="AO28" s="45"/>
      <c r="AP28" s="40"/>
      <c r="AQ28" s="40"/>
      <c r="AR28" s="44"/>
      <c r="BE28" s="31"/>
    </row>
    <row r="29" spans="2:57" s="2" customFormat="1" ht="14.4" customHeight="1" hidden="1">
      <c r="B29" s="46"/>
      <c r="C29" s="47"/>
      <c r="D29" s="32" t="s">
        <v>51</v>
      </c>
      <c r="E29" s="47"/>
      <c r="F29" s="32" t="s">
        <v>52</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hidden="1">
      <c r="B30" s="46"/>
      <c r="C30" s="47"/>
      <c r="D30" s="47"/>
      <c r="E30" s="47"/>
      <c r="F30" s="32" t="s">
        <v>53</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c r="B31" s="46"/>
      <c r="C31" s="47"/>
      <c r="D31" s="52" t="s">
        <v>51</v>
      </c>
      <c r="E31" s="47"/>
      <c r="F31" s="32" t="s">
        <v>54</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c r="B32" s="46"/>
      <c r="C32" s="47"/>
      <c r="D32" s="47"/>
      <c r="E32" s="47"/>
      <c r="F32" s="32" t="s">
        <v>55</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56</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3"/>
      <c r="D35" s="54" t="s">
        <v>57</v>
      </c>
      <c r="E35" s="55"/>
      <c r="F35" s="55"/>
      <c r="G35" s="55"/>
      <c r="H35" s="55"/>
      <c r="I35" s="55"/>
      <c r="J35" s="55"/>
      <c r="K35" s="55"/>
      <c r="L35" s="55"/>
      <c r="M35" s="55"/>
      <c r="N35" s="55"/>
      <c r="O35" s="55"/>
      <c r="P35" s="55"/>
      <c r="Q35" s="55"/>
      <c r="R35" s="55"/>
      <c r="S35" s="55"/>
      <c r="T35" s="56" t="s">
        <v>58</v>
      </c>
      <c r="U35" s="55"/>
      <c r="V35" s="55"/>
      <c r="W35" s="55"/>
      <c r="X35" s="57" t="s">
        <v>59</v>
      </c>
      <c r="Y35" s="55"/>
      <c r="Z35" s="55"/>
      <c r="AA35" s="55"/>
      <c r="AB35" s="55"/>
      <c r="AC35" s="55"/>
      <c r="AD35" s="55"/>
      <c r="AE35" s="55"/>
      <c r="AF35" s="55"/>
      <c r="AG35" s="55"/>
      <c r="AH35" s="55"/>
      <c r="AI35" s="55"/>
      <c r="AJ35" s="55"/>
      <c r="AK35" s="58">
        <f>SUM(AK26:AK33)</f>
        <v>0</v>
      </c>
      <c r="AL35" s="55"/>
      <c r="AM35" s="55"/>
      <c r="AN35" s="55"/>
      <c r="AO35" s="59"/>
      <c r="AP35" s="53"/>
      <c r="AQ35" s="53"/>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4"/>
    </row>
    <row r="41" spans="2:44" s="1" customFormat="1" ht="6.95" customHeight="1">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4"/>
    </row>
    <row r="42" spans="2:44" s="1" customFormat="1" ht="24.95" customHeight="1">
      <c r="B42" s="39"/>
      <c r="C42" s="23" t="s">
        <v>60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4"/>
      <c r="C44" s="32" t="s">
        <v>13</v>
      </c>
      <c r="D44" s="65"/>
      <c r="E44" s="65"/>
      <c r="F44" s="65"/>
      <c r="G44" s="65"/>
      <c r="H44" s="65"/>
      <c r="I44" s="65"/>
      <c r="J44" s="65"/>
      <c r="K44" s="65"/>
      <c r="L44" s="65" t="str">
        <f>K5</f>
        <v>2019-05-08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row>
    <row r="45" spans="2:44" s="4" customFormat="1" ht="36.95" customHeight="1">
      <c r="B45" s="67"/>
      <c r="C45" s="68" t="s">
        <v>16</v>
      </c>
      <c r="D45" s="69"/>
      <c r="E45" s="69"/>
      <c r="F45" s="69"/>
      <c r="G45" s="69"/>
      <c r="H45" s="69"/>
      <c r="I45" s="69"/>
      <c r="J45" s="69"/>
      <c r="K45" s="69"/>
      <c r="L45" s="70" t="str">
        <f>K6</f>
        <v>STAVEBNÍ OPRAVY OBJEKTŮ V AREÁLECH STŘEDISKA DÚK V ROCE 2019 - OPRAVY OKEN A DVEŘÍ</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2"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3" t="str">
        <f>IF(AN8="","",AN8)</f>
        <v>15. 5. 2019</v>
      </c>
      <c r="AN47" s="73"/>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30</v>
      </c>
      <c r="D49" s="40"/>
      <c r="E49" s="40"/>
      <c r="F49" s="40"/>
      <c r="G49" s="40"/>
      <c r="H49" s="40"/>
      <c r="I49" s="40"/>
      <c r="J49" s="40"/>
      <c r="K49" s="40"/>
      <c r="L49" s="65" t="str">
        <f>IF(E11="","",E11)</f>
        <v>Palivový kombinát Ústí, státní podnik</v>
      </c>
      <c r="M49" s="40"/>
      <c r="N49" s="40"/>
      <c r="O49" s="40"/>
      <c r="P49" s="40"/>
      <c r="Q49" s="40"/>
      <c r="R49" s="40"/>
      <c r="S49" s="40"/>
      <c r="T49" s="40"/>
      <c r="U49" s="40"/>
      <c r="V49" s="40"/>
      <c r="W49" s="40"/>
      <c r="X49" s="40"/>
      <c r="Y49" s="40"/>
      <c r="Z49" s="40"/>
      <c r="AA49" s="40"/>
      <c r="AB49" s="40"/>
      <c r="AC49" s="40"/>
      <c r="AD49" s="40"/>
      <c r="AE49" s="40"/>
      <c r="AF49" s="40"/>
      <c r="AG49" s="40"/>
      <c r="AH49" s="40"/>
      <c r="AI49" s="32" t="s">
        <v>38</v>
      </c>
      <c r="AJ49" s="40"/>
      <c r="AK49" s="40"/>
      <c r="AL49" s="40"/>
      <c r="AM49" s="74" t="str">
        <f>IF(E17="","",E17)</f>
        <v>PROJEX s.r.o.</v>
      </c>
      <c r="AN49" s="65"/>
      <c r="AO49" s="65"/>
      <c r="AP49" s="65"/>
      <c r="AQ49" s="40"/>
      <c r="AR49" s="44"/>
      <c r="AS49" s="75" t="s">
        <v>61</v>
      </c>
      <c r="AT49" s="76"/>
      <c r="AU49" s="77"/>
      <c r="AV49" s="77"/>
      <c r="AW49" s="77"/>
      <c r="AX49" s="77"/>
      <c r="AY49" s="77"/>
      <c r="AZ49" s="77"/>
      <c r="BA49" s="77"/>
      <c r="BB49" s="77"/>
      <c r="BC49" s="77"/>
      <c r="BD49" s="78"/>
    </row>
    <row r="50" spans="2:56" s="1" customFormat="1" ht="27.9" customHeight="1">
      <c r="B50" s="39"/>
      <c r="C50" s="32" t="s">
        <v>36</v>
      </c>
      <c r="D50" s="40"/>
      <c r="E50" s="40"/>
      <c r="F50" s="40"/>
      <c r="G50" s="40"/>
      <c r="H50" s="40"/>
      <c r="I50" s="40"/>
      <c r="J50" s="40"/>
      <c r="K50" s="40"/>
      <c r="L50" s="65"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42</v>
      </c>
      <c r="AJ50" s="40"/>
      <c r="AK50" s="40"/>
      <c r="AL50" s="40"/>
      <c r="AM50" s="74" t="str">
        <f>IF(E20="","",E20)</f>
        <v>STAVEBNÍ ROZPOČTY s.r.o.</v>
      </c>
      <c r="AN50" s="65"/>
      <c r="AO50" s="65"/>
      <c r="AP50" s="65"/>
      <c r="AQ50" s="40"/>
      <c r="AR50" s="44"/>
      <c r="AS50" s="79"/>
      <c r="AT50" s="80"/>
      <c r="AU50" s="81"/>
      <c r="AV50" s="81"/>
      <c r="AW50" s="81"/>
      <c r="AX50" s="81"/>
      <c r="AY50" s="81"/>
      <c r="AZ50" s="81"/>
      <c r="BA50" s="81"/>
      <c r="BB50" s="81"/>
      <c r="BC50" s="81"/>
      <c r="BD50" s="82"/>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3"/>
      <c r="AT51" s="84"/>
      <c r="AU51" s="85"/>
      <c r="AV51" s="85"/>
      <c r="AW51" s="85"/>
      <c r="AX51" s="85"/>
      <c r="AY51" s="85"/>
      <c r="AZ51" s="85"/>
      <c r="BA51" s="85"/>
      <c r="BB51" s="85"/>
      <c r="BC51" s="85"/>
      <c r="BD51" s="86"/>
    </row>
    <row r="52" spans="2:56" s="1" customFormat="1" ht="29.25" customHeight="1">
      <c r="B52" s="39"/>
      <c r="C52" s="87" t="s">
        <v>62</v>
      </c>
      <c r="D52" s="88"/>
      <c r="E52" s="88"/>
      <c r="F52" s="88"/>
      <c r="G52" s="88"/>
      <c r="H52" s="89"/>
      <c r="I52" s="90" t="s">
        <v>63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64</v>
      </c>
      <c r="AH52" s="88"/>
      <c r="AI52" s="88"/>
      <c r="AJ52" s="88"/>
      <c r="AK52" s="88"/>
      <c r="AL52" s="88"/>
      <c r="AM52" s="88"/>
      <c r="AN52" s="90" t="s">
        <v>65</v>
      </c>
      <c r="AO52" s="88"/>
      <c r="AP52" s="88"/>
      <c r="AQ52" s="92" t="s">
        <v>66</v>
      </c>
      <c r="AR52" s="44"/>
      <c r="AS52" s="93" t="s">
        <v>67</v>
      </c>
      <c r="AT52" s="94" t="s">
        <v>68</v>
      </c>
      <c r="AU52" s="94" t="s">
        <v>69</v>
      </c>
      <c r="AV52" s="94" t="s">
        <v>70</v>
      </c>
      <c r="AW52" s="94" t="s">
        <v>71</v>
      </c>
      <c r="AX52" s="94" t="s">
        <v>72</v>
      </c>
      <c r="AY52" s="94" t="s">
        <v>73</v>
      </c>
      <c r="AZ52" s="94" t="s">
        <v>74</v>
      </c>
      <c r="BA52" s="94" t="s">
        <v>75</v>
      </c>
      <c r="BB52" s="94" t="s">
        <v>76</v>
      </c>
      <c r="BC52" s="94" t="s">
        <v>77</v>
      </c>
      <c r="BD52" s="95" t="s">
        <v>78</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6"/>
      <c r="AT53" s="97"/>
      <c r="AU53" s="97"/>
      <c r="AV53" s="97"/>
      <c r="AW53" s="97"/>
      <c r="AX53" s="97"/>
      <c r="AY53" s="97"/>
      <c r="AZ53" s="97"/>
      <c r="BA53" s="97"/>
      <c r="BB53" s="97"/>
      <c r="BC53" s="97"/>
      <c r="BD53" s="98"/>
    </row>
    <row r="54" spans="2:90" s="5" customFormat="1" ht="32.4" customHeight="1">
      <c r="B54" s="99"/>
      <c r="C54" s="100" t="s">
        <v>79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35</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S54" s="110" t="s">
        <v>80</v>
      </c>
      <c r="BT54" s="110" t="s">
        <v>81</v>
      </c>
      <c r="BU54" s="111" t="s">
        <v>82</v>
      </c>
      <c r="BV54" s="110" t="s">
        <v>83</v>
      </c>
      <c r="BW54" s="110" t="s">
        <v>5</v>
      </c>
      <c r="BX54" s="110" t="s">
        <v>84</v>
      </c>
      <c r="CL54" s="110" t="s">
        <v>19</v>
      </c>
    </row>
    <row r="55" spans="2:91" s="6" customFormat="1" ht="16.5" customHeight="1">
      <c r="B55" s="112"/>
      <c r="C55" s="113"/>
      <c r="D55" s="114" t="s">
        <v>85</v>
      </c>
      <c r="E55" s="114"/>
      <c r="F55" s="114"/>
      <c r="G55" s="114"/>
      <c r="H55" s="114"/>
      <c r="I55" s="115"/>
      <c r="J55" s="114" t="s">
        <v>86</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ROUND(SUM(AG56:AG61),2)</f>
        <v>0</v>
      </c>
      <c r="AH55" s="115"/>
      <c r="AI55" s="115"/>
      <c r="AJ55" s="115"/>
      <c r="AK55" s="115"/>
      <c r="AL55" s="115"/>
      <c r="AM55" s="115"/>
      <c r="AN55" s="117">
        <f>SUM(AG55,AT55)</f>
        <v>0</v>
      </c>
      <c r="AO55" s="115"/>
      <c r="AP55" s="115"/>
      <c r="AQ55" s="118" t="s">
        <v>87</v>
      </c>
      <c r="AR55" s="119"/>
      <c r="AS55" s="120">
        <f>ROUND(SUM(AS56:AS61),2)</f>
        <v>0</v>
      </c>
      <c r="AT55" s="121">
        <f>ROUND(SUM(AV55:AW55),2)</f>
        <v>0</v>
      </c>
      <c r="AU55" s="122">
        <f>ROUND(SUM(AU56:AU61),5)</f>
        <v>0</v>
      </c>
      <c r="AV55" s="121">
        <f>ROUND(AZ55*L29,2)</f>
        <v>0</v>
      </c>
      <c r="AW55" s="121">
        <f>ROUND(BA55*L30,2)</f>
        <v>0</v>
      </c>
      <c r="AX55" s="121">
        <f>ROUND(BB55*L29,2)</f>
        <v>0</v>
      </c>
      <c r="AY55" s="121">
        <f>ROUND(BC55*L30,2)</f>
        <v>0</v>
      </c>
      <c r="AZ55" s="121">
        <f>ROUND(SUM(AZ56:AZ61),2)</f>
        <v>0</v>
      </c>
      <c r="BA55" s="121">
        <f>ROUND(SUM(BA56:BA61),2)</f>
        <v>0</v>
      </c>
      <c r="BB55" s="121">
        <f>ROUND(SUM(BB56:BB61),2)</f>
        <v>0</v>
      </c>
      <c r="BC55" s="121">
        <f>ROUND(SUM(BC56:BC61),2)</f>
        <v>0</v>
      </c>
      <c r="BD55" s="123">
        <f>ROUND(SUM(BD56:BD61),2)</f>
        <v>0</v>
      </c>
      <c r="BS55" s="124" t="s">
        <v>80</v>
      </c>
      <c r="BT55" s="124" t="s">
        <v>88</v>
      </c>
      <c r="BU55" s="124" t="s">
        <v>82</v>
      </c>
      <c r="BV55" s="124" t="s">
        <v>83</v>
      </c>
      <c r="BW55" s="124" t="s">
        <v>89</v>
      </c>
      <c r="BX55" s="124" t="s">
        <v>5</v>
      </c>
      <c r="CL55" s="124" t="s">
        <v>35</v>
      </c>
      <c r="CM55" s="124" t="s">
        <v>90</v>
      </c>
    </row>
    <row r="56" spans="1:90" s="3" customFormat="1" ht="25.5" customHeight="1">
      <c r="A56" s="125" t="s">
        <v>91</v>
      </c>
      <c r="B56" s="64"/>
      <c r="C56" s="126"/>
      <c r="D56" s="126"/>
      <c r="E56" s="127" t="s">
        <v>92</v>
      </c>
      <c r="F56" s="127"/>
      <c r="G56" s="127"/>
      <c r="H56" s="127"/>
      <c r="I56" s="127"/>
      <c r="J56" s="126"/>
      <c r="K56" s="127" t="s">
        <v>93</v>
      </c>
      <c r="L56" s="127"/>
      <c r="M56" s="127"/>
      <c r="N56" s="127"/>
      <c r="O56" s="127"/>
      <c r="P56" s="127"/>
      <c r="Q56" s="127"/>
      <c r="R56" s="127"/>
      <c r="S56" s="127"/>
      <c r="T56" s="127"/>
      <c r="U56" s="127"/>
      <c r="V56" s="127"/>
      <c r="W56" s="127"/>
      <c r="X56" s="127"/>
      <c r="Y56" s="127"/>
      <c r="Z56" s="127"/>
      <c r="AA56" s="127"/>
      <c r="AB56" s="127"/>
      <c r="AC56" s="127"/>
      <c r="AD56" s="127"/>
      <c r="AE56" s="127"/>
      <c r="AF56" s="127"/>
      <c r="AG56" s="128">
        <f>'SO 01 - Oprava dveří na p...'!J32</f>
        <v>0</v>
      </c>
      <c r="AH56" s="126"/>
      <c r="AI56" s="126"/>
      <c r="AJ56" s="126"/>
      <c r="AK56" s="126"/>
      <c r="AL56" s="126"/>
      <c r="AM56" s="126"/>
      <c r="AN56" s="128">
        <f>SUM(AG56,AT56)</f>
        <v>0</v>
      </c>
      <c r="AO56" s="126"/>
      <c r="AP56" s="126"/>
      <c r="AQ56" s="129" t="s">
        <v>94</v>
      </c>
      <c r="AR56" s="66"/>
      <c r="AS56" s="130">
        <v>0</v>
      </c>
      <c r="AT56" s="131">
        <f>ROUND(SUM(AV56:AW56),2)</f>
        <v>0</v>
      </c>
      <c r="AU56" s="132">
        <f>'SO 01 - Oprava dveří na p...'!P94</f>
        <v>0</v>
      </c>
      <c r="AV56" s="131">
        <f>'SO 01 - Oprava dveří na p...'!J35</f>
        <v>0</v>
      </c>
      <c r="AW56" s="131">
        <f>'SO 01 - Oprava dveří na p...'!J36</f>
        <v>0</v>
      </c>
      <c r="AX56" s="131">
        <f>'SO 01 - Oprava dveří na p...'!J37</f>
        <v>0</v>
      </c>
      <c r="AY56" s="131">
        <f>'SO 01 - Oprava dveří na p...'!J38</f>
        <v>0</v>
      </c>
      <c r="AZ56" s="131">
        <f>'SO 01 - Oprava dveří na p...'!F35</f>
        <v>0</v>
      </c>
      <c r="BA56" s="131">
        <f>'SO 01 - Oprava dveří na p...'!F36</f>
        <v>0</v>
      </c>
      <c r="BB56" s="131">
        <f>'SO 01 - Oprava dveří na p...'!F37</f>
        <v>0</v>
      </c>
      <c r="BC56" s="131">
        <f>'SO 01 - Oprava dveří na p...'!F38</f>
        <v>0</v>
      </c>
      <c r="BD56" s="133">
        <f>'SO 01 - Oprava dveří na p...'!F39</f>
        <v>0</v>
      </c>
      <c r="BT56" s="134" t="s">
        <v>90</v>
      </c>
      <c r="BV56" s="134" t="s">
        <v>83</v>
      </c>
      <c r="BW56" s="134" t="s">
        <v>95</v>
      </c>
      <c r="BX56" s="134" t="s">
        <v>89</v>
      </c>
      <c r="CL56" s="134" t="s">
        <v>35</v>
      </c>
    </row>
    <row r="57" spans="1:90" s="3" customFormat="1" ht="16.5" customHeight="1">
      <c r="A57" s="125" t="s">
        <v>91</v>
      </c>
      <c r="B57" s="64"/>
      <c r="C57" s="126"/>
      <c r="D57" s="126"/>
      <c r="E57" s="127" t="s">
        <v>96</v>
      </c>
      <c r="F57" s="127"/>
      <c r="G57" s="127"/>
      <c r="H57" s="127"/>
      <c r="I57" s="127"/>
      <c r="J57" s="126"/>
      <c r="K57" s="127" t="s">
        <v>97</v>
      </c>
      <c r="L57" s="127"/>
      <c r="M57" s="127"/>
      <c r="N57" s="127"/>
      <c r="O57" s="127"/>
      <c r="P57" s="127"/>
      <c r="Q57" s="127"/>
      <c r="R57" s="127"/>
      <c r="S57" s="127"/>
      <c r="T57" s="127"/>
      <c r="U57" s="127"/>
      <c r="V57" s="127"/>
      <c r="W57" s="127"/>
      <c r="X57" s="127"/>
      <c r="Y57" s="127"/>
      <c r="Z57" s="127"/>
      <c r="AA57" s="127"/>
      <c r="AB57" s="127"/>
      <c r="AC57" s="127"/>
      <c r="AD57" s="127"/>
      <c r="AE57" s="127"/>
      <c r="AF57" s="127"/>
      <c r="AG57" s="128">
        <f>'SO 02 - Oprava dveří sypa...'!J32</f>
        <v>0</v>
      </c>
      <c r="AH57" s="126"/>
      <c r="AI57" s="126"/>
      <c r="AJ57" s="126"/>
      <c r="AK57" s="126"/>
      <c r="AL57" s="126"/>
      <c r="AM57" s="126"/>
      <c r="AN57" s="128">
        <f>SUM(AG57,AT57)</f>
        <v>0</v>
      </c>
      <c r="AO57" s="126"/>
      <c r="AP57" s="126"/>
      <c r="AQ57" s="129" t="s">
        <v>94</v>
      </c>
      <c r="AR57" s="66"/>
      <c r="AS57" s="130">
        <v>0</v>
      </c>
      <c r="AT57" s="131">
        <f>ROUND(SUM(AV57:AW57),2)</f>
        <v>0</v>
      </c>
      <c r="AU57" s="132">
        <f>'SO 02 - Oprava dveří sypa...'!P93</f>
        <v>0</v>
      </c>
      <c r="AV57" s="131">
        <f>'SO 02 - Oprava dveří sypa...'!J35</f>
        <v>0</v>
      </c>
      <c r="AW57" s="131">
        <f>'SO 02 - Oprava dveří sypa...'!J36</f>
        <v>0</v>
      </c>
      <c r="AX57" s="131">
        <f>'SO 02 - Oprava dveří sypa...'!J37</f>
        <v>0</v>
      </c>
      <c r="AY57" s="131">
        <f>'SO 02 - Oprava dveří sypa...'!J38</f>
        <v>0</v>
      </c>
      <c r="AZ57" s="131">
        <f>'SO 02 - Oprava dveří sypa...'!F35</f>
        <v>0</v>
      </c>
      <c r="BA57" s="131">
        <f>'SO 02 - Oprava dveří sypa...'!F36</f>
        <v>0</v>
      </c>
      <c r="BB57" s="131">
        <f>'SO 02 - Oprava dveří sypa...'!F37</f>
        <v>0</v>
      </c>
      <c r="BC57" s="131">
        <f>'SO 02 - Oprava dveří sypa...'!F38</f>
        <v>0</v>
      </c>
      <c r="BD57" s="133">
        <f>'SO 02 - Oprava dveří sypa...'!F39</f>
        <v>0</v>
      </c>
      <c r="BT57" s="134" t="s">
        <v>90</v>
      </c>
      <c r="BV57" s="134" t="s">
        <v>83</v>
      </c>
      <c r="BW57" s="134" t="s">
        <v>98</v>
      </c>
      <c r="BX57" s="134" t="s">
        <v>89</v>
      </c>
      <c r="CL57" s="134" t="s">
        <v>35</v>
      </c>
    </row>
    <row r="58" spans="1:90" s="3" customFormat="1" ht="25.5" customHeight="1">
      <c r="A58" s="125" t="s">
        <v>91</v>
      </c>
      <c r="B58" s="64"/>
      <c r="C58" s="126"/>
      <c r="D58" s="126"/>
      <c r="E58" s="127" t="s">
        <v>99</v>
      </c>
      <c r="F58" s="127"/>
      <c r="G58" s="127"/>
      <c r="H58" s="127"/>
      <c r="I58" s="127"/>
      <c r="J58" s="126"/>
      <c r="K58" s="127" t="s">
        <v>100</v>
      </c>
      <c r="L58" s="127"/>
      <c r="M58" s="127"/>
      <c r="N58" s="127"/>
      <c r="O58" s="127"/>
      <c r="P58" s="127"/>
      <c r="Q58" s="127"/>
      <c r="R58" s="127"/>
      <c r="S58" s="127"/>
      <c r="T58" s="127"/>
      <c r="U58" s="127"/>
      <c r="V58" s="127"/>
      <c r="W58" s="127"/>
      <c r="X58" s="127"/>
      <c r="Y58" s="127"/>
      <c r="Z58" s="127"/>
      <c r="AA58" s="127"/>
      <c r="AB58" s="127"/>
      <c r="AC58" s="127"/>
      <c r="AD58" s="127"/>
      <c r="AE58" s="127"/>
      <c r="AF58" s="127"/>
      <c r="AG58" s="128">
        <f>'SO 03 - Výměna prosklenýc...'!J32</f>
        <v>0</v>
      </c>
      <c r="AH58" s="126"/>
      <c r="AI58" s="126"/>
      <c r="AJ58" s="126"/>
      <c r="AK58" s="126"/>
      <c r="AL58" s="126"/>
      <c r="AM58" s="126"/>
      <c r="AN58" s="128">
        <f>SUM(AG58,AT58)</f>
        <v>0</v>
      </c>
      <c r="AO58" s="126"/>
      <c r="AP58" s="126"/>
      <c r="AQ58" s="129" t="s">
        <v>94</v>
      </c>
      <c r="AR58" s="66"/>
      <c r="AS58" s="130">
        <v>0</v>
      </c>
      <c r="AT58" s="131">
        <f>ROUND(SUM(AV58:AW58),2)</f>
        <v>0</v>
      </c>
      <c r="AU58" s="132">
        <f>'SO 03 - Výměna prosklenýc...'!P93</f>
        <v>0</v>
      </c>
      <c r="AV58" s="131">
        <f>'SO 03 - Výměna prosklenýc...'!J35</f>
        <v>0</v>
      </c>
      <c r="AW58" s="131">
        <f>'SO 03 - Výměna prosklenýc...'!J36</f>
        <v>0</v>
      </c>
      <c r="AX58" s="131">
        <f>'SO 03 - Výměna prosklenýc...'!J37</f>
        <v>0</v>
      </c>
      <c r="AY58" s="131">
        <f>'SO 03 - Výměna prosklenýc...'!J38</f>
        <v>0</v>
      </c>
      <c r="AZ58" s="131">
        <f>'SO 03 - Výměna prosklenýc...'!F35</f>
        <v>0</v>
      </c>
      <c r="BA58" s="131">
        <f>'SO 03 - Výměna prosklenýc...'!F36</f>
        <v>0</v>
      </c>
      <c r="BB58" s="131">
        <f>'SO 03 - Výměna prosklenýc...'!F37</f>
        <v>0</v>
      </c>
      <c r="BC58" s="131">
        <f>'SO 03 - Výměna prosklenýc...'!F38</f>
        <v>0</v>
      </c>
      <c r="BD58" s="133">
        <f>'SO 03 - Výměna prosklenýc...'!F39</f>
        <v>0</v>
      </c>
      <c r="BT58" s="134" t="s">
        <v>90</v>
      </c>
      <c r="BV58" s="134" t="s">
        <v>83</v>
      </c>
      <c r="BW58" s="134" t="s">
        <v>101</v>
      </c>
      <c r="BX58" s="134" t="s">
        <v>89</v>
      </c>
      <c r="CL58" s="134" t="s">
        <v>35</v>
      </c>
    </row>
    <row r="59" spans="1:90" s="3" customFormat="1" ht="25.5" customHeight="1">
      <c r="A59" s="125" t="s">
        <v>91</v>
      </c>
      <c r="B59" s="64"/>
      <c r="C59" s="126"/>
      <c r="D59" s="126"/>
      <c r="E59" s="127" t="s">
        <v>102</v>
      </c>
      <c r="F59" s="127"/>
      <c r="G59" s="127"/>
      <c r="H59" s="127"/>
      <c r="I59" s="127"/>
      <c r="J59" s="126"/>
      <c r="K59" s="127" t="s">
        <v>103</v>
      </c>
      <c r="L59" s="127"/>
      <c r="M59" s="127"/>
      <c r="N59" s="127"/>
      <c r="O59" s="127"/>
      <c r="P59" s="127"/>
      <c r="Q59" s="127"/>
      <c r="R59" s="127"/>
      <c r="S59" s="127"/>
      <c r="T59" s="127"/>
      <c r="U59" s="127"/>
      <c r="V59" s="127"/>
      <c r="W59" s="127"/>
      <c r="X59" s="127"/>
      <c r="Y59" s="127"/>
      <c r="Z59" s="127"/>
      <c r="AA59" s="127"/>
      <c r="AB59" s="127"/>
      <c r="AC59" s="127"/>
      <c r="AD59" s="127"/>
      <c r="AE59" s="127"/>
      <c r="AF59" s="127"/>
      <c r="AG59" s="128">
        <f>'SO 04 - Oprava vchodových...'!J32</f>
        <v>0</v>
      </c>
      <c r="AH59" s="126"/>
      <c r="AI59" s="126"/>
      <c r="AJ59" s="126"/>
      <c r="AK59" s="126"/>
      <c r="AL59" s="126"/>
      <c r="AM59" s="126"/>
      <c r="AN59" s="128">
        <f>SUM(AG59,AT59)</f>
        <v>0</v>
      </c>
      <c r="AO59" s="126"/>
      <c r="AP59" s="126"/>
      <c r="AQ59" s="129" t="s">
        <v>94</v>
      </c>
      <c r="AR59" s="66"/>
      <c r="AS59" s="130">
        <v>0</v>
      </c>
      <c r="AT59" s="131">
        <f>ROUND(SUM(AV59:AW59),2)</f>
        <v>0</v>
      </c>
      <c r="AU59" s="132">
        <f>'SO 04 - Oprava vchodových...'!P95</f>
        <v>0</v>
      </c>
      <c r="AV59" s="131">
        <f>'SO 04 - Oprava vchodových...'!J35</f>
        <v>0</v>
      </c>
      <c r="AW59" s="131">
        <f>'SO 04 - Oprava vchodových...'!J36</f>
        <v>0</v>
      </c>
      <c r="AX59" s="131">
        <f>'SO 04 - Oprava vchodových...'!J37</f>
        <v>0</v>
      </c>
      <c r="AY59" s="131">
        <f>'SO 04 - Oprava vchodových...'!J38</f>
        <v>0</v>
      </c>
      <c r="AZ59" s="131">
        <f>'SO 04 - Oprava vchodových...'!F35</f>
        <v>0</v>
      </c>
      <c r="BA59" s="131">
        <f>'SO 04 - Oprava vchodových...'!F36</f>
        <v>0</v>
      </c>
      <c r="BB59" s="131">
        <f>'SO 04 - Oprava vchodových...'!F37</f>
        <v>0</v>
      </c>
      <c r="BC59" s="131">
        <f>'SO 04 - Oprava vchodových...'!F38</f>
        <v>0</v>
      </c>
      <c r="BD59" s="133">
        <f>'SO 04 - Oprava vchodových...'!F39</f>
        <v>0</v>
      </c>
      <c r="BT59" s="134" t="s">
        <v>90</v>
      </c>
      <c r="BV59" s="134" t="s">
        <v>83</v>
      </c>
      <c r="BW59" s="134" t="s">
        <v>104</v>
      </c>
      <c r="BX59" s="134" t="s">
        <v>89</v>
      </c>
      <c r="CL59" s="134" t="s">
        <v>35</v>
      </c>
    </row>
    <row r="60" spans="1:90" s="3" customFormat="1" ht="16.5" customHeight="1">
      <c r="A60" s="125" t="s">
        <v>91</v>
      </c>
      <c r="B60" s="64"/>
      <c r="C60" s="126"/>
      <c r="D60" s="126"/>
      <c r="E60" s="127" t="s">
        <v>105</v>
      </c>
      <c r="F60" s="127"/>
      <c r="G60" s="127"/>
      <c r="H60" s="127"/>
      <c r="I60" s="127"/>
      <c r="J60" s="126"/>
      <c r="K60" s="127" t="s">
        <v>106</v>
      </c>
      <c r="L60" s="127"/>
      <c r="M60" s="127"/>
      <c r="N60" s="127"/>
      <c r="O60" s="127"/>
      <c r="P60" s="127"/>
      <c r="Q60" s="127"/>
      <c r="R60" s="127"/>
      <c r="S60" s="127"/>
      <c r="T60" s="127"/>
      <c r="U60" s="127"/>
      <c r="V60" s="127"/>
      <c r="W60" s="127"/>
      <c r="X60" s="127"/>
      <c r="Y60" s="127"/>
      <c r="Z60" s="127"/>
      <c r="AA60" s="127"/>
      <c r="AB60" s="127"/>
      <c r="AC60" s="127"/>
      <c r="AD60" s="127"/>
      <c r="AE60" s="127"/>
      <c r="AF60" s="127"/>
      <c r="AG60" s="128">
        <f>'SO 05 - Oprava oken v mís...'!J32</f>
        <v>0</v>
      </c>
      <c r="AH60" s="126"/>
      <c r="AI60" s="126"/>
      <c r="AJ60" s="126"/>
      <c r="AK60" s="126"/>
      <c r="AL60" s="126"/>
      <c r="AM60" s="126"/>
      <c r="AN60" s="128">
        <f>SUM(AG60,AT60)</f>
        <v>0</v>
      </c>
      <c r="AO60" s="126"/>
      <c r="AP60" s="126"/>
      <c r="AQ60" s="129" t="s">
        <v>94</v>
      </c>
      <c r="AR60" s="66"/>
      <c r="AS60" s="130">
        <v>0</v>
      </c>
      <c r="AT60" s="131">
        <f>ROUND(SUM(AV60:AW60),2)</f>
        <v>0</v>
      </c>
      <c r="AU60" s="132">
        <f>'SO 05 - Oprava oken v mís...'!P94</f>
        <v>0</v>
      </c>
      <c r="AV60" s="131">
        <f>'SO 05 - Oprava oken v mís...'!J35</f>
        <v>0</v>
      </c>
      <c r="AW60" s="131">
        <f>'SO 05 - Oprava oken v mís...'!J36</f>
        <v>0</v>
      </c>
      <c r="AX60" s="131">
        <f>'SO 05 - Oprava oken v mís...'!J37</f>
        <v>0</v>
      </c>
      <c r="AY60" s="131">
        <f>'SO 05 - Oprava oken v mís...'!J38</f>
        <v>0</v>
      </c>
      <c r="AZ60" s="131">
        <f>'SO 05 - Oprava oken v mís...'!F35</f>
        <v>0</v>
      </c>
      <c r="BA60" s="131">
        <f>'SO 05 - Oprava oken v mís...'!F36</f>
        <v>0</v>
      </c>
      <c r="BB60" s="131">
        <f>'SO 05 - Oprava oken v mís...'!F37</f>
        <v>0</v>
      </c>
      <c r="BC60" s="131">
        <f>'SO 05 - Oprava oken v mís...'!F38</f>
        <v>0</v>
      </c>
      <c r="BD60" s="133">
        <f>'SO 05 - Oprava oken v mís...'!F39</f>
        <v>0</v>
      </c>
      <c r="BT60" s="134" t="s">
        <v>90</v>
      </c>
      <c r="BV60" s="134" t="s">
        <v>83</v>
      </c>
      <c r="BW60" s="134" t="s">
        <v>107</v>
      </c>
      <c r="BX60" s="134" t="s">
        <v>89</v>
      </c>
      <c r="CL60" s="134" t="s">
        <v>35</v>
      </c>
    </row>
    <row r="61" spans="1:90" s="3" customFormat="1" ht="16.5" customHeight="1">
      <c r="A61" s="125" t="s">
        <v>91</v>
      </c>
      <c r="B61" s="64"/>
      <c r="C61" s="126"/>
      <c r="D61" s="126"/>
      <c r="E61" s="127" t="s">
        <v>108</v>
      </c>
      <c r="F61" s="127"/>
      <c r="G61" s="127"/>
      <c r="H61" s="127"/>
      <c r="I61" s="127"/>
      <c r="J61" s="126"/>
      <c r="K61" s="127" t="s">
        <v>109</v>
      </c>
      <c r="L61" s="127"/>
      <c r="M61" s="127"/>
      <c r="N61" s="127"/>
      <c r="O61" s="127"/>
      <c r="P61" s="127"/>
      <c r="Q61" s="127"/>
      <c r="R61" s="127"/>
      <c r="S61" s="127"/>
      <c r="T61" s="127"/>
      <c r="U61" s="127"/>
      <c r="V61" s="127"/>
      <c r="W61" s="127"/>
      <c r="X61" s="127"/>
      <c r="Y61" s="127"/>
      <c r="Z61" s="127"/>
      <c r="AA61" s="127"/>
      <c r="AB61" s="127"/>
      <c r="AC61" s="127"/>
      <c r="AD61" s="127"/>
      <c r="AE61" s="127"/>
      <c r="AF61" s="127"/>
      <c r="AG61" s="128">
        <f>'SO 06 - Výměna oken v díl...'!J32</f>
        <v>0</v>
      </c>
      <c r="AH61" s="126"/>
      <c r="AI61" s="126"/>
      <c r="AJ61" s="126"/>
      <c r="AK61" s="126"/>
      <c r="AL61" s="126"/>
      <c r="AM61" s="126"/>
      <c r="AN61" s="128">
        <f>SUM(AG61,AT61)</f>
        <v>0</v>
      </c>
      <c r="AO61" s="126"/>
      <c r="AP61" s="126"/>
      <c r="AQ61" s="129" t="s">
        <v>94</v>
      </c>
      <c r="AR61" s="66"/>
      <c r="AS61" s="135">
        <v>0</v>
      </c>
      <c r="AT61" s="136">
        <f>ROUND(SUM(AV61:AW61),2)</f>
        <v>0</v>
      </c>
      <c r="AU61" s="137">
        <f>'SO 06 - Výměna oken v díl...'!P95</f>
        <v>0</v>
      </c>
      <c r="AV61" s="136">
        <f>'SO 06 - Výměna oken v díl...'!J35</f>
        <v>0</v>
      </c>
      <c r="AW61" s="136">
        <f>'SO 06 - Výměna oken v díl...'!J36</f>
        <v>0</v>
      </c>
      <c r="AX61" s="136">
        <f>'SO 06 - Výměna oken v díl...'!J37</f>
        <v>0</v>
      </c>
      <c r="AY61" s="136">
        <f>'SO 06 - Výměna oken v díl...'!J38</f>
        <v>0</v>
      </c>
      <c r="AZ61" s="136">
        <f>'SO 06 - Výměna oken v díl...'!F35</f>
        <v>0</v>
      </c>
      <c r="BA61" s="136">
        <f>'SO 06 - Výměna oken v díl...'!F36</f>
        <v>0</v>
      </c>
      <c r="BB61" s="136">
        <f>'SO 06 - Výměna oken v díl...'!F37</f>
        <v>0</v>
      </c>
      <c r="BC61" s="136">
        <f>'SO 06 - Výměna oken v díl...'!F38</f>
        <v>0</v>
      </c>
      <c r="BD61" s="138">
        <f>'SO 06 - Výměna oken v díl...'!F39</f>
        <v>0</v>
      </c>
      <c r="BT61" s="134" t="s">
        <v>90</v>
      </c>
      <c r="BV61" s="134" t="s">
        <v>83</v>
      </c>
      <c r="BW61" s="134" t="s">
        <v>110</v>
      </c>
      <c r="BX61" s="134" t="s">
        <v>89</v>
      </c>
      <c r="CL61" s="134" t="s">
        <v>35</v>
      </c>
    </row>
    <row r="62" spans="2:44" s="1" customFormat="1" ht="30" customHeight="1">
      <c r="B62" s="39"/>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4"/>
    </row>
    <row r="63" spans="2:44" s="1" customFormat="1" ht="6.95" customHeight="1">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4"/>
    </row>
  </sheetData>
  <sheetProtection password="CC35" sheet="1" objects="1" scenarios="1" formatColumns="0" formatRows="0"/>
  <mergeCells count="6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C52:G52"/>
    <mergeCell ref="I52:AF52"/>
    <mergeCell ref="D55:H55"/>
    <mergeCell ref="J55:AF55"/>
    <mergeCell ref="E56:I56"/>
    <mergeCell ref="K56:AF56"/>
    <mergeCell ref="E57:I57"/>
    <mergeCell ref="K57:AF57"/>
    <mergeCell ref="E58:I58"/>
    <mergeCell ref="K58:AF58"/>
    <mergeCell ref="E59:I59"/>
    <mergeCell ref="K59:AF59"/>
    <mergeCell ref="E60:I60"/>
    <mergeCell ref="K60:AF60"/>
    <mergeCell ref="E61:I61"/>
    <mergeCell ref="K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54:AM54"/>
    <mergeCell ref="AN54:AP54"/>
  </mergeCells>
  <hyperlinks>
    <hyperlink ref="A56" location="'SO 01 - Oprava dveří na p...'!C2" display="/"/>
    <hyperlink ref="A57" location="'SO 02 - Oprava dveří sypa...'!C2" display="/"/>
    <hyperlink ref="A58" location="'SO 03 - Výměna prosklenýc...'!C2" display="/"/>
    <hyperlink ref="A59" location="'SO 04 - Oprava vchodových...'!C2" display="/"/>
    <hyperlink ref="A60" location="'SO 05 - Oprava oken v mís...'!C2" display="/"/>
    <hyperlink ref="A61" location="'SO 06 - Výměna oken v dí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115</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ROUND(J94,2)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ROUND((SUM(BE94:BE133)),2)</f>
        <v>0</v>
      </c>
      <c r="I35" s="161">
        <v>0.21</v>
      </c>
      <c r="J35" s="160">
        <f>ROUND(((SUM(BE94:BE133))*I35),2)</f>
        <v>0</v>
      </c>
      <c r="L35" s="44"/>
    </row>
    <row r="36" spans="2:12" s="1" customFormat="1" ht="14.4" customHeight="1" hidden="1">
      <c r="B36" s="44"/>
      <c r="E36" s="145" t="s">
        <v>53</v>
      </c>
      <c r="F36" s="160">
        <f>ROUND((SUM(BF94:BF133)),2)</f>
        <v>0</v>
      </c>
      <c r="I36" s="161">
        <v>0.15</v>
      </c>
      <c r="J36" s="160">
        <f>ROUND(((SUM(BF94:BF133))*I36),2)</f>
        <v>0</v>
      </c>
      <c r="L36" s="44"/>
    </row>
    <row r="37" spans="2:12" s="1" customFormat="1" ht="14.4" customHeight="1">
      <c r="B37" s="44"/>
      <c r="D37" s="145" t="s">
        <v>51</v>
      </c>
      <c r="E37" s="145" t="s">
        <v>54</v>
      </c>
      <c r="F37" s="160">
        <f>ROUND((SUM(BG94:BG133)),2)</f>
        <v>0</v>
      </c>
      <c r="I37" s="161">
        <v>0.21</v>
      </c>
      <c r="J37" s="160">
        <f>0</f>
        <v>0</v>
      </c>
      <c r="L37" s="44"/>
    </row>
    <row r="38" spans="2:12" s="1" customFormat="1" ht="14.4" customHeight="1">
      <c r="B38" s="44"/>
      <c r="E38" s="145" t="s">
        <v>55</v>
      </c>
      <c r="F38" s="160">
        <f>ROUND((SUM(BH94:BH133)),2)</f>
        <v>0</v>
      </c>
      <c r="I38" s="161">
        <v>0.15</v>
      </c>
      <c r="J38" s="160">
        <f>0</f>
        <v>0</v>
      </c>
      <c r="L38" s="44"/>
    </row>
    <row r="39" spans="2:12" s="1" customFormat="1" ht="14.4" customHeight="1" hidden="1">
      <c r="B39" s="44"/>
      <c r="E39" s="145" t="s">
        <v>56</v>
      </c>
      <c r="F39" s="160">
        <f>ROUND((SUM(BI94:BI133)),2)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01 - Oprava dveří na patře 12,3 m celkem - 3 kusy</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J94</f>
        <v>0</v>
      </c>
      <c r="K63" s="40"/>
      <c r="L63" s="44"/>
      <c r="AU63" s="17" t="s">
        <v>119</v>
      </c>
    </row>
    <row r="64" spans="2:12" s="8" customFormat="1" ht="24.95" customHeight="1">
      <c r="B64" s="182"/>
      <c r="C64" s="183"/>
      <c r="D64" s="184" t="s">
        <v>120</v>
      </c>
      <c r="E64" s="185"/>
      <c r="F64" s="185"/>
      <c r="G64" s="185"/>
      <c r="H64" s="185"/>
      <c r="I64" s="186"/>
      <c r="J64" s="187">
        <f>J95</f>
        <v>0</v>
      </c>
      <c r="K64" s="183"/>
      <c r="L64" s="188"/>
    </row>
    <row r="65" spans="2:12" s="9" customFormat="1" ht="19.9" customHeight="1">
      <c r="B65" s="189"/>
      <c r="C65" s="126"/>
      <c r="D65" s="190" t="s">
        <v>121</v>
      </c>
      <c r="E65" s="191"/>
      <c r="F65" s="191"/>
      <c r="G65" s="191"/>
      <c r="H65" s="191"/>
      <c r="I65" s="192"/>
      <c r="J65" s="193">
        <f>J96</f>
        <v>0</v>
      </c>
      <c r="K65" s="126"/>
      <c r="L65" s="194"/>
    </row>
    <row r="66" spans="2:12" s="9" customFormat="1" ht="19.9" customHeight="1">
      <c r="B66" s="189"/>
      <c r="C66" s="126"/>
      <c r="D66" s="190" t="s">
        <v>122</v>
      </c>
      <c r="E66" s="191"/>
      <c r="F66" s="191"/>
      <c r="G66" s="191"/>
      <c r="H66" s="191"/>
      <c r="I66" s="192"/>
      <c r="J66" s="193">
        <f>J101</f>
        <v>0</v>
      </c>
      <c r="K66" s="126"/>
      <c r="L66" s="194"/>
    </row>
    <row r="67" spans="2:12" s="9" customFormat="1" ht="19.9" customHeight="1">
      <c r="B67" s="189"/>
      <c r="C67" s="126"/>
      <c r="D67" s="190" t="s">
        <v>123</v>
      </c>
      <c r="E67" s="191"/>
      <c r="F67" s="191"/>
      <c r="G67" s="191"/>
      <c r="H67" s="191"/>
      <c r="I67" s="192"/>
      <c r="J67" s="193">
        <f>J109</f>
        <v>0</v>
      </c>
      <c r="K67" s="126"/>
      <c r="L67" s="194"/>
    </row>
    <row r="68" spans="2:12" s="8" customFormat="1" ht="24.95" customHeight="1">
      <c r="B68" s="182"/>
      <c r="C68" s="183"/>
      <c r="D68" s="184" t="s">
        <v>124</v>
      </c>
      <c r="E68" s="185"/>
      <c r="F68" s="185"/>
      <c r="G68" s="185"/>
      <c r="H68" s="185"/>
      <c r="I68" s="186"/>
      <c r="J68" s="187">
        <f>J112</f>
        <v>0</v>
      </c>
      <c r="K68" s="183"/>
      <c r="L68" s="188"/>
    </row>
    <row r="69" spans="2:12" s="9" customFormat="1" ht="19.9" customHeight="1">
      <c r="B69" s="189"/>
      <c r="C69" s="126"/>
      <c r="D69" s="190" t="s">
        <v>125</v>
      </c>
      <c r="E69" s="191"/>
      <c r="F69" s="191"/>
      <c r="G69" s="191"/>
      <c r="H69" s="191"/>
      <c r="I69" s="192"/>
      <c r="J69" s="193">
        <f>J113</f>
        <v>0</v>
      </c>
      <c r="K69" s="126"/>
      <c r="L69" s="194"/>
    </row>
    <row r="70" spans="2:12" s="9" customFormat="1" ht="19.9" customHeight="1">
      <c r="B70" s="189"/>
      <c r="C70" s="126"/>
      <c r="D70" s="190" t="s">
        <v>126</v>
      </c>
      <c r="E70" s="191"/>
      <c r="F70" s="191"/>
      <c r="G70" s="191"/>
      <c r="H70" s="191"/>
      <c r="I70" s="192"/>
      <c r="J70" s="193">
        <f>J122</f>
        <v>0</v>
      </c>
      <c r="K70" s="126"/>
      <c r="L70" s="194"/>
    </row>
    <row r="71" spans="2:12" s="8" customFormat="1" ht="24.95" customHeight="1">
      <c r="B71" s="182"/>
      <c r="C71" s="183"/>
      <c r="D71" s="184" t="s">
        <v>127</v>
      </c>
      <c r="E71" s="185"/>
      <c r="F71" s="185"/>
      <c r="G71" s="185"/>
      <c r="H71" s="185"/>
      <c r="I71" s="186"/>
      <c r="J71" s="187">
        <f>J130</f>
        <v>0</v>
      </c>
      <c r="K71" s="183"/>
      <c r="L71" s="188"/>
    </row>
    <row r="72" spans="2:12" s="9" customFormat="1" ht="19.9" customHeight="1">
      <c r="B72" s="189"/>
      <c r="C72" s="126"/>
      <c r="D72" s="190" t="s">
        <v>128</v>
      </c>
      <c r="E72" s="191"/>
      <c r="F72" s="191"/>
      <c r="G72" s="191"/>
      <c r="H72" s="191"/>
      <c r="I72" s="192"/>
      <c r="J72" s="193">
        <f>J131</f>
        <v>0</v>
      </c>
      <c r="K72" s="126"/>
      <c r="L72" s="194"/>
    </row>
    <row r="73" spans="2:12" s="1" customFormat="1" ht="21.8" customHeight="1">
      <c r="B73" s="39"/>
      <c r="C73" s="40"/>
      <c r="D73" s="40"/>
      <c r="E73" s="40"/>
      <c r="F73" s="40"/>
      <c r="G73" s="40"/>
      <c r="H73" s="40"/>
      <c r="I73" s="147"/>
      <c r="J73" s="40"/>
      <c r="K73" s="40"/>
      <c r="L73" s="44"/>
    </row>
    <row r="74" spans="2:12" s="1" customFormat="1" ht="6.95" customHeight="1">
      <c r="B74" s="60"/>
      <c r="C74" s="61"/>
      <c r="D74" s="61"/>
      <c r="E74" s="61"/>
      <c r="F74" s="61"/>
      <c r="G74" s="61"/>
      <c r="H74" s="61"/>
      <c r="I74" s="172"/>
      <c r="J74" s="61"/>
      <c r="K74" s="61"/>
      <c r="L74" s="44"/>
    </row>
    <row r="78" spans="2:12" s="1" customFormat="1" ht="6.95" customHeight="1">
      <c r="B78" s="62"/>
      <c r="C78" s="63"/>
      <c r="D78" s="63"/>
      <c r="E78" s="63"/>
      <c r="F78" s="63"/>
      <c r="G78" s="63"/>
      <c r="H78" s="63"/>
      <c r="I78" s="175"/>
      <c r="J78" s="63"/>
      <c r="K78" s="63"/>
      <c r="L78" s="44"/>
    </row>
    <row r="79" spans="2:12" s="1" customFormat="1" ht="24.95" customHeight="1">
      <c r="B79" s="39"/>
      <c r="C79" s="23" t="s">
        <v>129</v>
      </c>
      <c r="D79" s="40"/>
      <c r="E79" s="40"/>
      <c r="F79" s="40"/>
      <c r="G79" s="40"/>
      <c r="H79" s="40"/>
      <c r="I79" s="147"/>
      <c r="J79" s="40"/>
      <c r="K79" s="40"/>
      <c r="L79" s="44"/>
    </row>
    <row r="80" spans="2:12" s="1" customFormat="1" ht="6.95" customHeight="1">
      <c r="B80" s="39"/>
      <c r="C80" s="40"/>
      <c r="D80" s="40"/>
      <c r="E80" s="40"/>
      <c r="F80" s="40"/>
      <c r="G80" s="40"/>
      <c r="H80" s="40"/>
      <c r="I80" s="147"/>
      <c r="J80" s="40"/>
      <c r="K80" s="40"/>
      <c r="L80" s="44"/>
    </row>
    <row r="81" spans="2:12" s="1" customFormat="1" ht="12" customHeight="1">
      <c r="B81" s="39"/>
      <c r="C81" s="32" t="s">
        <v>16</v>
      </c>
      <c r="D81" s="40"/>
      <c r="E81" s="40"/>
      <c r="F81" s="40"/>
      <c r="G81" s="40"/>
      <c r="H81" s="40"/>
      <c r="I81" s="147"/>
      <c r="J81" s="40"/>
      <c r="K81" s="40"/>
      <c r="L81" s="44"/>
    </row>
    <row r="82" spans="2:12" s="1" customFormat="1" ht="16.5" customHeight="1">
      <c r="B82" s="39"/>
      <c r="C82" s="40"/>
      <c r="D82" s="40"/>
      <c r="E82" s="176" t="str">
        <f>E7</f>
        <v>STAVEBNÍ OPRAVY OBJEKTŮ V AREÁLECH STŘEDISKA DÚK V ROCE 2019 - OPRAVY OKEN A DVEŘÍ</v>
      </c>
      <c r="F82" s="32"/>
      <c r="G82" s="32"/>
      <c r="H82" s="32"/>
      <c r="I82" s="147"/>
      <c r="J82" s="40"/>
      <c r="K82" s="40"/>
      <c r="L82" s="44"/>
    </row>
    <row r="83" spans="2:12" ht="12" customHeight="1">
      <c r="B83" s="21"/>
      <c r="C83" s="32" t="s">
        <v>112</v>
      </c>
      <c r="D83" s="22"/>
      <c r="E83" s="22"/>
      <c r="F83" s="22"/>
      <c r="G83" s="22"/>
      <c r="H83" s="22"/>
      <c r="I83" s="139"/>
      <c r="J83" s="22"/>
      <c r="K83" s="22"/>
      <c r="L83" s="20"/>
    </row>
    <row r="84" spans="2:12" s="1" customFormat="1" ht="16.5" customHeight="1">
      <c r="B84" s="39"/>
      <c r="C84" s="40"/>
      <c r="D84" s="40"/>
      <c r="E84" s="176" t="s">
        <v>113</v>
      </c>
      <c r="F84" s="40"/>
      <c r="G84" s="40"/>
      <c r="H84" s="40"/>
      <c r="I84" s="147"/>
      <c r="J84" s="40"/>
      <c r="K84" s="40"/>
      <c r="L84" s="44"/>
    </row>
    <row r="85" spans="2:12" s="1" customFormat="1" ht="12" customHeight="1">
      <c r="B85" s="39"/>
      <c r="C85" s="32" t="s">
        <v>114</v>
      </c>
      <c r="D85" s="40"/>
      <c r="E85" s="40"/>
      <c r="F85" s="40"/>
      <c r="G85" s="40"/>
      <c r="H85" s="40"/>
      <c r="I85" s="147"/>
      <c r="J85" s="40"/>
      <c r="K85" s="40"/>
      <c r="L85" s="44"/>
    </row>
    <row r="86" spans="2:12" s="1" customFormat="1" ht="16.5" customHeight="1">
      <c r="B86" s="39"/>
      <c r="C86" s="40"/>
      <c r="D86" s="40"/>
      <c r="E86" s="70" t="str">
        <f>E11</f>
        <v>SO 01 - Oprava dveří na patře 12,3 m celkem - 3 kusy</v>
      </c>
      <c r="F86" s="40"/>
      <c r="G86" s="40"/>
      <c r="H86" s="40"/>
      <c r="I86" s="147"/>
      <c r="J86" s="40"/>
      <c r="K86" s="40"/>
      <c r="L86" s="44"/>
    </row>
    <row r="87" spans="2:12" s="1" customFormat="1" ht="6.95" customHeight="1">
      <c r="B87" s="39"/>
      <c r="C87" s="40"/>
      <c r="D87" s="40"/>
      <c r="E87" s="40"/>
      <c r="F87" s="40"/>
      <c r="G87" s="40"/>
      <c r="H87" s="40"/>
      <c r="I87" s="147"/>
      <c r="J87" s="40"/>
      <c r="K87" s="40"/>
      <c r="L87" s="44"/>
    </row>
    <row r="88" spans="2:12" s="1" customFormat="1" ht="12" customHeight="1">
      <c r="B88" s="39"/>
      <c r="C88" s="32" t="s">
        <v>22</v>
      </c>
      <c r="D88" s="40"/>
      <c r="E88" s="40"/>
      <c r="F88" s="27" t="str">
        <f>F14</f>
        <v xml:space="preserve"> </v>
      </c>
      <c r="G88" s="40"/>
      <c r="H88" s="40"/>
      <c r="I88" s="149" t="s">
        <v>24</v>
      </c>
      <c r="J88" s="73" t="str">
        <f>IF(J14="","",J14)</f>
        <v>15. 5. 2019</v>
      </c>
      <c r="K88" s="40"/>
      <c r="L88" s="44"/>
    </row>
    <row r="89" spans="2:12" s="1" customFormat="1" ht="6.95" customHeight="1">
      <c r="B89" s="39"/>
      <c r="C89" s="40"/>
      <c r="D89" s="40"/>
      <c r="E89" s="40"/>
      <c r="F89" s="40"/>
      <c r="G89" s="40"/>
      <c r="H89" s="40"/>
      <c r="I89" s="147"/>
      <c r="J89" s="40"/>
      <c r="K89" s="40"/>
      <c r="L89" s="44"/>
    </row>
    <row r="90" spans="2:12" s="1" customFormat="1" ht="15.15" customHeight="1">
      <c r="B90" s="39"/>
      <c r="C90" s="32" t="s">
        <v>30</v>
      </c>
      <c r="D90" s="40"/>
      <c r="E90" s="40"/>
      <c r="F90" s="27" t="str">
        <f>E17</f>
        <v>Palivový kombinát Ústí, státní podnik</v>
      </c>
      <c r="G90" s="40"/>
      <c r="H90" s="40"/>
      <c r="I90" s="149" t="s">
        <v>38</v>
      </c>
      <c r="J90" s="37" t="str">
        <f>E23</f>
        <v>PROJEX s.r.o.</v>
      </c>
      <c r="K90" s="40"/>
      <c r="L90" s="44"/>
    </row>
    <row r="91" spans="2:12" s="1" customFormat="1" ht="27.9" customHeight="1">
      <c r="B91" s="39"/>
      <c r="C91" s="32" t="s">
        <v>36</v>
      </c>
      <c r="D91" s="40"/>
      <c r="E91" s="40"/>
      <c r="F91" s="27" t="str">
        <f>IF(E20="","",E20)</f>
        <v>Vyplň údaj</v>
      </c>
      <c r="G91" s="40"/>
      <c r="H91" s="40"/>
      <c r="I91" s="149" t="s">
        <v>42</v>
      </c>
      <c r="J91" s="37" t="str">
        <f>E26</f>
        <v>STAVEBNÍ ROZPOČTY s.r.o.</v>
      </c>
      <c r="K91" s="40"/>
      <c r="L91" s="44"/>
    </row>
    <row r="92" spans="2:12" s="1" customFormat="1" ht="10.3" customHeight="1">
      <c r="B92" s="39"/>
      <c r="C92" s="40"/>
      <c r="D92" s="40"/>
      <c r="E92" s="40"/>
      <c r="F92" s="40"/>
      <c r="G92" s="40"/>
      <c r="H92" s="40"/>
      <c r="I92" s="147"/>
      <c r="J92" s="40"/>
      <c r="K92" s="40"/>
      <c r="L92" s="44"/>
    </row>
    <row r="93" spans="2:20" s="10" customFormat="1" ht="29.25" customHeight="1">
      <c r="B93" s="195"/>
      <c r="C93" s="196" t="s">
        <v>130</v>
      </c>
      <c r="D93" s="197" t="s">
        <v>66</v>
      </c>
      <c r="E93" s="197" t="s">
        <v>62</v>
      </c>
      <c r="F93" s="197" t="s">
        <v>63</v>
      </c>
      <c r="G93" s="197" t="s">
        <v>131</v>
      </c>
      <c r="H93" s="197" t="s">
        <v>132</v>
      </c>
      <c r="I93" s="198" t="s">
        <v>133</v>
      </c>
      <c r="J93" s="197" t="s">
        <v>118</v>
      </c>
      <c r="K93" s="199" t="s">
        <v>134</v>
      </c>
      <c r="L93" s="200"/>
      <c r="M93" s="93" t="s">
        <v>35</v>
      </c>
      <c r="N93" s="94" t="s">
        <v>51</v>
      </c>
      <c r="O93" s="94" t="s">
        <v>135</v>
      </c>
      <c r="P93" s="94" t="s">
        <v>136</v>
      </c>
      <c r="Q93" s="94" t="s">
        <v>137</v>
      </c>
      <c r="R93" s="94" t="s">
        <v>138</v>
      </c>
      <c r="S93" s="94" t="s">
        <v>139</v>
      </c>
      <c r="T93" s="95" t="s">
        <v>140</v>
      </c>
    </row>
    <row r="94" spans="2:63" s="1" customFormat="1" ht="22.8" customHeight="1">
      <c r="B94" s="39"/>
      <c r="C94" s="100" t="s">
        <v>141</v>
      </c>
      <c r="D94" s="40"/>
      <c r="E94" s="40"/>
      <c r="F94" s="40"/>
      <c r="G94" s="40"/>
      <c r="H94" s="40"/>
      <c r="I94" s="147"/>
      <c r="J94" s="201">
        <f>BK94</f>
        <v>0</v>
      </c>
      <c r="K94" s="40"/>
      <c r="L94" s="44"/>
      <c r="M94" s="96"/>
      <c r="N94" s="97"/>
      <c r="O94" s="97"/>
      <c r="P94" s="202">
        <f>P95+P112+P130</f>
        <v>0</v>
      </c>
      <c r="Q94" s="97"/>
      <c r="R94" s="202">
        <f>R95+R112+R130</f>
        <v>0.26956040000000003</v>
      </c>
      <c r="S94" s="97"/>
      <c r="T94" s="203">
        <f>T95+T112+T130</f>
        <v>0.039</v>
      </c>
      <c r="AT94" s="17" t="s">
        <v>80</v>
      </c>
      <c r="AU94" s="17" t="s">
        <v>119</v>
      </c>
      <c r="BK94" s="204">
        <f>BK95+BK112+BK130</f>
        <v>0</v>
      </c>
    </row>
    <row r="95" spans="2:63" s="11" customFormat="1" ht="25.9" customHeight="1">
      <c r="B95" s="205"/>
      <c r="C95" s="206"/>
      <c r="D95" s="207" t="s">
        <v>80</v>
      </c>
      <c r="E95" s="208" t="s">
        <v>142</v>
      </c>
      <c r="F95" s="208" t="s">
        <v>143</v>
      </c>
      <c r="G95" s="206"/>
      <c r="H95" s="206"/>
      <c r="I95" s="209"/>
      <c r="J95" s="210">
        <f>BK95</f>
        <v>0</v>
      </c>
      <c r="K95" s="206"/>
      <c r="L95" s="211"/>
      <c r="M95" s="212"/>
      <c r="N95" s="213"/>
      <c r="O95" s="213"/>
      <c r="P95" s="214">
        <f>P96+P101+P109</f>
        <v>0</v>
      </c>
      <c r="Q95" s="213"/>
      <c r="R95" s="214">
        <f>R96+R101+R109</f>
        <v>0.08474000000000001</v>
      </c>
      <c r="S95" s="213"/>
      <c r="T95" s="215">
        <f>T96+T101+T109</f>
        <v>0</v>
      </c>
      <c r="AR95" s="216" t="s">
        <v>88</v>
      </c>
      <c r="AT95" s="217" t="s">
        <v>80</v>
      </c>
      <c r="AU95" s="217" t="s">
        <v>81</v>
      </c>
      <c r="AY95" s="216" t="s">
        <v>144</v>
      </c>
      <c r="BK95" s="218">
        <f>BK96+BK101+BK109</f>
        <v>0</v>
      </c>
    </row>
    <row r="96" spans="2:63" s="11" customFormat="1" ht="22.8" customHeight="1">
      <c r="B96" s="205"/>
      <c r="C96" s="206"/>
      <c r="D96" s="207" t="s">
        <v>80</v>
      </c>
      <c r="E96" s="219" t="s">
        <v>145</v>
      </c>
      <c r="F96" s="219" t="s">
        <v>146</v>
      </c>
      <c r="G96" s="206"/>
      <c r="H96" s="206"/>
      <c r="I96" s="209"/>
      <c r="J96" s="220">
        <f>BK96</f>
        <v>0</v>
      </c>
      <c r="K96" s="206"/>
      <c r="L96" s="211"/>
      <c r="M96" s="212"/>
      <c r="N96" s="213"/>
      <c r="O96" s="213"/>
      <c r="P96" s="214">
        <f>SUM(P97:P100)</f>
        <v>0</v>
      </c>
      <c r="Q96" s="213"/>
      <c r="R96" s="214">
        <f>SUM(R97:R100)</f>
        <v>0.08474000000000001</v>
      </c>
      <c r="S96" s="213"/>
      <c r="T96" s="215">
        <f>SUM(T97:T100)</f>
        <v>0</v>
      </c>
      <c r="AR96" s="216" t="s">
        <v>88</v>
      </c>
      <c r="AT96" s="217" t="s">
        <v>80</v>
      </c>
      <c r="AU96" s="217" t="s">
        <v>88</v>
      </c>
      <c r="AY96" s="216" t="s">
        <v>144</v>
      </c>
      <c r="BK96" s="218">
        <f>SUM(BK97:BK100)</f>
        <v>0</v>
      </c>
    </row>
    <row r="97" spans="2:65" s="1" customFormat="1" ht="24" customHeight="1">
      <c r="B97" s="39"/>
      <c r="C97" s="221" t="s">
        <v>88</v>
      </c>
      <c r="D97" s="221" t="s">
        <v>147</v>
      </c>
      <c r="E97" s="222" t="s">
        <v>148</v>
      </c>
      <c r="F97" s="223" t="s">
        <v>149</v>
      </c>
      <c r="G97" s="224" t="s">
        <v>150</v>
      </c>
      <c r="H97" s="225">
        <v>3</v>
      </c>
      <c r="I97" s="226"/>
      <c r="J97" s="227">
        <f>ROUND(I97*H97,2)</f>
        <v>0</v>
      </c>
      <c r="K97" s="223" t="s">
        <v>151</v>
      </c>
      <c r="L97" s="44"/>
      <c r="M97" s="228" t="s">
        <v>35</v>
      </c>
      <c r="N97" s="229" t="s">
        <v>54</v>
      </c>
      <c r="O97" s="85"/>
      <c r="P97" s="230">
        <f>O97*H97</f>
        <v>0</v>
      </c>
      <c r="Q97" s="230">
        <v>0.01698</v>
      </c>
      <c r="R97" s="230">
        <f>Q97*H97</f>
        <v>0.05094</v>
      </c>
      <c r="S97" s="230">
        <v>0</v>
      </c>
      <c r="T97" s="231">
        <f>S97*H97</f>
        <v>0</v>
      </c>
      <c r="AR97" s="232" t="s">
        <v>152</v>
      </c>
      <c r="AT97" s="232" t="s">
        <v>147</v>
      </c>
      <c r="AU97" s="232" t="s">
        <v>90</v>
      </c>
      <c r="AY97" s="17" t="s">
        <v>144</v>
      </c>
      <c r="BE97" s="233">
        <f>IF(N97="základní",J97,0)</f>
        <v>0</v>
      </c>
      <c r="BF97" s="233">
        <f>IF(N97="snížená",J97,0)</f>
        <v>0</v>
      </c>
      <c r="BG97" s="233">
        <f>IF(N97="zákl. přenesená",J97,0)</f>
        <v>0</v>
      </c>
      <c r="BH97" s="233">
        <f>IF(N97="sníž. přenesená",J97,0)</f>
        <v>0</v>
      </c>
      <c r="BI97" s="233">
        <f>IF(N97="nulová",J97,0)</f>
        <v>0</v>
      </c>
      <c r="BJ97" s="17" t="s">
        <v>152</v>
      </c>
      <c r="BK97" s="233">
        <f>ROUND(I97*H97,2)</f>
        <v>0</v>
      </c>
      <c r="BL97" s="17" t="s">
        <v>152</v>
      </c>
      <c r="BM97" s="232" t="s">
        <v>153</v>
      </c>
    </row>
    <row r="98" spans="2:47" s="1" customFormat="1" ht="12">
      <c r="B98" s="39"/>
      <c r="C98" s="40"/>
      <c r="D98" s="234" t="s">
        <v>154</v>
      </c>
      <c r="E98" s="40"/>
      <c r="F98" s="235" t="s">
        <v>155</v>
      </c>
      <c r="G98" s="40"/>
      <c r="H98" s="40"/>
      <c r="I98" s="147"/>
      <c r="J98" s="40"/>
      <c r="K98" s="40"/>
      <c r="L98" s="44"/>
      <c r="M98" s="236"/>
      <c r="N98" s="85"/>
      <c r="O98" s="85"/>
      <c r="P98" s="85"/>
      <c r="Q98" s="85"/>
      <c r="R98" s="85"/>
      <c r="S98" s="85"/>
      <c r="T98" s="86"/>
      <c r="AT98" s="17" t="s">
        <v>154</v>
      </c>
      <c r="AU98" s="17" t="s">
        <v>90</v>
      </c>
    </row>
    <row r="99" spans="2:65" s="1" customFormat="1" ht="16.5" customHeight="1">
      <c r="B99" s="39"/>
      <c r="C99" s="237" t="s">
        <v>90</v>
      </c>
      <c r="D99" s="237" t="s">
        <v>156</v>
      </c>
      <c r="E99" s="238" t="s">
        <v>157</v>
      </c>
      <c r="F99" s="239" t="s">
        <v>158</v>
      </c>
      <c r="G99" s="240" t="s">
        <v>150</v>
      </c>
      <c r="H99" s="241">
        <v>1</v>
      </c>
      <c r="I99" s="242"/>
      <c r="J99" s="243">
        <f>ROUND(I99*H99,2)</f>
        <v>0</v>
      </c>
      <c r="K99" s="239" t="s">
        <v>151</v>
      </c>
      <c r="L99" s="244"/>
      <c r="M99" s="245" t="s">
        <v>35</v>
      </c>
      <c r="N99" s="246" t="s">
        <v>54</v>
      </c>
      <c r="O99" s="85"/>
      <c r="P99" s="230">
        <f>O99*H99</f>
        <v>0</v>
      </c>
      <c r="Q99" s="230">
        <v>0.0108</v>
      </c>
      <c r="R99" s="230">
        <f>Q99*H99</f>
        <v>0.0108</v>
      </c>
      <c r="S99" s="230">
        <v>0</v>
      </c>
      <c r="T99" s="231">
        <f>S99*H99</f>
        <v>0</v>
      </c>
      <c r="AR99" s="232" t="s">
        <v>159</v>
      </c>
      <c r="AT99" s="232" t="s">
        <v>156</v>
      </c>
      <c r="AU99" s="232" t="s">
        <v>90</v>
      </c>
      <c r="AY99" s="17" t="s">
        <v>144</v>
      </c>
      <c r="BE99" s="233">
        <f>IF(N99="základní",J99,0)</f>
        <v>0</v>
      </c>
      <c r="BF99" s="233">
        <f>IF(N99="snížená",J99,0)</f>
        <v>0</v>
      </c>
      <c r="BG99" s="233">
        <f>IF(N99="zákl. přenesená",J99,0)</f>
        <v>0</v>
      </c>
      <c r="BH99" s="233">
        <f>IF(N99="sníž. přenesená",J99,0)</f>
        <v>0</v>
      </c>
      <c r="BI99" s="233">
        <f>IF(N99="nulová",J99,0)</f>
        <v>0</v>
      </c>
      <c r="BJ99" s="17" t="s">
        <v>152</v>
      </c>
      <c r="BK99" s="233">
        <f>ROUND(I99*H99,2)</f>
        <v>0</v>
      </c>
      <c r="BL99" s="17" t="s">
        <v>152</v>
      </c>
      <c r="BM99" s="232" t="s">
        <v>160</v>
      </c>
    </row>
    <row r="100" spans="2:65" s="1" customFormat="1" ht="16.5" customHeight="1">
      <c r="B100" s="39"/>
      <c r="C100" s="237" t="s">
        <v>161</v>
      </c>
      <c r="D100" s="237" t="s">
        <v>156</v>
      </c>
      <c r="E100" s="238" t="s">
        <v>162</v>
      </c>
      <c r="F100" s="239" t="s">
        <v>163</v>
      </c>
      <c r="G100" s="240" t="s">
        <v>150</v>
      </c>
      <c r="H100" s="241">
        <v>2</v>
      </c>
      <c r="I100" s="242"/>
      <c r="J100" s="243">
        <f>ROUND(I100*H100,2)</f>
        <v>0</v>
      </c>
      <c r="K100" s="239" t="s">
        <v>151</v>
      </c>
      <c r="L100" s="244"/>
      <c r="M100" s="245" t="s">
        <v>35</v>
      </c>
      <c r="N100" s="246" t="s">
        <v>54</v>
      </c>
      <c r="O100" s="85"/>
      <c r="P100" s="230">
        <f>O100*H100</f>
        <v>0</v>
      </c>
      <c r="Q100" s="230">
        <v>0.0115</v>
      </c>
      <c r="R100" s="230">
        <f>Q100*H100</f>
        <v>0.023</v>
      </c>
      <c r="S100" s="230">
        <v>0</v>
      </c>
      <c r="T100" s="231">
        <f>S100*H100</f>
        <v>0</v>
      </c>
      <c r="AR100" s="232" t="s">
        <v>159</v>
      </c>
      <c r="AT100" s="232" t="s">
        <v>156</v>
      </c>
      <c r="AU100" s="232" t="s">
        <v>90</v>
      </c>
      <c r="AY100" s="17" t="s">
        <v>144</v>
      </c>
      <c r="BE100" s="233">
        <f>IF(N100="základní",J100,0)</f>
        <v>0</v>
      </c>
      <c r="BF100" s="233">
        <f>IF(N100="snížená",J100,0)</f>
        <v>0</v>
      </c>
      <c r="BG100" s="233">
        <f>IF(N100="zákl. přenesená",J100,0)</f>
        <v>0</v>
      </c>
      <c r="BH100" s="233">
        <f>IF(N100="sníž. přenesená",J100,0)</f>
        <v>0</v>
      </c>
      <c r="BI100" s="233">
        <f>IF(N100="nulová",J100,0)</f>
        <v>0</v>
      </c>
      <c r="BJ100" s="17" t="s">
        <v>152</v>
      </c>
      <c r="BK100" s="233">
        <f>ROUND(I100*H100,2)</f>
        <v>0</v>
      </c>
      <c r="BL100" s="17" t="s">
        <v>152</v>
      </c>
      <c r="BM100" s="232" t="s">
        <v>164</v>
      </c>
    </row>
    <row r="101" spans="2:63" s="11" customFormat="1" ht="22.8" customHeight="1">
      <c r="B101" s="205"/>
      <c r="C101" s="206"/>
      <c r="D101" s="207" t="s">
        <v>80</v>
      </c>
      <c r="E101" s="219" t="s">
        <v>165</v>
      </c>
      <c r="F101" s="219" t="s">
        <v>166</v>
      </c>
      <c r="G101" s="206"/>
      <c r="H101" s="206"/>
      <c r="I101" s="209"/>
      <c r="J101" s="220">
        <f>BK101</f>
        <v>0</v>
      </c>
      <c r="K101" s="206"/>
      <c r="L101" s="211"/>
      <c r="M101" s="212"/>
      <c r="N101" s="213"/>
      <c r="O101" s="213"/>
      <c r="P101" s="214">
        <f>SUM(P102:P108)</f>
        <v>0</v>
      </c>
      <c r="Q101" s="213"/>
      <c r="R101" s="214">
        <f>SUM(R102:R108)</f>
        <v>0</v>
      </c>
      <c r="S101" s="213"/>
      <c r="T101" s="215">
        <f>SUM(T102:T108)</f>
        <v>0</v>
      </c>
      <c r="AR101" s="216" t="s">
        <v>88</v>
      </c>
      <c r="AT101" s="217" t="s">
        <v>80</v>
      </c>
      <c r="AU101" s="217" t="s">
        <v>88</v>
      </c>
      <c r="AY101" s="216" t="s">
        <v>144</v>
      </c>
      <c r="BK101" s="218">
        <f>SUM(BK102:BK108)</f>
        <v>0</v>
      </c>
    </row>
    <row r="102" spans="2:65" s="1" customFormat="1" ht="24" customHeight="1">
      <c r="B102" s="39"/>
      <c r="C102" s="221" t="s">
        <v>152</v>
      </c>
      <c r="D102" s="221" t="s">
        <v>147</v>
      </c>
      <c r="E102" s="222" t="s">
        <v>167</v>
      </c>
      <c r="F102" s="223" t="s">
        <v>168</v>
      </c>
      <c r="G102" s="224" t="s">
        <v>169</v>
      </c>
      <c r="H102" s="225">
        <v>0.039</v>
      </c>
      <c r="I102" s="226"/>
      <c r="J102" s="227">
        <f>ROUND(I102*H102,2)</f>
        <v>0</v>
      </c>
      <c r="K102" s="223" t="s">
        <v>151</v>
      </c>
      <c r="L102" s="44"/>
      <c r="M102" s="228" t="s">
        <v>35</v>
      </c>
      <c r="N102" s="229" t="s">
        <v>54</v>
      </c>
      <c r="O102" s="85"/>
      <c r="P102" s="230">
        <f>O102*H102</f>
        <v>0</v>
      </c>
      <c r="Q102" s="230">
        <v>0</v>
      </c>
      <c r="R102" s="230">
        <f>Q102*H102</f>
        <v>0</v>
      </c>
      <c r="S102" s="230">
        <v>0</v>
      </c>
      <c r="T102" s="231">
        <f>S102*H102</f>
        <v>0</v>
      </c>
      <c r="AR102" s="232" t="s">
        <v>152</v>
      </c>
      <c r="AT102" s="232" t="s">
        <v>147</v>
      </c>
      <c r="AU102" s="232" t="s">
        <v>90</v>
      </c>
      <c r="AY102" s="17" t="s">
        <v>144</v>
      </c>
      <c r="BE102" s="233">
        <f>IF(N102="základní",J102,0)</f>
        <v>0</v>
      </c>
      <c r="BF102" s="233">
        <f>IF(N102="snížená",J102,0)</f>
        <v>0</v>
      </c>
      <c r="BG102" s="233">
        <f>IF(N102="zákl. přenesená",J102,0)</f>
        <v>0</v>
      </c>
      <c r="BH102" s="233">
        <f>IF(N102="sníž. přenesená",J102,0)</f>
        <v>0</v>
      </c>
      <c r="BI102" s="233">
        <f>IF(N102="nulová",J102,0)</f>
        <v>0</v>
      </c>
      <c r="BJ102" s="17" t="s">
        <v>152</v>
      </c>
      <c r="BK102" s="233">
        <f>ROUND(I102*H102,2)</f>
        <v>0</v>
      </c>
      <c r="BL102" s="17" t="s">
        <v>152</v>
      </c>
      <c r="BM102" s="232" t="s">
        <v>170</v>
      </c>
    </row>
    <row r="103" spans="2:47" s="1" customFormat="1" ht="12">
      <c r="B103" s="39"/>
      <c r="C103" s="40"/>
      <c r="D103" s="234" t="s">
        <v>154</v>
      </c>
      <c r="E103" s="40"/>
      <c r="F103" s="235" t="s">
        <v>171</v>
      </c>
      <c r="G103" s="40"/>
      <c r="H103" s="40"/>
      <c r="I103" s="147"/>
      <c r="J103" s="40"/>
      <c r="K103" s="40"/>
      <c r="L103" s="44"/>
      <c r="M103" s="236"/>
      <c r="N103" s="85"/>
      <c r="O103" s="85"/>
      <c r="P103" s="85"/>
      <c r="Q103" s="85"/>
      <c r="R103" s="85"/>
      <c r="S103" s="85"/>
      <c r="T103" s="86"/>
      <c r="AT103" s="17" t="s">
        <v>154</v>
      </c>
      <c r="AU103" s="17" t="s">
        <v>90</v>
      </c>
    </row>
    <row r="104" spans="2:65" s="1" customFormat="1" ht="16.5" customHeight="1">
      <c r="B104" s="39"/>
      <c r="C104" s="221" t="s">
        <v>172</v>
      </c>
      <c r="D104" s="221" t="s">
        <v>147</v>
      </c>
      <c r="E104" s="222" t="s">
        <v>173</v>
      </c>
      <c r="F104" s="223" t="s">
        <v>174</v>
      </c>
      <c r="G104" s="224" t="s">
        <v>169</v>
      </c>
      <c r="H104" s="225">
        <v>0.039</v>
      </c>
      <c r="I104" s="226"/>
      <c r="J104" s="227">
        <f>ROUND(I104*H104,2)</f>
        <v>0</v>
      </c>
      <c r="K104" s="223" t="s">
        <v>151</v>
      </c>
      <c r="L104" s="44"/>
      <c r="M104" s="228" t="s">
        <v>35</v>
      </c>
      <c r="N104" s="229" t="s">
        <v>54</v>
      </c>
      <c r="O104" s="85"/>
      <c r="P104" s="230">
        <f>O104*H104</f>
        <v>0</v>
      </c>
      <c r="Q104" s="230">
        <v>0</v>
      </c>
      <c r="R104" s="230">
        <f>Q104*H104</f>
        <v>0</v>
      </c>
      <c r="S104" s="230">
        <v>0</v>
      </c>
      <c r="T104" s="231">
        <f>S104*H104</f>
        <v>0</v>
      </c>
      <c r="AR104" s="232" t="s">
        <v>152</v>
      </c>
      <c r="AT104" s="232" t="s">
        <v>147</v>
      </c>
      <c r="AU104" s="232" t="s">
        <v>90</v>
      </c>
      <c r="AY104" s="17" t="s">
        <v>144</v>
      </c>
      <c r="BE104" s="233">
        <f>IF(N104="základní",J104,0)</f>
        <v>0</v>
      </c>
      <c r="BF104" s="233">
        <f>IF(N104="snížená",J104,0)</f>
        <v>0</v>
      </c>
      <c r="BG104" s="233">
        <f>IF(N104="zákl. přenesená",J104,0)</f>
        <v>0</v>
      </c>
      <c r="BH104" s="233">
        <f>IF(N104="sníž. přenesená",J104,0)</f>
        <v>0</v>
      </c>
      <c r="BI104" s="233">
        <f>IF(N104="nulová",J104,0)</f>
        <v>0</v>
      </c>
      <c r="BJ104" s="17" t="s">
        <v>152</v>
      </c>
      <c r="BK104" s="233">
        <f>ROUND(I104*H104,2)</f>
        <v>0</v>
      </c>
      <c r="BL104" s="17" t="s">
        <v>152</v>
      </c>
      <c r="BM104" s="232" t="s">
        <v>175</v>
      </c>
    </row>
    <row r="105" spans="2:47" s="1" customFormat="1" ht="12">
      <c r="B105" s="39"/>
      <c r="C105" s="40"/>
      <c r="D105" s="234" t="s">
        <v>154</v>
      </c>
      <c r="E105" s="40"/>
      <c r="F105" s="235" t="s">
        <v>176</v>
      </c>
      <c r="G105" s="40"/>
      <c r="H105" s="40"/>
      <c r="I105" s="147"/>
      <c r="J105" s="40"/>
      <c r="K105" s="40"/>
      <c r="L105" s="44"/>
      <c r="M105" s="236"/>
      <c r="N105" s="85"/>
      <c r="O105" s="85"/>
      <c r="P105" s="85"/>
      <c r="Q105" s="85"/>
      <c r="R105" s="85"/>
      <c r="S105" s="85"/>
      <c r="T105" s="86"/>
      <c r="AT105" s="17" t="s">
        <v>154</v>
      </c>
      <c r="AU105" s="17" t="s">
        <v>90</v>
      </c>
    </row>
    <row r="106" spans="2:65" s="1" customFormat="1" ht="24" customHeight="1">
      <c r="B106" s="39"/>
      <c r="C106" s="221" t="s">
        <v>145</v>
      </c>
      <c r="D106" s="221" t="s">
        <v>147</v>
      </c>
      <c r="E106" s="222" t="s">
        <v>177</v>
      </c>
      <c r="F106" s="223" t="s">
        <v>178</v>
      </c>
      <c r="G106" s="224" t="s">
        <v>169</v>
      </c>
      <c r="H106" s="225">
        <v>0.741</v>
      </c>
      <c r="I106" s="226"/>
      <c r="J106" s="227">
        <f>ROUND(I106*H106,2)</f>
        <v>0</v>
      </c>
      <c r="K106" s="223" t="s">
        <v>151</v>
      </c>
      <c r="L106" s="44"/>
      <c r="M106" s="228" t="s">
        <v>35</v>
      </c>
      <c r="N106" s="229" t="s">
        <v>54</v>
      </c>
      <c r="O106" s="85"/>
      <c r="P106" s="230">
        <f>O106*H106</f>
        <v>0</v>
      </c>
      <c r="Q106" s="230">
        <v>0</v>
      </c>
      <c r="R106" s="230">
        <f>Q106*H106</f>
        <v>0</v>
      </c>
      <c r="S106" s="230">
        <v>0</v>
      </c>
      <c r="T106" s="231">
        <f>S106*H106</f>
        <v>0</v>
      </c>
      <c r="AR106" s="232" t="s">
        <v>152</v>
      </c>
      <c r="AT106" s="232" t="s">
        <v>147</v>
      </c>
      <c r="AU106" s="232" t="s">
        <v>90</v>
      </c>
      <c r="AY106" s="17" t="s">
        <v>144</v>
      </c>
      <c r="BE106" s="233">
        <f>IF(N106="základní",J106,0)</f>
        <v>0</v>
      </c>
      <c r="BF106" s="233">
        <f>IF(N106="snížená",J106,0)</f>
        <v>0</v>
      </c>
      <c r="BG106" s="233">
        <f>IF(N106="zákl. přenesená",J106,0)</f>
        <v>0</v>
      </c>
      <c r="BH106" s="233">
        <f>IF(N106="sníž. přenesená",J106,0)</f>
        <v>0</v>
      </c>
      <c r="BI106" s="233">
        <f>IF(N106="nulová",J106,0)</f>
        <v>0</v>
      </c>
      <c r="BJ106" s="17" t="s">
        <v>152</v>
      </c>
      <c r="BK106" s="233">
        <f>ROUND(I106*H106,2)</f>
        <v>0</v>
      </c>
      <c r="BL106" s="17" t="s">
        <v>152</v>
      </c>
      <c r="BM106" s="232" t="s">
        <v>179</v>
      </c>
    </row>
    <row r="107" spans="2:47" s="1" customFormat="1" ht="12">
      <c r="B107" s="39"/>
      <c r="C107" s="40"/>
      <c r="D107" s="234" t="s">
        <v>154</v>
      </c>
      <c r="E107" s="40"/>
      <c r="F107" s="235" t="s">
        <v>176</v>
      </c>
      <c r="G107" s="40"/>
      <c r="H107" s="40"/>
      <c r="I107" s="147"/>
      <c r="J107" s="40"/>
      <c r="K107" s="40"/>
      <c r="L107" s="44"/>
      <c r="M107" s="236"/>
      <c r="N107" s="85"/>
      <c r="O107" s="85"/>
      <c r="P107" s="85"/>
      <c r="Q107" s="85"/>
      <c r="R107" s="85"/>
      <c r="S107" s="85"/>
      <c r="T107" s="86"/>
      <c r="AT107" s="17" t="s">
        <v>154</v>
      </c>
      <c r="AU107" s="17" t="s">
        <v>90</v>
      </c>
    </row>
    <row r="108" spans="2:51" s="12" customFormat="1" ht="12">
      <c r="B108" s="247"/>
      <c r="C108" s="248"/>
      <c r="D108" s="234" t="s">
        <v>180</v>
      </c>
      <c r="E108" s="248"/>
      <c r="F108" s="249" t="s">
        <v>181</v>
      </c>
      <c r="G108" s="248"/>
      <c r="H108" s="250">
        <v>0.741</v>
      </c>
      <c r="I108" s="251"/>
      <c r="J108" s="248"/>
      <c r="K108" s="248"/>
      <c r="L108" s="252"/>
      <c r="M108" s="253"/>
      <c r="N108" s="254"/>
      <c r="O108" s="254"/>
      <c r="P108" s="254"/>
      <c r="Q108" s="254"/>
      <c r="R108" s="254"/>
      <c r="S108" s="254"/>
      <c r="T108" s="255"/>
      <c r="AT108" s="256" t="s">
        <v>180</v>
      </c>
      <c r="AU108" s="256" t="s">
        <v>90</v>
      </c>
      <c r="AV108" s="12" t="s">
        <v>90</v>
      </c>
      <c r="AW108" s="12" t="s">
        <v>4</v>
      </c>
      <c r="AX108" s="12" t="s">
        <v>88</v>
      </c>
      <c r="AY108" s="256" t="s">
        <v>144</v>
      </c>
    </row>
    <row r="109" spans="2:63" s="11" customFormat="1" ht="22.8" customHeight="1">
      <c r="B109" s="205"/>
      <c r="C109" s="206"/>
      <c r="D109" s="207" t="s">
        <v>80</v>
      </c>
      <c r="E109" s="219" t="s">
        <v>182</v>
      </c>
      <c r="F109" s="219" t="s">
        <v>183</v>
      </c>
      <c r="G109" s="206"/>
      <c r="H109" s="206"/>
      <c r="I109" s="209"/>
      <c r="J109" s="220">
        <f>BK109</f>
        <v>0</v>
      </c>
      <c r="K109" s="206"/>
      <c r="L109" s="211"/>
      <c r="M109" s="212"/>
      <c r="N109" s="213"/>
      <c r="O109" s="213"/>
      <c r="P109" s="214">
        <f>SUM(P110:P111)</f>
        <v>0</v>
      </c>
      <c r="Q109" s="213"/>
      <c r="R109" s="214">
        <f>SUM(R110:R111)</f>
        <v>0</v>
      </c>
      <c r="S109" s="213"/>
      <c r="T109" s="215">
        <f>SUM(T110:T111)</f>
        <v>0</v>
      </c>
      <c r="AR109" s="216" t="s">
        <v>88</v>
      </c>
      <c r="AT109" s="217" t="s">
        <v>80</v>
      </c>
      <c r="AU109" s="217" t="s">
        <v>88</v>
      </c>
      <c r="AY109" s="216" t="s">
        <v>144</v>
      </c>
      <c r="BK109" s="218">
        <f>SUM(BK110:BK111)</f>
        <v>0</v>
      </c>
    </row>
    <row r="110" spans="2:65" s="1" customFormat="1" ht="24" customHeight="1">
      <c r="B110" s="39"/>
      <c r="C110" s="221" t="s">
        <v>184</v>
      </c>
      <c r="D110" s="221" t="s">
        <v>147</v>
      </c>
      <c r="E110" s="222" t="s">
        <v>185</v>
      </c>
      <c r="F110" s="223" t="s">
        <v>186</v>
      </c>
      <c r="G110" s="224" t="s">
        <v>169</v>
      </c>
      <c r="H110" s="225">
        <v>0.085</v>
      </c>
      <c r="I110" s="226"/>
      <c r="J110" s="227">
        <f>ROUND(I110*H110,2)</f>
        <v>0</v>
      </c>
      <c r="K110" s="223" t="s">
        <v>151</v>
      </c>
      <c r="L110" s="44"/>
      <c r="M110" s="228" t="s">
        <v>35</v>
      </c>
      <c r="N110" s="229" t="s">
        <v>54</v>
      </c>
      <c r="O110" s="85"/>
      <c r="P110" s="230">
        <f>O110*H110</f>
        <v>0</v>
      </c>
      <c r="Q110" s="230">
        <v>0</v>
      </c>
      <c r="R110" s="230">
        <f>Q110*H110</f>
        <v>0</v>
      </c>
      <c r="S110" s="230">
        <v>0</v>
      </c>
      <c r="T110" s="231">
        <f>S110*H110</f>
        <v>0</v>
      </c>
      <c r="AR110" s="232" t="s">
        <v>152</v>
      </c>
      <c r="AT110" s="232" t="s">
        <v>147</v>
      </c>
      <c r="AU110" s="232" t="s">
        <v>90</v>
      </c>
      <c r="AY110" s="17" t="s">
        <v>144</v>
      </c>
      <c r="BE110" s="233">
        <f>IF(N110="základní",J110,0)</f>
        <v>0</v>
      </c>
      <c r="BF110" s="233">
        <f>IF(N110="snížená",J110,0)</f>
        <v>0</v>
      </c>
      <c r="BG110" s="233">
        <f>IF(N110="zákl. přenesená",J110,0)</f>
        <v>0</v>
      </c>
      <c r="BH110" s="233">
        <f>IF(N110="sníž. přenesená",J110,0)</f>
        <v>0</v>
      </c>
      <c r="BI110" s="233">
        <f>IF(N110="nulová",J110,0)</f>
        <v>0</v>
      </c>
      <c r="BJ110" s="17" t="s">
        <v>152</v>
      </c>
      <c r="BK110" s="233">
        <f>ROUND(I110*H110,2)</f>
        <v>0</v>
      </c>
      <c r="BL110" s="17" t="s">
        <v>152</v>
      </c>
      <c r="BM110" s="232" t="s">
        <v>187</v>
      </c>
    </row>
    <row r="111" spans="2:47" s="1" customFormat="1" ht="12">
      <c r="B111" s="39"/>
      <c r="C111" s="40"/>
      <c r="D111" s="234" t="s">
        <v>154</v>
      </c>
      <c r="E111" s="40"/>
      <c r="F111" s="235" t="s">
        <v>188</v>
      </c>
      <c r="G111" s="40"/>
      <c r="H111" s="40"/>
      <c r="I111" s="147"/>
      <c r="J111" s="40"/>
      <c r="K111" s="40"/>
      <c r="L111" s="44"/>
      <c r="M111" s="236"/>
      <c r="N111" s="85"/>
      <c r="O111" s="85"/>
      <c r="P111" s="85"/>
      <c r="Q111" s="85"/>
      <c r="R111" s="85"/>
      <c r="S111" s="85"/>
      <c r="T111" s="86"/>
      <c r="AT111" s="17" t="s">
        <v>154</v>
      </c>
      <c r="AU111" s="17" t="s">
        <v>90</v>
      </c>
    </row>
    <row r="112" spans="2:63" s="11" customFormat="1" ht="25.9" customHeight="1">
      <c r="B112" s="205"/>
      <c r="C112" s="206"/>
      <c r="D112" s="207" t="s">
        <v>80</v>
      </c>
      <c r="E112" s="208" t="s">
        <v>189</v>
      </c>
      <c r="F112" s="208" t="s">
        <v>190</v>
      </c>
      <c r="G112" s="206"/>
      <c r="H112" s="206"/>
      <c r="I112" s="209"/>
      <c r="J112" s="210">
        <f>BK112</f>
        <v>0</v>
      </c>
      <c r="K112" s="206"/>
      <c r="L112" s="211"/>
      <c r="M112" s="212"/>
      <c r="N112" s="213"/>
      <c r="O112" s="213"/>
      <c r="P112" s="214">
        <f>P113+P122</f>
        <v>0</v>
      </c>
      <c r="Q112" s="213"/>
      <c r="R112" s="214">
        <f>R113+R122</f>
        <v>0.1848204</v>
      </c>
      <c r="S112" s="213"/>
      <c r="T112" s="215">
        <f>T113+T122</f>
        <v>0.039</v>
      </c>
      <c r="AR112" s="216" t="s">
        <v>90</v>
      </c>
      <c r="AT112" s="217" t="s">
        <v>80</v>
      </c>
      <c r="AU112" s="217" t="s">
        <v>81</v>
      </c>
      <c r="AY112" s="216" t="s">
        <v>144</v>
      </c>
      <c r="BK112" s="218">
        <f>BK113+BK122</f>
        <v>0</v>
      </c>
    </row>
    <row r="113" spans="2:63" s="11" customFormat="1" ht="22.8" customHeight="1">
      <c r="B113" s="205"/>
      <c r="C113" s="206"/>
      <c r="D113" s="207" t="s">
        <v>80</v>
      </c>
      <c r="E113" s="219" t="s">
        <v>191</v>
      </c>
      <c r="F113" s="219" t="s">
        <v>192</v>
      </c>
      <c r="G113" s="206"/>
      <c r="H113" s="206"/>
      <c r="I113" s="209"/>
      <c r="J113" s="220">
        <f>BK113</f>
        <v>0</v>
      </c>
      <c r="K113" s="206"/>
      <c r="L113" s="211"/>
      <c r="M113" s="212"/>
      <c r="N113" s="213"/>
      <c r="O113" s="213"/>
      <c r="P113" s="214">
        <f>SUM(P114:P121)</f>
        <v>0</v>
      </c>
      <c r="Q113" s="213"/>
      <c r="R113" s="214">
        <f>SUM(R114:R121)</f>
        <v>0.183</v>
      </c>
      <c r="S113" s="213"/>
      <c r="T113" s="215">
        <f>SUM(T114:T121)</f>
        <v>0.039</v>
      </c>
      <c r="AR113" s="216" t="s">
        <v>90</v>
      </c>
      <c r="AT113" s="217" t="s">
        <v>80</v>
      </c>
      <c r="AU113" s="217" t="s">
        <v>88</v>
      </c>
      <c r="AY113" s="216" t="s">
        <v>144</v>
      </c>
      <c r="BK113" s="218">
        <f>SUM(BK114:BK121)</f>
        <v>0</v>
      </c>
    </row>
    <row r="114" spans="2:65" s="1" customFormat="1" ht="16.5" customHeight="1">
      <c r="B114" s="39"/>
      <c r="C114" s="221" t="s">
        <v>159</v>
      </c>
      <c r="D114" s="221" t="s">
        <v>147</v>
      </c>
      <c r="E114" s="222" t="s">
        <v>193</v>
      </c>
      <c r="F114" s="223" t="s">
        <v>194</v>
      </c>
      <c r="G114" s="224" t="s">
        <v>150</v>
      </c>
      <c r="H114" s="225">
        <v>3</v>
      </c>
      <c r="I114" s="226"/>
      <c r="J114" s="227">
        <f>ROUND(I114*H114,2)</f>
        <v>0</v>
      </c>
      <c r="K114" s="223" t="s">
        <v>151</v>
      </c>
      <c r="L114" s="44"/>
      <c r="M114" s="228" t="s">
        <v>35</v>
      </c>
      <c r="N114" s="229" t="s">
        <v>54</v>
      </c>
      <c r="O114" s="85"/>
      <c r="P114" s="230">
        <f>O114*H114</f>
        <v>0</v>
      </c>
      <c r="Q114" s="230">
        <v>0</v>
      </c>
      <c r="R114" s="230">
        <f>Q114*H114</f>
        <v>0</v>
      </c>
      <c r="S114" s="230">
        <v>0</v>
      </c>
      <c r="T114" s="231">
        <f>S114*H114</f>
        <v>0</v>
      </c>
      <c r="AR114" s="232" t="s">
        <v>195</v>
      </c>
      <c r="AT114" s="232" t="s">
        <v>147</v>
      </c>
      <c r="AU114" s="232" t="s">
        <v>90</v>
      </c>
      <c r="AY114" s="17" t="s">
        <v>144</v>
      </c>
      <c r="BE114" s="233">
        <f>IF(N114="základní",J114,0)</f>
        <v>0</v>
      </c>
      <c r="BF114" s="233">
        <f>IF(N114="snížená",J114,0)</f>
        <v>0</v>
      </c>
      <c r="BG114" s="233">
        <f>IF(N114="zákl. přenesená",J114,0)</f>
        <v>0</v>
      </c>
      <c r="BH114" s="233">
        <f>IF(N114="sníž. přenesená",J114,0)</f>
        <v>0</v>
      </c>
      <c r="BI114" s="233">
        <f>IF(N114="nulová",J114,0)</f>
        <v>0</v>
      </c>
      <c r="BJ114" s="17" t="s">
        <v>152</v>
      </c>
      <c r="BK114" s="233">
        <f>ROUND(I114*H114,2)</f>
        <v>0</v>
      </c>
      <c r="BL114" s="17" t="s">
        <v>195</v>
      </c>
      <c r="BM114" s="232" t="s">
        <v>196</v>
      </c>
    </row>
    <row r="115" spans="2:47" s="1" customFormat="1" ht="12">
      <c r="B115" s="39"/>
      <c r="C115" s="40"/>
      <c r="D115" s="234" t="s">
        <v>154</v>
      </c>
      <c r="E115" s="40"/>
      <c r="F115" s="235" t="s">
        <v>197</v>
      </c>
      <c r="G115" s="40"/>
      <c r="H115" s="40"/>
      <c r="I115" s="147"/>
      <c r="J115" s="40"/>
      <c r="K115" s="40"/>
      <c r="L115" s="44"/>
      <c r="M115" s="236"/>
      <c r="N115" s="85"/>
      <c r="O115" s="85"/>
      <c r="P115" s="85"/>
      <c r="Q115" s="85"/>
      <c r="R115" s="85"/>
      <c r="S115" s="85"/>
      <c r="T115" s="86"/>
      <c r="AT115" s="17" t="s">
        <v>154</v>
      </c>
      <c r="AU115" s="17" t="s">
        <v>90</v>
      </c>
    </row>
    <row r="116" spans="2:65" s="1" customFormat="1" ht="16.5" customHeight="1">
      <c r="B116" s="39"/>
      <c r="C116" s="237" t="s">
        <v>198</v>
      </c>
      <c r="D116" s="237" t="s">
        <v>156</v>
      </c>
      <c r="E116" s="238" t="s">
        <v>199</v>
      </c>
      <c r="F116" s="239" t="s">
        <v>200</v>
      </c>
      <c r="G116" s="240" t="s">
        <v>150</v>
      </c>
      <c r="H116" s="241">
        <v>1</v>
      </c>
      <c r="I116" s="242"/>
      <c r="J116" s="243">
        <f>ROUND(I116*H116,2)</f>
        <v>0</v>
      </c>
      <c r="K116" s="239" t="s">
        <v>151</v>
      </c>
      <c r="L116" s="244"/>
      <c r="M116" s="245" t="s">
        <v>35</v>
      </c>
      <c r="N116" s="246" t="s">
        <v>54</v>
      </c>
      <c r="O116" s="85"/>
      <c r="P116" s="230">
        <f>O116*H116</f>
        <v>0</v>
      </c>
      <c r="Q116" s="230">
        <v>0.053</v>
      </c>
      <c r="R116" s="230">
        <f>Q116*H116</f>
        <v>0.053</v>
      </c>
      <c r="S116" s="230">
        <v>0</v>
      </c>
      <c r="T116" s="231">
        <f>S116*H116</f>
        <v>0</v>
      </c>
      <c r="AR116" s="232" t="s">
        <v>201</v>
      </c>
      <c r="AT116" s="232" t="s">
        <v>156</v>
      </c>
      <c r="AU116" s="232" t="s">
        <v>90</v>
      </c>
      <c r="AY116" s="17" t="s">
        <v>144</v>
      </c>
      <c r="BE116" s="233">
        <f>IF(N116="základní",J116,0)</f>
        <v>0</v>
      </c>
      <c r="BF116" s="233">
        <f>IF(N116="snížená",J116,0)</f>
        <v>0</v>
      </c>
      <c r="BG116" s="233">
        <f>IF(N116="zákl. přenesená",J116,0)</f>
        <v>0</v>
      </c>
      <c r="BH116" s="233">
        <f>IF(N116="sníž. přenesená",J116,0)</f>
        <v>0</v>
      </c>
      <c r="BI116" s="233">
        <f>IF(N116="nulová",J116,0)</f>
        <v>0</v>
      </c>
      <c r="BJ116" s="17" t="s">
        <v>152</v>
      </c>
      <c r="BK116" s="233">
        <f>ROUND(I116*H116,2)</f>
        <v>0</v>
      </c>
      <c r="BL116" s="17" t="s">
        <v>195</v>
      </c>
      <c r="BM116" s="232" t="s">
        <v>202</v>
      </c>
    </row>
    <row r="117" spans="2:65" s="1" customFormat="1" ht="16.5" customHeight="1">
      <c r="B117" s="39"/>
      <c r="C117" s="237" t="s">
        <v>203</v>
      </c>
      <c r="D117" s="237" t="s">
        <v>156</v>
      </c>
      <c r="E117" s="238" t="s">
        <v>204</v>
      </c>
      <c r="F117" s="239" t="s">
        <v>205</v>
      </c>
      <c r="G117" s="240" t="s">
        <v>150</v>
      </c>
      <c r="H117" s="241">
        <v>2</v>
      </c>
      <c r="I117" s="242"/>
      <c r="J117" s="243">
        <f>ROUND(I117*H117,2)</f>
        <v>0</v>
      </c>
      <c r="K117" s="239" t="s">
        <v>151</v>
      </c>
      <c r="L117" s="244"/>
      <c r="M117" s="245" t="s">
        <v>35</v>
      </c>
      <c r="N117" s="246" t="s">
        <v>54</v>
      </c>
      <c r="O117" s="85"/>
      <c r="P117" s="230">
        <f>O117*H117</f>
        <v>0</v>
      </c>
      <c r="Q117" s="230">
        <v>0.065</v>
      </c>
      <c r="R117" s="230">
        <f>Q117*H117</f>
        <v>0.13</v>
      </c>
      <c r="S117" s="230">
        <v>0</v>
      </c>
      <c r="T117" s="231">
        <f>S117*H117</f>
        <v>0</v>
      </c>
      <c r="AR117" s="232" t="s">
        <v>201</v>
      </c>
      <c r="AT117" s="232" t="s">
        <v>156</v>
      </c>
      <c r="AU117" s="232" t="s">
        <v>90</v>
      </c>
      <c r="AY117" s="17" t="s">
        <v>144</v>
      </c>
      <c r="BE117" s="233">
        <f>IF(N117="základní",J117,0)</f>
        <v>0</v>
      </c>
      <c r="BF117" s="233">
        <f>IF(N117="snížená",J117,0)</f>
        <v>0</v>
      </c>
      <c r="BG117" s="233">
        <f>IF(N117="zákl. přenesená",J117,0)</f>
        <v>0</v>
      </c>
      <c r="BH117" s="233">
        <f>IF(N117="sníž. přenesená",J117,0)</f>
        <v>0</v>
      </c>
      <c r="BI117" s="233">
        <f>IF(N117="nulová",J117,0)</f>
        <v>0</v>
      </c>
      <c r="BJ117" s="17" t="s">
        <v>152</v>
      </c>
      <c r="BK117" s="233">
        <f>ROUND(I117*H117,2)</f>
        <v>0</v>
      </c>
      <c r="BL117" s="17" t="s">
        <v>195</v>
      </c>
      <c r="BM117" s="232" t="s">
        <v>206</v>
      </c>
    </row>
    <row r="118" spans="2:65" s="1" customFormat="1" ht="16.5" customHeight="1">
      <c r="B118" s="39"/>
      <c r="C118" s="221" t="s">
        <v>207</v>
      </c>
      <c r="D118" s="221" t="s">
        <v>147</v>
      </c>
      <c r="E118" s="222" t="s">
        <v>208</v>
      </c>
      <c r="F118" s="223" t="s">
        <v>209</v>
      </c>
      <c r="G118" s="224" t="s">
        <v>150</v>
      </c>
      <c r="H118" s="225">
        <v>3</v>
      </c>
      <c r="I118" s="226"/>
      <c r="J118" s="227">
        <f>ROUND(I118*H118,2)</f>
        <v>0</v>
      </c>
      <c r="K118" s="223" t="s">
        <v>151</v>
      </c>
      <c r="L118" s="44"/>
      <c r="M118" s="228" t="s">
        <v>35</v>
      </c>
      <c r="N118" s="229" t="s">
        <v>54</v>
      </c>
      <c r="O118" s="85"/>
      <c r="P118" s="230">
        <f>O118*H118</f>
        <v>0</v>
      </c>
      <c r="Q118" s="230">
        <v>0</v>
      </c>
      <c r="R118" s="230">
        <f>Q118*H118</f>
        <v>0</v>
      </c>
      <c r="S118" s="230">
        <v>0.013</v>
      </c>
      <c r="T118" s="231">
        <f>S118*H118</f>
        <v>0.039</v>
      </c>
      <c r="AR118" s="232" t="s">
        <v>195</v>
      </c>
      <c r="AT118" s="232" t="s">
        <v>147</v>
      </c>
      <c r="AU118" s="232" t="s">
        <v>90</v>
      </c>
      <c r="AY118" s="17" t="s">
        <v>144</v>
      </c>
      <c r="BE118" s="233">
        <f>IF(N118="základní",J118,0)</f>
        <v>0</v>
      </c>
      <c r="BF118" s="233">
        <f>IF(N118="snížená",J118,0)</f>
        <v>0</v>
      </c>
      <c r="BG118" s="233">
        <f>IF(N118="zákl. přenesená",J118,0)</f>
        <v>0</v>
      </c>
      <c r="BH118" s="233">
        <f>IF(N118="sníž. přenesená",J118,0)</f>
        <v>0</v>
      </c>
      <c r="BI118" s="233">
        <f>IF(N118="nulová",J118,0)</f>
        <v>0</v>
      </c>
      <c r="BJ118" s="17" t="s">
        <v>152</v>
      </c>
      <c r="BK118" s="233">
        <f>ROUND(I118*H118,2)</f>
        <v>0</v>
      </c>
      <c r="BL118" s="17" t="s">
        <v>195</v>
      </c>
      <c r="BM118" s="232" t="s">
        <v>210</v>
      </c>
    </row>
    <row r="119" spans="2:65" s="1" customFormat="1" ht="24" customHeight="1">
      <c r="B119" s="39"/>
      <c r="C119" s="221" t="s">
        <v>211</v>
      </c>
      <c r="D119" s="221" t="s">
        <v>147</v>
      </c>
      <c r="E119" s="222" t="s">
        <v>212</v>
      </c>
      <c r="F119" s="223" t="s">
        <v>213</v>
      </c>
      <c r="G119" s="224" t="s">
        <v>150</v>
      </c>
      <c r="H119" s="225">
        <v>3</v>
      </c>
      <c r="I119" s="226"/>
      <c r="J119" s="227">
        <f>ROUND(I119*H119,2)</f>
        <v>0</v>
      </c>
      <c r="K119" s="223" t="s">
        <v>151</v>
      </c>
      <c r="L119" s="44"/>
      <c r="M119" s="228" t="s">
        <v>35</v>
      </c>
      <c r="N119" s="229" t="s">
        <v>54</v>
      </c>
      <c r="O119" s="85"/>
      <c r="P119" s="230">
        <f>O119*H119</f>
        <v>0</v>
      </c>
      <c r="Q119" s="230">
        <v>0</v>
      </c>
      <c r="R119" s="230">
        <f>Q119*H119</f>
        <v>0</v>
      </c>
      <c r="S119" s="230">
        <v>0</v>
      </c>
      <c r="T119" s="231">
        <f>S119*H119</f>
        <v>0</v>
      </c>
      <c r="AR119" s="232" t="s">
        <v>195</v>
      </c>
      <c r="AT119" s="232" t="s">
        <v>147</v>
      </c>
      <c r="AU119" s="232" t="s">
        <v>90</v>
      </c>
      <c r="AY119" s="17" t="s">
        <v>144</v>
      </c>
      <c r="BE119" s="233">
        <f>IF(N119="základní",J119,0)</f>
        <v>0</v>
      </c>
      <c r="BF119" s="233">
        <f>IF(N119="snížená",J119,0)</f>
        <v>0</v>
      </c>
      <c r="BG119" s="233">
        <f>IF(N119="zákl. přenesená",J119,0)</f>
        <v>0</v>
      </c>
      <c r="BH119" s="233">
        <f>IF(N119="sníž. přenesená",J119,0)</f>
        <v>0</v>
      </c>
      <c r="BI119" s="233">
        <f>IF(N119="nulová",J119,0)</f>
        <v>0</v>
      </c>
      <c r="BJ119" s="17" t="s">
        <v>152</v>
      </c>
      <c r="BK119" s="233">
        <f>ROUND(I119*H119,2)</f>
        <v>0</v>
      </c>
      <c r="BL119" s="17" t="s">
        <v>195</v>
      </c>
      <c r="BM119" s="232" t="s">
        <v>214</v>
      </c>
    </row>
    <row r="120" spans="2:65" s="1" customFormat="1" ht="24" customHeight="1">
      <c r="B120" s="39"/>
      <c r="C120" s="221" t="s">
        <v>215</v>
      </c>
      <c r="D120" s="221" t="s">
        <v>147</v>
      </c>
      <c r="E120" s="222" t="s">
        <v>216</v>
      </c>
      <c r="F120" s="223" t="s">
        <v>217</v>
      </c>
      <c r="G120" s="224" t="s">
        <v>218</v>
      </c>
      <c r="H120" s="257"/>
      <c r="I120" s="226"/>
      <c r="J120" s="227">
        <f>ROUND(I120*H120,2)</f>
        <v>0</v>
      </c>
      <c r="K120" s="223" t="s">
        <v>151</v>
      </c>
      <c r="L120" s="44"/>
      <c r="M120" s="228" t="s">
        <v>35</v>
      </c>
      <c r="N120" s="229" t="s">
        <v>54</v>
      </c>
      <c r="O120" s="85"/>
      <c r="P120" s="230">
        <f>O120*H120</f>
        <v>0</v>
      </c>
      <c r="Q120" s="230">
        <v>0</v>
      </c>
      <c r="R120" s="230">
        <f>Q120*H120</f>
        <v>0</v>
      </c>
      <c r="S120" s="230">
        <v>0</v>
      </c>
      <c r="T120" s="231">
        <f>S120*H120</f>
        <v>0</v>
      </c>
      <c r="AR120" s="232" t="s">
        <v>195</v>
      </c>
      <c r="AT120" s="232" t="s">
        <v>147</v>
      </c>
      <c r="AU120" s="232" t="s">
        <v>90</v>
      </c>
      <c r="AY120" s="17" t="s">
        <v>144</v>
      </c>
      <c r="BE120" s="233">
        <f>IF(N120="základní",J120,0)</f>
        <v>0</v>
      </c>
      <c r="BF120" s="233">
        <f>IF(N120="snížená",J120,0)</f>
        <v>0</v>
      </c>
      <c r="BG120" s="233">
        <f>IF(N120="zákl. přenesená",J120,0)</f>
        <v>0</v>
      </c>
      <c r="BH120" s="233">
        <f>IF(N120="sníž. přenesená",J120,0)</f>
        <v>0</v>
      </c>
      <c r="BI120" s="233">
        <f>IF(N120="nulová",J120,0)</f>
        <v>0</v>
      </c>
      <c r="BJ120" s="17" t="s">
        <v>152</v>
      </c>
      <c r="BK120" s="233">
        <f>ROUND(I120*H120,2)</f>
        <v>0</v>
      </c>
      <c r="BL120" s="17" t="s">
        <v>195</v>
      </c>
      <c r="BM120" s="232" t="s">
        <v>219</v>
      </c>
    </row>
    <row r="121" spans="2:47" s="1" customFormat="1" ht="12">
      <c r="B121" s="39"/>
      <c r="C121" s="40"/>
      <c r="D121" s="234" t="s">
        <v>154</v>
      </c>
      <c r="E121" s="40"/>
      <c r="F121" s="235" t="s">
        <v>220</v>
      </c>
      <c r="G121" s="40"/>
      <c r="H121" s="40"/>
      <c r="I121" s="147"/>
      <c r="J121" s="40"/>
      <c r="K121" s="40"/>
      <c r="L121" s="44"/>
      <c r="M121" s="236"/>
      <c r="N121" s="85"/>
      <c r="O121" s="85"/>
      <c r="P121" s="85"/>
      <c r="Q121" s="85"/>
      <c r="R121" s="85"/>
      <c r="S121" s="85"/>
      <c r="T121" s="86"/>
      <c r="AT121" s="17" t="s">
        <v>154</v>
      </c>
      <c r="AU121" s="17" t="s">
        <v>90</v>
      </c>
    </row>
    <row r="122" spans="2:63" s="11" customFormat="1" ht="22.8" customHeight="1">
      <c r="B122" s="205"/>
      <c r="C122" s="206"/>
      <c r="D122" s="207" t="s">
        <v>80</v>
      </c>
      <c r="E122" s="219" t="s">
        <v>221</v>
      </c>
      <c r="F122" s="219" t="s">
        <v>222</v>
      </c>
      <c r="G122" s="206"/>
      <c r="H122" s="206"/>
      <c r="I122" s="209"/>
      <c r="J122" s="220">
        <f>BK122</f>
        <v>0</v>
      </c>
      <c r="K122" s="206"/>
      <c r="L122" s="211"/>
      <c r="M122" s="212"/>
      <c r="N122" s="213"/>
      <c r="O122" s="213"/>
      <c r="P122" s="214">
        <f>SUM(P123:P129)</f>
        <v>0</v>
      </c>
      <c r="Q122" s="213"/>
      <c r="R122" s="214">
        <f>SUM(R123:R129)</f>
        <v>0.0018204000000000002</v>
      </c>
      <c r="S122" s="213"/>
      <c r="T122" s="215">
        <f>SUM(T123:T129)</f>
        <v>0</v>
      </c>
      <c r="AR122" s="216" t="s">
        <v>90</v>
      </c>
      <c r="AT122" s="217" t="s">
        <v>80</v>
      </c>
      <c r="AU122" s="217" t="s">
        <v>88</v>
      </c>
      <c r="AY122" s="216" t="s">
        <v>144</v>
      </c>
      <c r="BK122" s="218">
        <f>SUM(BK123:BK129)</f>
        <v>0</v>
      </c>
    </row>
    <row r="123" spans="2:65" s="1" customFormat="1" ht="16.5" customHeight="1">
      <c r="B123" s="39"/>
      <c r="C123" s="221" t="s">
        <v>223</v>
      </c>
      <c r="D123" s="221" t="s">
        <v>147</v>
      </c>
      <c r="E123" s="222" t="s">
        <v>224</v>
      </c>
      <c r="F123" s="223" t="s">
        <v>225</v>
      </c>
      <c r="G123" s="224" t="s">
        <v>226</v>
      </c>
      <c r="H123" s="225">
        <v>4.44</v>
      </c>
      <c r="I123" s="226"/>
      <c r="J123" s="227">
        <f>ROUND(I123*H123,2)</f>
        <v>0</v>
      </c>
      <c r="K123" s="223" t="s">
        <v>151</v>
      </c>
      <c r="L123" s="44"/>
      <c r="M123" s="228" t="s">
        <v>35</v>
      </c>
      <c r="N123" s="229" t="s">
        <v>54</v>
      </c>
      <c r="O123" s="85"/>
      <c r="P123" s="230">
        <f>O123*H123</f>
        <v>0</v>
      </c>
      <c r="Q123" s="230">
        <v>0.00017</v>
      </c>
      <c r="R123" s="230">
        <f>Q123*H123</f>
        <v>0.0007548000000000001</v>
      </c>
      <c r="S123" s="230">
        <v>0</v>
      </c>
      <c r="T123" s="231">
        <f>S123*H123</f>
        <v>0</v>
      </c>
      <c r="AR123" s="232" t="s">
        <v>195</v>
      </c>
      <c r="AT123" s="232" t="s">
        <v>147</v>
      </c>
      <c r="AU123" s="232" t="s">
        <v>90</v>
      </c>
      <c r="AY123" s="17" t="s">
        <v>144</v>
      </c>
      <c r="BE123" s="233">
        <f>IF(N123="základní",J123,0)</f>
        <v>0</v>
      </c>
      <c r="BF123" s="233">
        <f>IF(N123="snížená",J123,0)</f>
        <v>0</v>
      </c>
      <c r="BG123" s="233">
        <f>IF(N123="zákl. přenesená",J123,0)</f>
        <v>0</v>
      </c>
      <c r="BH123" s="233">
        <f>IF(N123="sníž. přenesená",J123,0)</f>
        <v>0</v>
      </c>
      <c r="BI123" s="233">
        <f>IF(N123="nulová",J123,0)</f>
        <v>0</v>
      </c>
      <c r="BJ123" s="17" t="s">
        <v>152</v>
      </c>
      <c r="BK123" s="233">
        <f>ROUND(I123*H123,2)</f>
        <v>0</v>
      </c>
      <c r="BL123" s="17" t="s">
        <v>195</v>
      </c>
      <c r="BM123" s="232" t="s">
        <v>227</v>
      </c>
    </row>
    <row r="124" spans="2:51" s="13" customFormat="1" ht="12">
      <c r="B124" s="258"/>
      <c r="C124" s="259"/>
      <c r="D124" s="234" t="s">
        <v>180</v>
      </c>
      <c r="E124" s="260" t="s">
        <v>35</v>
      </c>
      <c r="F124" s="261" t="s">
        <v>228</v>
      </c>
      <c r="G124" s="259"/>
      <c r="H124" s="260" t="s">
        <v>35</v>
      </c>
      <c r="I124" s="262"/>
      <c r="J124" s="259"/>
      <c r="K124" s="259"/>
      <c r="L124" s="263"/>
      <c r="M124" s="264"/>
      <c r="N124" s="265"/>
      <c r="O124" s="265"/>
      <c r="P124" s="265"/>
      <c r="Q124" s="265"/>
      <c r="R124" s="265"/>
      <c r="S124" s="265"/>
      <c r="T124" s="266"/>
      <c r="AT124" s="267" t="s">
        <v>180</v>
      </c>
      <c r="AU124" s="267" t="s">
        <v>90</v>
      </c>
      <c r="AV124" s="13" t="s">
        <v>88</v>
      </c>
      <c r="AW124" s="13" t="s">
        <v>41</v>
      </c>
      <c r="AX124" s="13" t="s">
        <v>81</v>
      </c>
      <c r="AY124" s="267" t="s">
        <v>144</v>
      </c>
    </row>
    <row r="125" spans="2:51" s="12" customFormat="1" ht="12">
      <c r="B125" s="247"/>
      <c r="C125" s="248"/>
      <c r="D125" s="234" t="s">
        <v>180</v>
      </c>
      <c r="E125" s="268" t="s">
        <v>35</v>
      </c>
      <c r="F125" s="249" t="s">
        <v>229</v>
      </c>
      <c r="G125" s="248"/>
      <c r="H125" s="250">
        <v>2.97</v>
      </c>
      <c r="I125" s="251"/>
      <c r="J125" s="248"/>
      <c r="K125" s="248"/>
      <c r="L125" s="252"/>
      <c r="M125" s="253"/>
      <c r="N125" s="254"/>
      <c r="O125" s="254"/>
      <c r="P125" s="254"/>
      <c r="Q125" s="254"/>
      <c r="R125" s="254"/>
      <c r="S125" s="254"/>
      <c r="T125" s="255"/>
      <c r="AT125" s="256" t="s">
        <v>180</v>
      </c>
      <c r="AU125" s="256" t="s">
        <v>90</v>
      </c>
      <c r="AV125" s="12" t="s">
        <v>90</v>
      </c>
      <c r="AW125" s="12" t="s">
        <v>41</v>
      </c>
      <c r="AX125" s="12" t="s">
        <v>81</v>
      </c>
      <c r="AY125" s="256" t="s">
        <v>144</v>
      </c>
    </row>
    <row r="126" spans="2:51" s="12" customFormat="1" ht="12">
      <c r="B126" s="247"/>
      <c r="C126" s="248"/>
      <c r="D126" s="234" t="s">
        <v>180</v>
      </c>
      <c r="E126" s="268" t="s">
        <v>35</v>
      </c>
      <c r="F126" s="249" t="s">
        <v>230</v>
      </c>
      <c r="G126" s="248"/>
      <c r="H126" s="250">
        <v>1.47</v>
      </c>
      <c r="I126" s="251"/>
      <c r="J126" s="248"/>
      <c r="K126" s="248"/>
      <c r="L126" s="252"/>
      <c r="M126" s="253"/>
      <c r="N126" s="254"/>
      <c r="O126" s="254"/>
      <c r="P126" s="254"/>
      <c r="Q126" s="254"/>
      <c r="R126" s="254"/>
      <c r="S126" s="254"/>
      <c r="T126" s="255"/>
      <c r="AT126" s="256" t="s">
        <v>180</v>
      </c>
      <c r="AU126" s="256" t="s">
        <v>90</v>
      </c>
      <c r="AV126" s="12" t="s">
        <v>90</v>
      </c>
      <c r="AW126" s="12" t="s">
        <v>41</v>
      </c>
      <c r="AX126" s="12" t="s">
        <v>81</v>
      </c>
      <c r="AY126" s="256" t="s">
        <v>144</v>
      </c>
    </row>
    <row r="127" spans="2:51" s="14" customFormat="1" ht="12">
      <c r="B127" s="269"/>
      <c r="C127" s="270"/>
      <c r="D127" s="234" t="s">
        <v>180</v>
      </c>
      <c r="E127" s="271" t="s">
        <v>35</v>
      </c>
      <c r="F127" s="272" t="s">
        <v>231</v>
      </c>
      <c r="G127" s="270"/>
      <c r="H127" s="273">
        <v>4.44</v>
      </c>
      <c r="I127" s="274"/>
      <c r="J127" s="270"/>
      <c r="K127" s="270"/>
      <c r="L127" s="275"/>
      <c r="M127" s="276"/>
      <c r="N127" s="277"/>
      <c r="O127" s="277"/>
      <c r="P127" s="277"/>
      <c r="Q127" s="277"/>
      <c r="R127" s="277"/>
      <c r="S127" s="277"/>
      <c r="T127" s="278"/>
      <c r="AT127" s="279" t="s">
        <v>180</v>
      </c>
      <c r="AU127" s="279" t="s">
        <v>90</v>
      </c>
      <c r="AV127" s="14" t="s">
        <v>152</v>
      </c>
      <c r="AW127" s="14" t="s">
        <v>41</v>
      </c>
      <c r="AX127" s="14" t="s">
        <v>88</v>
      </c>
      <c r="AY127" s="279" t="s">
        <v>144</v>
      </c>
    </row>
    <row r="128" spans="2:65" s="1" customFormat="1" ht="16.5" customHeight="1">
      <c r="B128" s="39"/>
      <c r="C128" s="221" t="s">
        <v>8</v>
      </c>
      <c r="D128" s="221" t="s">
        <v>147</v>
      </c>
      <c r="E128" s="222" t="s">
        <v>232</v>
      </c>
      <c r="F128" s="223" t="s">
        <v>233</v>
      </c>
      <c r="G128" s="224" t="s">
        <v>226</v>
      </c>
      <c r="H128" s="225">
        <v>4.44</v>
      </c>
      <c r="I128" s="226"/>
      <c r="J128" s="227">
        <f>ROUND(I128*H128,2)</f>
        <v>0</v>
      </c>
      <c r="K128" s="223" t="s">
        <v>151</v>
      </c>
      <c r="L128" s="44"/>
      <c r="M128" s="228" t="s">
        <v>35</v>
      </c>
      <c r="N128" s="229" t="s">
        <v>54</v>
      </c>
      <c r="O128" s="85"/>
      <c r="P128" s="230">
        <f>O128*H128</f>
        <v>0</v>
      </c>
      <c r="Q128" s="230">
        <v>0.00012</v>
      </c>
      <c r="R128" s="230">
        <f>Q128*H128</f>
        <v>0.0005328</v>
      </c>
      <c r="S128" s="230">
        <v>0</v>
      </c>
      <c r="T128" s="231">
        <f>S128*H128</f>
        <v>0</v>
      </c>
      <c r="AR128" s="232" t="s">
        <v>195</v>
      </c>
      <c r="AT128" s="232" t="s">
        <v>147</v>
      </c>
      <c r="AU128" s="232" t="s">
        <v>90</v>
      </c>
      <c r="AY128" s="17" t="s">
        <v>144</v>
      </c>
      <c r="BE128" s="233">
        <f>IF(N128="základní",J128,0)</f>
        <v>0</v>
      </c>
      <c r="BF128" s="233">
        <f>IF(N128="snížená",J128,0)</f>
        <v>0</v>
      </c>
      <c r="BG128" s="233">
        <f>IF(N128="zákl. přenesená",J128,0)</f>
        <v>0</v>
      </c>
      <c r="BH128" s="233">
        <f>IF(N128="sníž. přenesená",J128,0)</f>
        <v>0</v>
      </c>
      <c r="BI128" s="233">
        <f>IF(N128="nulová",J128,0)</f>
        <v>0</v>
      </c>
      <c r="BJ128" s="17" t="s">
        <v>152</v>
      </c>
      <c r="BK128" s="233">
        <f>ROUND(I128*H128,2)</f>
        <v>0</v>
      </c>
      <c r="BL128" s="17" t="s">
        <v>195</v>
      </c>
      <c r="BM128" s="232" t="s">
        <v>234</v>
      </c>
    </row>
    <row r="129" spans="2:65" s="1" customFormat="1" ht="16.5" customHeight="1">
      <c r="B129" s="39"/>
      <c r="C129" s="221" t="s">
        <v>195</v>
      </c>
      <c r="D129" s="221" t="s">
        <v>147</v>
      </c>
      <c r="E129" s="222" t="s">
        <v>235</v>
      </c>
      <c r="F129" s="223" t="s">
        <v>236</v>
      </c>
      <c r="G129" s="224" t="s">
        <v>226</v>
      </c>
      <c r="H129" s="225">
        <v>4.44</v>
      </c>
      <c r="I129" s="226"/>
      <c r="J129" s="227">
        <f>ROUND(I129*H129,2)</f>
        <v>0</v>
      </c>
      <c r="K129" s="223" t="s">
        <v>151</v>
      </c>
      <c r="L129" s="44"/>
      <c r="M129" s="228" t="s">
        <v>35</v>
      </c>
      <c r="N129" s="229" t="s">
        <v>54</v>
      </c>
      <c r="O129" s="85"/>
      <c r="P129" s="230">
        <f>O129*H129</f>
        <v>0</v>
      </c>
      <c r="Q129" s="230">
        <v>0.00012</v>
      </c>
      <c r="R129" s="230">
        <f>Q129*H129</f>
        <v>0.0005328</v>
      </c>
      <c r="S129" s="230">
        <v>0</v>
      </c>
      <c r="T129" s="231">
        <f>S129*H129</f>
        <v>0</v>
      </c>
      <c r="AR129" s="232" t="s">
        <v>195</v>
      </c>
      <c r="AT129" s="232" t="s">
        <v>147</v>
      </c>
      <c r="AU129" s="232" t="s">
        <v>90</v>
      </c>
      <c r="AY129" s="17" t="s">
        <v>144</v>
      </c>
      <c r="BE129" s="233">
        <f>IF(N129="základní",J129,0)</f>
        <v>0</v>
      </c>
      <c r="BF129" s="233">
        <f>IF(N129="snížená",J129,0)</f>
        <v>0</v>
      </c>
      <c r="BG129" s="233">
        <f>IF(N129="zákl. přenesená",J129,0)</f>
        <v>0</v>
      </c>
      <c r="BH129" s="233">
        <f>IF(N129="sníž. přenesená",J129,0)</f>
        <v>0</v>
      </c>
      <c r="BI129" s="233">
        <f>IF(N129="nulová",J129,0)</f>
        <v>0</v>
      </c>
      <c r="BJ129" s="17" t="s">
        <v>152</v>
      </c>
      <c r="BK129" s="233">
        <f>ROUND(I129*H129,2)</f>
        <v>0</v>
      </c>
      <c r="BL129" s="17" t="s">
        <v>195</v>
      </c>
      <c r="BM129" s="232" t="s">
        <v>237</v>
      </c>
    </row>
    <row r="130" spans="2:63" s="11" customFormat="1" ht="25.9" customHeight="1">
      <c r="B130" s="205"/>
      <c r="C130" s="206"/>
      <c r="D130" s="207" t="s">
        <v>80</v>
      </c>
      <c r="E130" s="208" t="s">
        <v>238</v>
      </c>
      <c r="F130" s="208" t="s">
        <v>239</v>
      </c>
      <c r="G130" s="206"/>
      <c r="H130" s="206"/>
      <c r="I130" s="209"/>
      <c r="J130" s="210">
        <f>BK130</f>
        <v>0</v>
      </c>
      <c r="K130" s="206"/>
      <c r="L130" s="211"/>
      <c r="M130" s="212"/>
      <c r="N130" s="213"/>
      <c r="O130" s="213"/>
      <c r="P130" s="214">
        <f>P131</f>
        <v>0</v>
      </c>
      <c r="Q130" s="213"/>
      <c r="R130" s="214">
        <f>R131</f>
        <v>0</v>
      </c>
      <c r="S130" s="213"/>
      <c r="T130" s="215">
        <f>T131</f>
        <v>0</v>
      </c>
      <c r="AR130" s="216" t="s">
        <v>172</v>
      </c>
      <c r="AT130" s="217" t="s">
        <v>80</v>
      </c>
      <c r="AU130" s="217" t="s">
        <v>81</v>
      </c>
      <c r="AY130" s="216" t="s">
        <v>144</v>
      </c>
      <c r="BK130" s="218">
        <f>BK131</f>
        <v>0</v>
      </c>
    </row>
    <row r="131" spans="2:63" s="11" customFormat="1" ht="22.8" customHeight="1">
      <c r="B131" s="205"/>
      <c r="C131" s="206"/>
      <c r="D131" s="207" t="s">
        <v>80</v>
      </c>
      <c r="E131" s="219" t="s">
        <v>240</v>
      </c>
      <c r="F131" s="219" t="s">
        <v>241</v>
      </c>
      <c r="G131" s="206"/>
      <c r="H131" s="206"/>
      <c r="I131" s="209"/>
      <c r="J131" s="220">
        <f>BK131</f>
        <v>0</v>
      </c>
      <c r="K131" s="206"/>
      <c r="L131" s="211"/>
      <c r="M131" s="212"/>
      <c r="N131" s="213"/>
      <c r="O131" s="213"/>
      <c r="P131" s="214">
        <f>SUM(P132:P133)</f>
        <v>0</v>
      </c>
      <c r="Q131" s="213"/>
      <c r="R131" s="214">
        <f>SUM(R132:R133)</f>
        <v>0</v>
      </c>
      <c r="S131" s="213"/>
      <c r="T131" s="215">
        <f>SUM(T132:T133)</f>
        <v>0</v>
      </c>
      <c r="AR131" s="216" t="s">
        <v>172</v>
      </c>
      <c r="AT131" s="217" t="s">
        <v>80</v>
      </c>
      <c r="AU131" s="217" t="s">
        <v>88</v>
      </c>
      <c r="AY131" s="216" t="s">
        <v>144</v>
      </c>
      <c r="BK131" s="218">
        <f>SUM(BK132:BK133)</f>
        <v>0</v>
      </c>
    </row>
    <row r="132" spans="2:65" s="1" customFormat="1" ht="16.5" customHeight="1">
      <c r="B132" s="39"/>
      <c r="C132" s="221" t="s">
        <v>242</v>
      </c>
      <c r="D132" s="221" t="s">
        <v>147</v>
      </c>
      <c r="E132" s="222" t="s">
        <v>243</v>
      </c>
      <c r="F132" s="223" t="s">
        <v>241</v>
      </c>
      <c r="G132" s="224" t="s">
        <v>244</v>
      </c>
      <c r="H132" s="225">
        <v>1</v>
      </c>
      <c r="I132" s="226"/>
      <c r="J132" s="227">
        <f>ROUND(I132*H132,2)</f>
        <v>0</v>
      </c>
      <c r="K132" s="223" t="s">
        <v>151</v>
      </c>
      <c r="L132" s="44"/>
      <c r="M132" s="228" t="s">
        <v>35</v>
      </c>
      <c r="N132" s="229" t="s">
        <v>54</v>
      </c>
      <c r="O132" s="85"/>
      <c r="P132" s="230">
        <f>O132*H132</f>
        <v>0</v>
      </c>
      <c r="Q132" s="230">
        <v>0</v>
      </c>
      <c r="R132" s="230">
        <f>Q132*H132</f>
        <v>0</v>
      </c>
      <c r="S132" s="230">
        <v>0</v>
      </c>
      <c r="T132" s="231">
        <f>S132*H132</f>
        <v>0</v>
      </c>
      <c r="AR132" s="232" t="s">
        <v>245</v>
      </c>
      <c r="AT132" s="232" t="s">
        <v>147</v>
      </c>
      <c r="AU132" s="232" t="s">
        <v>90</v>
      </c>
      <c r="AY132" s="17" t="s">
        <v>144</v>
      </c>
      <c r="BE132" s="233">
        <f>IF(N132="základní",J132,0)</f>
        <v>0</v>
      </c>
      <c r="BF132" s="233">
        <f>IF(N132="snížená",J132,0)</f>
        <v>0</v>
      </c>
      <c r="BG132" s="233">
        <f>IF(N132="zákl. přenesená",J132,0)</f>
        <v>0</v>
      </c>
      <c r="BH132" s="233">
        <f>IF(N132="sníž. přenesená",J132,0)</f>
        <v>0</v>
      </c>
      <c r="BI132" s="233">
        <f>IF(N132="nulová",J132,0)</f>
        <v>0</v>
      </c>
      <c r="BJ132" s="17" t="s">
        <v>152</v>
      </c>
      <c r="BK132" s="233">
        <f>ROUND(I132*H132,2)</f>
        <v>0</v>
      </c>
      <c r="BL132" s="17" t="s">
        <v>245</v>
      </c>
      <c r="BM132" s="232" t="s">
        <v>246</v>
      </c>
    </row>
    <row r="133" spans="2:51" s="12" customFormat="1" ht="12">
      <c r="B133" s="247"/>
      <c r="C133" s="248"/>
      <c r="D133" s="234" t="s">
        <v>180</v>
      </c>
      <c r="E133" s="268" t="s">
        <v>35</v>
      </c>
      <c r="F133" s="249" t="s">
        <v>247</v>
      </c>
      <c r="G133" s="248"/>
      <c r="H133" s="250">
        <v>1</v>
      </c>
      <c r="I133" s="251"/>
      <c r="J133" s="248"/>
      <c r="K133" s="248"/>
      <c r="L133" s="252"/>
      <c r="M133" s="280"/>
      <c r="N133" s="281"/>
      <c r="O133" s="281"/>
      <c r="P133" s="281"/>
      <c r="Q133" s="281"/>
      <c r="R133" s="281"/>
      <c r="S133" s="281"/>
      <c r="T133" s="282"/>
      <c r="AT133" s="256" t="s">
        <v>180</v>
      </c>
      <c r="AU133" s="256" t="s">
        <v>90</v>
      </c>
      <c r="AV133" s="12" t="s">
        <v>90</v>
      </c>
      <c r="AW133" s="12" t="s">
        <v>41</v>
      </c>
      <c r="AX133" s="12" t="s">
        <v>88</v>
      </c>
      <c r="AY133" s="256" t="s">
        <v>144</v>
      </c>
    </row>
    <row r="134" spans="2:12" s="1" customFormat="1" ht="6.95" customHeight="1">
      <c r="B134" s="60"/>
      <c r="C134" s="61"/>
      <c r="D134" s="61"/>
      <c r="E134" s="61"/>
      <c r="F134" s="61"/>
      <c r="G134" s="61"/>
      <c r="H134" s="61"/>
      <c r="I134" s="172"/>
      <c r="J134" s="61"/>
      <c r="K134" s="61"/>
      <c r="L134" s="44"/>
    </row>
  </sheetData>
  <sheetProtection password="CC35" sheet="1" objects="1" scenarios="1" formatColumns="0" formatRows="0" autoFilter="0"/>
  <autoFilter ref="C93:K133"/>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98</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248</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ROUND(J93,2)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ROUND((SUM(BE93:BE124)),2)</f>
        <v>0</v>
      </c>
      <c r="I35" s="161">
        <v>0.21</v>
      </c>
      <c r="J35" s="160">
        <f>ROUND(((SUM(BE93:BE124))*I35),2)</f>
        <v>0</v>
      </c>
      <c r="L35" s="44"/>
    </row>
    <row r="36" spans="2:12" s="1" customFormat="1" ht="14.4" customHeight="1" hidden="1">
      <c r="B36" s="44"/>
      <c r="E36" s="145" t="s">
        <v>53</v>
      </c>
      <c r="F36" s="160">
        <f>ROUND((SUM(BF93:BF124)),2)</f>
        <v>0</v>
      </c>
      <c r="I36" s="161">
        <v>0.15</v>
      </c>
      <c r="J36" s="160">
        <f>ROUND(((SUM(BF93:BF124))*I36),2)</f>
        <v>0</v>
      </c>
      <c r="L36" s="44"/>
    </row>
    <row r="37" spans="2:12" s="1" customFormat="1" ht="14.4" customHeight="1">
      <c r="B37" s="44"/>
      <c r="D37" s="145" t="s">
        <v>51</v>
      </c>
      <c r="E37" s="145" t="s">
        <v>54</v>
      </c>
      <c r="F37" s="160">
        <f>ROUND((SUM(BG93:BG124)),2)</f>
        <v>0</v>
      </c>
      <c r="I37" s="161">
        <v>0.21</v>
      </c>
      <c r="J37" s="160">
        <f>0</f>
        <v>0</v>
      </c>
      <c r="L37" s="44"/>
    </row>
    <row r="38" spans="2:12" s="1" customFormat="1" ht="14.4" customHeight="1">
      <c r="B38" s="44"/>
      <c r="E38" s="145" t="s">
        <v>55</v>
      </c>
      <c r="F38" s="160">
        <f>ROUND((SUM(BH93:BH124)),2)</f>
        <v>0</v>
      </c>
      <c r="I38" s="161">
        <v>0.15</v>
      </c>
      <c r="J38" s="160">
        <f>0</f>
        <v>0</v>
      </c>
      <c r="L38" s="44"/>
    </row>
    <row r="39" spans="2:12" s="1" customFormat="1" ht="14.4" customHeight="1" hidden="1">
      <c r="B39" s="44"/>
      <c r="E39" s="145" t="s">
        <v>56</v>
      </c>
      <c r="F39" s="160">
        <f>ROUND((SUM(BI93:BI124)),2)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02 - Oprava dveří sypacích kabin – 2 kusy</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J93</f>
        <v>0</v>
      </c>
      <c r="K63" s="40"/>
      <c r="L63" s="44"/>
      <c r="AU63" s="17" t="s">
        <v>119</v>
      </c>
    </row>
    <row r="64" spans="2:12" s="8" customFormat="1" ht="24.95" customHeight="1">
      <c r="B64" s="182"/>
      <c r="C64" s="183"/>
      <c r="D64" s="184" t="s">
        <v>120</v>
      </c>
      <c r="E64" s="185"/>
      <c r="F64" s="185"/>
      <c r="G64" s="185"/>
      <c r="H64" s="185"/>
      <c r="I64" s="186"/>
      <c r="J64" s="187">
        <f>J94</f>
        <v>0</v>
      </c>
      <c r="K64" s="183"/>
      <c r="L64" s="188"/>
    </row>
    <row r="65" spans="2:12" s="9" customFormat="1" ht="19.9" customHeight="1">
      <c r="B65" s="189"/>
      <c r="C65" s="126"/>
      <c r="D65" s="190" t="s">
        <v>121</v>
      </c>
      <c r="E65" s="191"/>
      <c r="F65" s="191"/>
      <c r="G65" s="191"/>
      <c r="H65" s="191"/>
      <c r="I65" s="192"/>
      <c r="J65" s="193">
        <f>J95</f>
        <v>0</v>
      </c>
      <c r="K65" s="126"/>
      <c r="L65" s="194"/>
    </row>
    <row r="66" spans="2:12" s="9" customFormat="1" ht="19.9" customHeight="1">
      <c r="B66" s="189"/>
      <c r="C66" s="126"/>
      <c r="D66" s="190" t="s">
        <v>122</v>
      </c>
      <c r="E66" s="191"/>
      <c r="F66" s="191"/>
      <c r="G66" s="191"/>
      <c r="H66" s="191"/>
      <c r="I66" s="192"/>
      <c r="J66" s="193">
        <f>J101</f>
        <v>0</v>
      </c>
      <c r="K66" s="126"/>
      <c r="L66" s="194"/>
    </row>
    <row r="67" spans="2:12" s="8" customFormat="1" ht="24.95" customHeight="1">
      <c r="B67" s="182"/>
      <c r="C67" s="183"/>
      <c r="D67" s="184" t="s">
        <v>124</v>
      </c>
      <c r="E67" s="185"/>
      <c r="F67" s="185"/>
      <c r="G67" s="185"/>
      <c r="H67" s="185"/>
      <c r="I67" s="186"/>
      <c r="J67" s="187">
        <f>J109</f>
        <v>0</v>
      </c>
      <c r="K67" s="183"/>
      <c r="L67" s="188"/>
    </row>
    <row r="68" spans="2:12" s="9" customFormat="1" ht="19.9" customHeight="1">
      <c r="B68" s="189"/>
      <c r="C68" s="126"/>
      <c r="D68" s="190" t="s">
        <v>249</v>
      </c>
      <c r="E68" s="191"/>
      <c r="F68" s="191"/>
      <c r="G68" s="191"/>
      <c r="H68" s="191"/>
      <c r="I68" s="192"/>
      <c r="J68" s="193">
        <f>J110</f>
        <v>0</v>
      </c>
      <c r="K68" s="126"/>
      <c r="L68" s="194"/>
    </row>
    <row r="69" spans="2:12" s="9" customFormat="1" ht="19.9" customHeight="1">
      <c r="B69" s="189"/>
      <c r="C69" s="126"/>
      <c r="D69" s="190" t="s">
        <v>125</v>
      </c>
      <c r="E69" s="191"/>
      <c r="F69" s="191"/>
      <c r="G69" s="191"/>
      <c r="H69" s="191"/>
      <c r="I69" s="192"/>
      <c r="J69" s="193">
        <f>J115</f>
        <v>0</v>
      </c>
      <c r="K69" s="126"/>
      <c r="L69" s="194"/>
    </row>
    <row r="70" spans="2:12" s="8" customFormat="1" ht="24.95" customHeight="1">
      <c r="B70" s="182"/>
      <c r="C70" s="183"/>
      <c r="D70" s="184" t="s">
        <v>127</v>
      </c>
      <c r="E70" s="185"/>
      <c r="F70" s="185"/>
      <c r="G70" s="185"/>
      <c r="H70" s="185"/>
      <c r="I70" s="186"/>
      <c r="J70" s="187">
        <f>J121</f>
        <v>0</v>
      </c>
      <c r="K70" s="183"/>
      <c r="L70" s="188"/>
    </row>
    <row r="71" spans="2:12" s="9" customFormat="1" ht="19.9" customHeight="1">
      <c r="B71" s="189"/>
      <c r="C71" s="126"/>
      <c r="D71" s="190" t="s">
        <v>128</v>
      </c>
      <c r="E71" s="191"/>
      <c r="F71" s="191"/>
      <c r="G71" s="191"/>
      <c r="H71" s="191"/>
      <c r="I71" s="192"/>
      <c r="J71" s="193">
        <f>J122</f>
        <v>0</v>
      </c>
      <c r="K71" s="126"/>
      <c r="L71" s="194"/>
    </row>
    <row r="72" spans="2:12" s="1" customFormat="1" ht="21.8" customHeight="1">
      <c r="B72" s="39"/>
      <c r="C72" s="40"/>
      <c r="D72" s="40"/>
      <c r="E72" s="40"/>
      <c r="F72" s="40"/>
      <c r="G72" s="40"/>
      <c r="H72" s="40"/>
      <c r="I72" s="147"/>
      <c r="J72" s="40"/>
      <c r="K72" s="40"/>
      <c r="L72" s="44"/>
    </row>
    <row r="73" spans="2:12" s="1" customFormat="1" ht="6.95" customHeight="1">
      <c r="B73" s="60"/>
      <c r="C73" s="61"/>
      <c r="D73" s="61"/>
      <c r="E73" s="61"/>
      <c r="F73" s="61"/>
      <c r="G73" s="61"/>
      <c r="H73" s="61"/>
      <c r="I73" s="172"/>
      <c r="J73" s="61"/>
      <c r="K73" s="61"/>
      <c r="L73" s="44"/>
    </row>
    <row r="77" spans="2:12" s="1" customFormat="1" ht="6.95" customHeight="1">
      <c r="B77" s="62"/>
      <c r="C77" s="63"/>
      <c r="D77" s="63"/>
      <c r="E77" s="63"/>
      <c r="F77" s="63"/>
      <c r="G77" s="63"/>
      <c r="H77" s="63"/>
      <c r="I77" s="175"/>
      <c r="J77" s="63"/>
      <c r="K77" s="63"/>
      <c r="L77" s="44"/>
    </row>
    <row r="78" spans="2:12" s="1" customFormat="1" ht="24.95" customHeight="1">
      <c r="B78" s="39"/>
      <c r="C78" s="23" t="s">
        <v>129</v>
      </c>
      <c r="D78" s="40"/>
      <c r="E78" s="40"/>
      <c r="F78" s="40"/>
      <c r="G78" s="40"/>
      <c r="H78" s="40"/>
      <c r="I78" s="147"/>
      <c r="J78" s="40"/>
      <c r="K78" s="40"/>
      <c r="L78" s="44"/>
    </row>
    <row r="79" spans="2:12" s="1" customFormat="1" ht="6.95" customHeight="1">
      <c r="B79" s="39"/>
      <c r="C79" s="40"/>
      <c r="D79" s="40"/>
      <c r="E79" s="40"/>
      <c r="F79" s="40"/>
      <c r="G79" s="40"/>
      <c r="H79" s="40"/>
      <c r="I79" s="147"/>
      <c r="J79" s="40"/>
      <c r="K79" s="40"/>
      <c r="L79" s="44"/>
    </row>
    <row r="80" spans="2:12" s="1" customFormat="1" ht="12" customHeight="1">
      <c r="B80" s="39"/>
      <c r="C80" s="32" t="s">
        <v>16</v>
      </c>
      <c r="D80" s="40"/>
      <c r="E80" s="40"/>
      <c r="F80" s="40"/>
      <c r="G80" s="40"/>
      <c r="H80" s="40"/>
      <c r="I80" s="147"/>
      <c r="J80" s="40"/>
      <c r="K80" s="40"/>
      <c r="L80" s="44"/>
    </row>
    <row r="81" spans="2:12" s="1" customFormat="1" ht="16.5" customHeight="1">
      <c r="B81" s="39"/>
      <c r="C81" s="40"/>
      <c r="D81" s="40"/>
      <c r="E81" s="176" t="str">
        <f>E7</f>
        <v>STAVEBNÍ OPRAVY OBJEKTŮ V AREÁLECH STŘEDISKA DÚK V ROCE 2019 - OPRAVY OKEN A DVEŘÍ</v>
      </c>
      <c r="F81" s="32"/>
      <c r="G81" s="32"/>
      <c r="H81" s="32"/>
      <c r="I81" s="147"/>
      <c r="J81" s="40"/>
      <c r="K81" s="40"/>
      <c r="L81" s="44"/>
    </row>
    <row r="82" spans="2:12" ht="12" customHeight="1">
      <c r="B82" s="21"/>
      <c r="C82" s="32" t="s">
        <v>112</v>
      </c>
      <c r="D82" s="22"/>
      <c r="E82" s="22"/>
      <c r="F82" s="22"/>
      <c r="G82" s="22"/>
      <c r="H82" s="22"/>
      <c r="I82" s="139"/>
      <c r="J82" s="22"/>
      <c r="K82" s="22"/>
      <c r="L82" s="20"/>
    </row>
    <row r="83" spans="2:12" s="1" customFormat="1" ht="16.5" customHeight="1">
      <c r="B83" s="39"/>
      <c r="C83" s="40"/>
      <c r="D83" s="40"/>
      <c r="E83" s="176" t="s">
        <v>113</v>
      </c>
      <c r="F83" s="40"/>
      <c r="G83" s="40"/>
      <c r="H83" s="40"/>
      <c r="I83" s="147"/>
      <c r="J83" s="40"/>
      <c r="K83" s="40"/>
      <c r="L83" s="44"/>
    </row>
    <row r="84" spans="2:12" s="1" customFormat="1" ht="12" customHeight="1">
      <c r="B84" s="39"/>
      <c r="C84" s="32" t="s">
        <v>114</v>
      </c>
      <c r="D84" s="40"/>
      <c r="E84" s="40"/>
      <c r="F84" s="40"/>
      <c r="G84" s="40"/>
      <c r="H84" s="40"/>
      <c r="I84" s="147"/>
      <c r="J84" s="40"/>
      <c r="K84" s="40"/>
      <c r="L84" s="44"/>
    </row>
    <row r="85" spans="2:12" s="1" customFormat="1" ht="16.5" customHeight="1">
      <c r="B85" s="39"/>
      <c r="C85" s="40"/>
      <c r="D85" s="40"/>
      <c r="E85" s="70" t="str">
        <f>E11</f>
        <v>SO 02 - Oprava dveří sypacích kabin – 2 kusy</v>
      </c>
      <c r="F85" s="40"/>
      <c r="G85" s="40"/>
      <c r="H85" s="40"/>
      <c r="I85" s="147"/>
      <c r="J85" s="40"/>
      <c r="K85" s="40"/>
      <c r="L85" s="44"/>
    </row>
    <row r="86" spans="2:12" s="1" customFormat="1" ht="6.95" customHeight="1">
      <c r="B86" s="39"/>
      <c r="C86" s="40"/>
      <c r="D86" s="40"/>
      <c r="E86" s="40"/>
      <c r="F86" s="40"/>
      <c r="G86" s="40"/>
      <c r="H86" s="40"/>
      <c r="I86" s="147"/>
      <c r="J86" s="40"/>
      <c r="K86" s="40"/>
      <c r="L86" s="44"/>
    </row>
    <row r="87" spans="2:12" s="1" customFormat="1" ht="12" customHeight="1">
      <c r="B87" s="39"/>
      <c r="C87" s="32" t="s">
        <v>22</v>
      </c>
      <c r="D87" s="40"/>
      <c r="E87" s="40"/>
      <c r="F87" s="27" t="str">
        <f>F14</f>
        <v xml:space="preserve"> </v>
      </c>
      <c r="G87" s="40"/>
      <c r="H87" s="40"/>
      <c r="I87" s="149" t="s">
        <v>24</v>
      </c>
      <c r="J87" s="73" t="str">
        <f>IF(J14="","",J14)</f>
        <v>15. 5. 2019</v>
      </c>
      <c r="K87" s="40"/>
      <c r="L87" s="44"/>
    </row>
    <row r="88" spans="2:12" s="1" customFormat="1" ht="6.95" customHeight="1">
      <c r="B88" s="39"/>
      <c r="C88" s="40"/>
      <c r="D88" s="40"/>
      <c r="E88" s="40"/>
      <c r="F88" s="40"/>
      <c r="G88" s="40"/>
      <c r="H88" s="40"/>
      <c r="I88" s="147"/>
      <c r="J88" s="40"/>
      <c r="K88" s="40"/>
      <c r="L88" s="44"/>
    </row>
    <row r="89" spans="2:12" s="1" customFormat="1" ht="15.15" customHeight="1">
      <c r="B89" s="39"/>
      <c r="C89" s="32" t="s">
        <v>30</v>
      </c>
      <c r="D89" s="40"/>
      <c r="E89" s="40"/>
      <c r="F89" s="27" t="str">
        <f>E17</f>
        <v>Palivový kombinát Ústí, státní podnik</v>
      </c>
      <c r="G89" s="40"/>
      <c r="H89" s="40"/>
      <c r="I89" s="149" t="s">
        <v>38</v>
      </c>
      <c r="J89" s="37" t="str">
        <f>E23</f>
        <v>PROJEX s.r.o.</v>
      </c>
      <c r="K89" s="40"/>
      <c r="L89" s="44"/>
    </row>
    <row r="90" spans="2:12" s="1" customFormat="1" ht="27.9" customHeight="1">
      <c r="B90" s="39"/>
      <c r="C90" s="32" t="s">
        <v>36</v>
      </c>
      <c r="D90" s="40"/>
      <c r="E90" s="40"/>
      <c r="F90" s="27" t="str">
        <f>IF(E20="","",E20)</f>
        <v>Vyplň údaj</v>
      </c>
      <c r="G90" s="40"/>
      <c r="H90" s="40"/>
      <c r="I90" s="149" t="s">
        <v>42</v>
      </c>
      <c r="J90" s="37" t="str">
        <f>E26</f>
        <v>STAVEBNÍ ROZPOČTY s.r.o.</v>
      </c>
      <c r="K90" s="40"/>
      <c r="L90" s="44"/>
    </row>
    <row r="91" spans="2:12" s="1" customFormat="1" ht="10.3" customHeight="1">
      <c r="B91" s="39"/>
      <c r="C91" s="40"/>
      <c r="D91" s="40"/>
      <c r="E91" s="40"/>
      <c r="F91" s="40"/>
      <c r="G91" s="40"/>
      <c r="H91" s="40"/>
      <c r="I91" s="147"/>
      <c r="J91" s="40"/>
      <c r="K91" s="40"/>
      <c r="L91" s="44"/>
    </row>
    <row r="92" spans="2:20" s="10" customFormat="1" ht="29.25" customHeight="1">
      <c r="B92" s="195"/>
      <c r="C92" s="196" t="s">
        <v>130</v>
      </c>
      <c r="D92" s="197" t="s">
        <v>66</v>
      </c>
      <c r="E92" s="197" t="s">
        <v>62</v>
      </c>
      <c r="F92" s="197" t="s">
        <v>63</v>
      </c>
      <c r="G92" s="197" t="s">
        <v>131</v>
      </c>
      <c r="H92" s="197" t="s">
        <v>132</v>
      </c>
      <c r="I92" s="198" t="s">
        <v>133</v>
      </c>
      <c r="J92" s="197" t="s">
        <v>118</v>
      </c>
      <c r="K92" s="199" t="s">
        <v>134</v>
      </c>
      <c r="L92" s="200"/>
      <c r="M92" s="93" t="s">
        <v>35</v>
      </c>
      <c r="N92" s="94" t="s">
        <v>51</v>
      </c>
      <c r="O92" s="94" t="s">
        <v>135</v>
      </c>
      <c r="P92" s="94" t="s">
        <v>136</v>
      </c>
      <c r="Q92" s="94" t="s">
        <v>137</v>
      </c>
      <c r="R92" s="94" t="s">
        <v>138</v>
      </c>
      <c r="S92" s="94" t="s">
        <v>139</v>
      </c>
      <c r="T92" s="95" t="s">
        <v>140</v>
      </c>
    </row>
    <row r="93" spans="2:63" s="1" customFormat="1" ht="22.8" customHeight="1">
      <c r="B93" s="39"/>
      <c r="C93" s="100" t="s">
        <v>141</v>
      </c>
      <c r="D93" s="40"/>
      <c r="E93" s="40"/>
      <c r="F93" s="40"/>
      <c r="G93" s="40"/>
      <c r="H93" s="40"/>
      <c r="I93" s="147"/>
      <c r="J93" s="201">
        <f>BK93</f>
        <v>0</v>
      </c>
      <c r="K93" s="40"/>
      <c r="L93" s="44"/>
      <c r="M93" s="96"/>
      <c r="N93" s="97"/>
      <c r="O93" s="97"/>
      <c r="P93" s="202">
        <f>P94+P109+P121</f>
        <v>0</v>
      </c>
      <c r="Q93" s="97"/>
      <c r="R93" s="202">
        <f>R94+R109+R121</f>
        <v>0.38910000000000006</v>
      </c>
      <c r="S93" s="97"/>
      <c r="T93" s="203">
        <f>T94+T109+T121</f>
        <v>0.026</v>
      </c>
      <c r="AT93" s="17" t="s">
        <v>80</v>
      </c>
      <c r="AU93" s="17" t="s">
        <v>119</v>
      </c>
      <c r="BK93" s="204">
        <f>BK94+BK109+BK121</f>
        <v>0</v>
      </c>
    </row>
    <row r="94" spans="2:63" s="11" customFormat="1" ht="25.9" customHeight="1">
      <c r="B94" s="205"/>
      <c r="C94" s="206"/>
      <c r="D94" s="207" t="s">
        <v>80</v>
      </c>
      <c r="E94" s="208" t="s">
        <v>142</v>
      </c>
      <c r="F94" s="208" t="s">
        <v>143</v>
      </c>
      <c r="G94" s="206"/>
      <c r="H94" s="206"/>
      <c r="I94" s="209"/>
      <c r="J94" s="210">
        <f>BK94</f>
        <v>0</v>
      </c>
      <c r="K94" s="206"/>
      <c r="L94" s="211"/>
      <c r="M94" s="212"/>
      <c r="N94" s="213"/>
      <c r="O94" s="213"/>
      <c r="P94" s="214">
        <f>P95+P101</f>
        <v>0</v>
      </c>
      <c r="Q94" s="213"/>
      <c r="R94" s="214">
        <f>R95+R101</f>
        <v>0.03126</v>
      </c>
      <c r="S94" s="213"/>
      <c r="T94" s="215">
        <f>T95+T101</f>
        <v>0</v>
      </c>
      <c r="AR94" s="216" t="s">
        <v>88</v>
      </c>
      <c r="AT94" s="217" t="s">
        <v>80</v>
      </c>
      <c r="AU94" s="217" t="s">
        <v>81</v>
      </c>
      <c r="AY94" s="216" t="s">
        <v>144</v>
      </c>
      <c r="BK94" s="218">
        <f>BK95+BK101</f>
        <v>0</v>
      </c>
    </row>
    <row r="95" spans="2:63" s="11" customFormat="1" ht="22.8" customHeight="1">
      <c r="B95" s="205"/>
      <c r="C95" s="206"/>
      <c r="D95" s="207" t="s">
        <v>80</v>
      </c>
      <c r="E95" s="219" t="s">
        <v>145</v>
      </c>
      <c r="F95" s="219" t="s">
        <v>146</v>
      </c>
      <c r="G95" s="206"/>
      <c r="H95" s="206"/>
      <c r="I95" s="209"/>
      <c r="J95" s="220">
        <f>BK95</f>
        <v>0</v>
      </c>
      <c r="K95" s="206"/>
      <c r="L95" s="211"/>
      <c r="M95" s="212"/>
      <c r="N95" s="213"/>
      <c r="O95" s="213"/>
      <c r="P95" s="214">
        <f>SUM(P96:P100)</f>
        <v>0</v>
      </c>
      <c r="Q95" s="213"/>
      <c r="R95" s="214">
        <f>SUM(R96:R100)</f>
        <v>0.03126</v>
      </c>
      <c r="S95" s="213"/>
      <c r="T95" s="215">
        <f>SUM(T96:T100)</f>
        <v>0</v>
      </c>
      <c r="AR95" s="216" t="s">
        <v>88</v>
      </c>
      <c r="AT95" s="217" t="s">
        <v>80</v>
      </c>
      <c r="AU95" s="217" t="s">
        <v>88</v>
      </c>
      <c r="AY95" s="216" t="s">
        <v>144</v>
      </c>
      <c r="BK95" s="218">
        <f>SUM(BK96:BK100)</f>
        <v>0</v>
      </c>
    </row>
    <row r="96" spans="2:65" s="1" customFormat="1" ht="16.5" customHeight="1">
      <c r="B96" s="39"/>
      <c r="C96" s="221" t="s">
        <v>88</v>
      </c>
      <c r="D96" s="221" t="s">
        <v>147</v>
      </c>
      <c r="E96" s="222" t="s">
        <v>250</v>
      </c>
      <c r="F96" s="223" t="s">
        <v>251</v>
      </c>
      <c r="G96" s="224" t="s">
        <v>252</v>
      </c>
      <c r="H96" s="225">
        <v>20.84</v>
      </c>
      <c r="I96" s="226"/>
      <c r="J96" s="227">
        <f>ROUND(I96*H96,2)</f>
        <v>0</v>
      </c>
      <c r="K96" s="223" t="s">
        <v>151</v>
      </c>
      <c r="L96" s="44"/>
      <c r="M96" s="228" t="s">
        <v>35</v>
      </c>
      <c r="N96" s="229" t="s">
        <v>54</v>
      </c>
      <c r="O96" s="85"/>
      <c r="P96" s="230">
        <f>O96*H96</f>
        <v>0</v>
      </c>
      <c r="Q96" s="230">
        <v>0.0015</v>
      </c>
      <c r="R96" s="230">
        <f>Q96*H96</f>
        <v>0.03126</v>
      </c>
      <c r="S96" s="230">
        <v>0</v>
      </c>
      <c r="T96" s="231">
        <f>S96*H96</f>
        <v>0</v>
      </c>
      <c r="AR96" s="232" t="s">
        <v>152</v>
      </c>
      <c r="AT96" s="232" t="s">
        <v>147</v>
      </c>
      <c r="AU96" s="232" t="s">
        <v>90</v>
      </c>
      <c r="AY96" s="17" t="s">
        <v>144</v>
      </c>
      <c r="BE96" s="233">
        <f>IF(N96="základní",J96,0)</f>
        <v>0</v>
      </c>
      <c r="BF96" s="233">
        <f>IF(N96="snížená",J96,0)</f>
        <v>0</v>
      </c>
      <c r="BG96" s="233">
        <f>IF(N96="zákl. přenesená",J96,0)</f>
        <v>0</v>
      </c>
      <c r="BH96" s="233">
        <f>IF(N96="sníž. přenesená",J96,0)</f>
        <v>0</v>
      </c>
      <c r="BI96" s="233">
        <f>IF(N96="nulová",J96,0)</f>
        <v>0</v>
      </c>
      <c r="BJ96" s="17" t="s">
        <v>152</v>
      </c>
      <c r="BK96" s="233">
        <f>ROUND(I96*H96,2)</f>
        <v>0</v>
      </c>
      <c r="BL96" s="17" t="s">
        <v>152</v>
      </c>
      <c r="BM96" s="232" t="s">
        <v>253</v>
      </c>
    </row>
    <row r="97" spans="2:47" s="1" customFormat="1" ht="12">
      <c r="B97" s="39"/>
      <c r="C97" s="40"/>
      <c r="D97" s="234" t="s">
        <v>154</v>
      </c>
      <c r="E97" s="40"/>
      <c r="F97" s="235" t="s">
        <v>254</v>
      </c>
      <c r="G97" s="40"/>
      <c r="H97" s="40"/>
      <c r="I97" s="147"/>
      <c r="J97" s="40"/>
      <c r="K97" s="40"/>
      <c r="L97" s="44"/>
      <c r="M97" s="236"/>
      <c r="N97" s="85"/>
      <c r="O97" s="85"/>
      <c r="P97" s="85"/>
      <c r="Q97" s="85"/>
      <c r="R97" s="85"/>
      <c r="S97" s="85"/>
      <c r="T97" s="86"/>
      <c r="AT97" s="17" t="s">
        <v>154</v>
      </c>
      <c r="AU97" s="17" t="s">
        <v>90</v>
      </c>
    </row>
    <row r="98" spans="2:51" s="12" customFormat="1" ht="12">
      <c r="B98" s="247"/>
      <c r="C98" s="248"/>
      <c r="D98" s="234" t="s">
        <v>180</v>
      </c>
      <c r="E98" s="268" t="s">
        <v>35</v>
      </c>
      <c r="F98" s="249" t="s">
        <v>255</v>
      </c>
      <c r="G98" s="248"/>
      <c r="H98" s="250">
        <v>9.84</v>
      </c>
      <c r="I98" s="251"/>
      <c r="J98" s="248"/>
      <c r="K98" s="248"/>
      <c r="L98" s="252"/>
      <c r="M98" s="253"/>
      <c r="N98" s="254"/>
      <c r="O98" s="254"/>
      <c r="P98" s="254"/>
      <c r="Q98" s="254"/>
      <c r="R98" s="254"/>
      <c r="S98" s="254"/>
      <c r="T98" s="255"/>
      <c r="AT98" s="256" t="s">
        <v>180</v>
      </c>
      <c r="AU98" s="256" t="s">
        <v>90</v>
      </c>
      <c r="AV98" s="12" t="s">
        <v>90</v>
      </c>
      <c r="AW98" s="12" t="s">
        <v>41</v>
      </c>
      <c r="AX98" s="12" t="s">
        <v>81</v>
      </c>
      <c r="AY98" s="256" t="s">
        <v>144</v>
      </c>
    </row>
    <row r="99" spans="2:51" s="12" customFormat="1" ht="12">
      <c r="B99" s="247"/>
      <c r="C99" s="248"/>
      <c r="D99" s="234" t="s">
        <v>180</v>
      </c>
      <c r="E99" s="268" t="s">
        <v>35</v>
      </c>
      <c r="F99" s="249" t="s">
        <v>256</v>
      </c>
      <c r="G99" s="248"/>
      <c r="H99" s="250">
        <v>11</v>
      </c>
      <c r="I99" s="251"/>
      <c r="J99" s="248"/>
      <c r="K99" s="248"/>
      <c r="L99" s="252"/>
      <c r="M99" s="253"/>
      <c r="N99" s="254"/>
      <c r="O99" s="254"/>
      <c r="P99" s="254"/>
      <c r="Q99" s="254"/>
      <c r="R99" s="254"/>
      <c r="S99" s="254"/>
      <c r="T99" s="255"/>
      <c r="AT99" s="256" t="s">
        <v>180</v>
      </c>
      <c r="AU99" s="256" t="s">
        <v>90</v>
      </c>
      <c r="AV99" s="12" t="s">
        <v>90</v>
      </c>
      <c r="AW99" s="12" t="s">
        <v>41</v>
      </c>
      <c r="AX99" s="12" t="s">
        <v>81</v>
      </c>
      <c r="AY99" s="256" t="s">
        <v>144</v>
      </c>
    </row>
    <row r="100" spans="2:51" s="14" customFormat="1" ht="12">
      <c r="B100" s="269"/>
      <c r="C100" s="270"/>
      <c r="D100" s="234" t="s">
        <v>180</v>
      </c>
      <c r="E100" s="271" t="s">
        <v>35</v>
      </c>
      <c r="F100" s="272" t="s">
        <v>231</v>
      </c>
      <c r="G100" s="270"/>
      <c r="H100" s="273">
        <v>20.84</v>
      </c>
      <c r="I100" s="274"/>
      <c r="J100" s="270"/>
      <c r="K100" s="270"/>
      <c r="L100" s="275"/>
      <c r="M100" s="276"/>
      <c r="N100" s="277"/>
      <c r="O100" s="277"/>
      <c r="P100" s="277"/>
      <c r="Q100" s="277"/>
      <c r="R100" s="277"/>
      <c r="S100" s="277"/>
      <c r="T100" s="278"/>
      <c r="AT100" s="279" t="s">
        <v>180</v>
      </c>
      <c r="AU100" s="279" t="s">
        <v>90</v>
      </c>
      <c r="AV100" s="14" t="s">
        <v>152</v>
      </c>
      <c r="AW100" s="14" t="s">
        <v>41</v>
      </c>
      <c r="AX100" s="14" t="s">
        <v>88</v>
      </c>
      <c r="AY100" s="279" t="s">
        <v>144</v>
      </c>
    </row>
    <row r="101" spans="2:63" s="11" customFormat="1" ht="22.8" customHeight="1">
      <c r="B101" s="205"/>
      <c r="C101" s="206"/>
      <c r="D101" s="207" t="s">
        <v>80</v>
      </c>
      <c r="E101" s="219" t="s">
        <v>165</v>
      </c>
      <c r="F101" s="219" t="s">
        <v>166</v>
      </c>
      <c r="G101" s="206"/>
      <c r="H101" s="206"/>
      <c r="I101" s="209"/>
      <c r="J101" s="220">
        <f>BK101</f>
        <v>0</v>
      </c>
      <c r="K101" s="206"/>
      <c r="L101" s="211"/>
      <c r="M101" s="212"/>
      <c r="N101" s="213"/>
      <c r="O101" s="213"/>
      <c r="P101" s="214">
        <f>SUM(P102:P108)</f>
        <v>0</v>
      </c>
      <c r="Q101" s="213"/>
      <c r="R101" s="214">
        <f>SUM(R102:R108)</f>
        <v>0</v>
      </c>
      <c r="S101" s="213"/>
      <c r="T101" s="215">
        <f>SUM(T102:T108)</f>
        <v>0</v>
      </c>
      <c r="AR101" s="216" t="s">
        <v>88</v>
      </c>
      <c r="AT101" s="217" t="s">
        <v>80</v>
      </c>
      <c r="AU101" s="217" t="s">
        <v>88</v>
      </c>
      <c r="AY101" s="216" t="s">
        <v>144</v>
      </c>
      <c r="BK101" s="218">
        <f>SUM(BK102:BK108)</f>
        <v>0</v>
      </c>
    </row>
    <row r="102" spans="2:65" s="1" customFormat="1" ht="24" customHeight="1">
      <c r="B102" s="39"/>
      <c r="C102" s="221" t="s">
        <v>90</v>
      </c>
      <c r="D102" s="221" t="s">
        <v>147</v>
      </c>
      <c r="E102" s="222" t="s">
        <v>167</v>
      </c>
      <c r="F102" s="223" t="s">
        <v>168</v>
      </c>
      <c r="G102" s="224" t="s">
        <v>169</v>
      </c>
      <c r="H102" s="225">
        <v>0.026</v>
      </c>
      <c r="I102" s="226"/>
      <c r="J102" s="227">
        <f>ROUND(I102*H102,2)</f>
        <v>0</v>
      </c>
      <c r="K102" s="223" t="s">
        <v>151</v>
      </c>
      <c r="L102" s="44"/>
      <c r="M102" s="228" t="s">
        <v>35</v>
      </c>
      <c r="N102" s="229" t="s">
        <v>54</v>
      </c>
      <c r="O102" s="85"/>
      <c r="P102" s="230">
        <f>O102*H102</f>
        <v>0</v>
      </c>
      <c r="Q102" s="230">
        <v>0</v>
      </c>
      <c r="R102" s="230">
        <f>Q102*H102</f>
        <v>0</v>
      </c>
      <c r="S102" s="230">
        <v>0</v>
      </c>
      <c r="T102" s="231">
        <f>S102*H102</f>
        <v>0</v>
      </c>
      <c r="AR102" s="232" t="s">
        <v>152</v>
      </c>
      <c r="AT102" s="232" t="s">
        <v>147</v>
      </c>
      <c r="AU102" s="232" t="s">
        <v>90</v>
      </c>
      <c r="AY102" s="17" t="s">
        <v>144</v>
      </c>
      <c r="BE102" s="233">
        <f>IF(N102="základní",J102,0)</f>
        <v>0</v>
      </c>
      <c r="BF102" s="233">
        <f>IF(N102="snížená",J102,0)</f>
        <v>0</v>
      </c>
      <c r="BG102" s="233">
        <f>IF(N102="zákl. přenesená",J102,0)</f>
        <v>0</v>
      </c>
      <c r="BH102" s="233">
        <f>IF(N102="sníž. přenesená",J102,0)</f>
        <v>0</v>
      </c>
      <c r="BI102" s="233">
        <f>IF(N102="nulová",J102,0)</f>
        <v>0</v>
      </c>
      <c r="BJ102" s="17" t="s">
        <v>152</v>
      </c>
      <c r="BK102" s="233">
        <f>ROUND(I102*H102,2)</f>
        <v>0</v>
      </c>
      <c r="BL102" s="17" t="s">
        <v>152</v>
      </c>
      <c r="BM102" s="232" t="s">
        <v>257</v>
      </c>
    </row>
    <row r="103" spans="2:47" s="1" customFormat="1" ht="12">
      <c r="B103" s="39"/>
      <c r="C103" s="40"/>
      <c r="D103" s="234" t="s">
        <v>154</v>
      </c>
      <c r="E103" s="40"/>
      <c r="F103" s="235" t="s">
        <v>171</v>
      </c>
      <c r="G103" s="40"/>
      <c r="H103" s="40"/>
      <c r="I103" s="147"/>
      <c r="J103" s="40"/>
      <c r="K103" s="40"/>
      <c r="L103" s="44"/>
      <c r="M103" s="236"/>
      <c r="N103" s="85"/>
      <c r="O103" s="85"/>
      <c r="P103" s="85"/>
      <c r="Q103" s="85"/>
      <c r="R103" s="85"/>
      <c r="S103" s="85"/>
      <c r="T103" s="86"/>
      <c r="AT103" s="17" t="s">
        <v>154</v>
      </c>
      <c r="AU103" s="17" t="s">
        <v>90</v>
      </c>
    </row>
    <row r="104" spans="2:65" s="1" customFormat="1" ht="16.5" customHeight="1">
      <c r="B104" s="39"/>
      <c r="C104" s="221" t="s">
        <v>161</v>
      </c>
      <c r="D104" s="221" t="s">
        <v>147</v>
      </c>
      <c r="E104" s="222" t="s">
        <v>173</v>
      </c>
      <c r="F104" s="223" t="s">
        <v>174</v>
      </c>
      <c r="G104" s="224" t="s">
        <v>169</v>
      </c>
      <c r="H104" s="225">
        <v>0.026</v>
      </c>
      <c r="I104" s="226"/>
      <c r="J104" s="227">
        <f>ROUND(I104*H104,2)</f>
        <v>0</v>
      </c>
      <c r="K104" s="223" t="s">
        <v>151</v>
      </c>
      <c r="L104" s="44"/>
      <c r="M104" s="228" t="s">
        <v>35</v>
      </c>
      <c r="N104" s="229" t="s">
        <v>54</v>
      </c>
      <c r="O104" s="85"/>
      <c r="P104" s="230">
        <f>O104*H104</f>
        <v>0</v>
      </c>
      <c r="Q104" s="230">
        <v>0</v>
      </c>
      <c r="R104" s="230">
        <f>Q104*H104</f>
        <v>0</v>
      </c>
      <c r="S104" s="230">
        <v>0</v>
      </c>
      <c r="T104" s="231">
        <f>S104*H104</f>
        <v>0</v>
      </c>
      <c r="AR104" s="232" t="s">
        <v>152</v>
      </c>
      <c r="AT104" s="232" t="s">
        <v>147</v>
      </c>
      <c r="AU104" s="232" t="s">
        <v>90</v>
      </c>
      <c r="AY104" s="17" t="s">
        <v>144</v>
      </c>
      <c r="BE104" s="233">
        <f>IF(N104="základní",J104,0)</f>
        <v>0</v>
      </c>
      <c r="BF104" s="233">
        <f>IF(N104="snížená",J104,0)</f>
        <v>0</v>
      </c>
      <c r="BG104" s="233">
        <f>IF(N104="zákl. přenesená",J104,0)</f>
        <v>0</v>
      </c>
      <c r="BH104" s="233">
        <f>IF(N104="sníž. přenesená",J104,0)</f>
        <v>0</v>
      </c>
      <c r="BI104" s="233">
        <f>IF(N104="nulová",J104,0)</f>
        <v>0</v>
      </c>
      <c r="BJ104" s="17" t="s">
        <v>152</v>
      </c>
      <c r="BK104" s="233">
        <f>ROUND(I104*H104,2)</f>
        <v>0</v>
      </c>
      <c r="BL104" s="17" t="s">
        <v>152</v>
      </c>
      <c r="BM104" s="232" t="s">
        <v>258</v>
      </c>
    </row>
    <row r="105" spans="2:47" s="1" customFormat="1" ht="12">
      <c r="B105" s="39"/>
      <c r="C105" s="40"/>
      <c r="D105" s="234" t="s">
        <v>154</v>
      </c>
      <c r="E105" s="40"/>
      <c r="F105" s="235" t="s">
        <v>176</v>
      </c>
      <c r="G105" s="40"/>
      <c r="H105" s="40"/>
      <c r="I105" s="147"/>
      <c r="J105" s="40"/>
      <c r="K105" s="40"/>
      <c r="L105" s="44"/>
      <c r="M105" s="236"/>
      <c r="N105" s="85"/>
      <c r="O105" s="85"/>
      <c r="P105" s="85"/>
      <c r="Q105" s="85"/>
      <c r="R105" s="85"/>
      <c r="S105" s="85"/>
      <c r="T105" s="86"/>
      <c r="AT105" s="17" t="s">
        <v>154</v>
      </c>
      <c r="AU105" s="17" t="s">
        <v>90</v>
      </c>
    </row>
    <row r="106" spans="2:65" s="1" customFormat="1" ht="24" customHeight="1">
      <c r="B106" s="39"/>
      <c r="C106" s="221" t="s">
        <v>152</v>
      </c>
      <c r="D106" s="221" t="s">
        <v>147</v>
      </c>
      <c r="E106" s="222" t="s">
        <v>177</v>
      </c>
      <c r="F106" s="223" t="s">
        <v>178</v>
      </c>
      <c r="G106" s="224" t="s">
        <v>169</v>
      </c>
      <c r="H106" s="225">
        <v>0.494</v>
      </c>
      <c r="I106" s="226"/>
      <c r="J106" s="227">
        <f>ROUND(I106*H106,2)</f>
        <v>0</v>
      </c>
      <c r="K106" s="223" t="s">
        <v>151</v>
      </c>
      <c r="L106" s="44"/>
      <c r="M106" s="228" t="s">
        <v>35</v>
      </c>
      <c r="N106" s="229" t="s">
        <v>54</v>
      </c>
      <c r="O106" s="85"/>
      <c r="P106" s="230">
        <f>O106*H106</f>
        <v>0</v>
      </c>
      <c r="Q106" s="230">
        <v>0</v>
      </c>
      <c r="R106" s="230">
        <f>Q106*H106</f>
        <v>0</v>
      </c>
      <c r="S106" s="230">
        <v>0</v>
      </c>
      <c r="T106" s="231">
        <f>S106*H106</f>
        <v>0</v>
      </c>
      <c r="AR106" s="232" t="s">
        <v>152</v>
      </c>
      <c r="AT106" s="232" t="s">
        <v>147</v>
      </c>
      <c r="AU106" s="232" t="s">
        <v>90</v>
      </c>
      <c r="AY106" s="17" t="s">
        <v>144</v>
      </c>
      <c r="BE106" s="233">
        <f>IF(N106="základní",J106,0)</f>
        <v>0</v>
      </c>
      <c r="BF106" s="233">
        <f>IF(N106="snížená",J106,0)</f>
        <v>0</v>
      </c>
      <c r="BG106" s="233">
        <f>IF(N106="zákl. přenesená",J106,0)</f>
        <v>0</v>
      </c>
      <c r="BH106" s="233">
        <f>IF(N106="sníž. přenesená",J106,0)</f>
        <v>0</v>
      </c>
      <c r="BI106" s="233">
        <f>IF(N106="nulová",J106,0)</f>
        <v>0</v>
      </c>
      <c r="BJ106" s="17" t="s">
        <v>152</v>
      </c>
      <c r="BK106" s="233">
        <f>ROUND(I106*H106,2)</f>
        <v>0</v>
      </c>
      <c r="BL106" s="17" t="s">
        <v>152</v>
      </c>
      <c r="BM106" s="232" t="s">
        <v>259</v>
      </c>
    </row>
    <row r="107" spans="2:47" s="1" customFormat="1" ht="12">
      <c r="B107" s="39"/>
      <c r="C107" s="40"/>
      <c r="D107" s="234" t="s">
        <v>154</v>
      </c>
      <c r="E107" s="40"/>
      <c r="F107" s="235" t="s">
        <v>176</v>
      </c>
      <c r="G107" s="40"/>
      <c r="H107" s="40"/>
      <c r="I107" s="147"/>
      <c r="J107" s="40"/>
      <c r="K107" s="40"/>
      <c r="L107" s="44"/>
      <c r="M107" s="236"/>
      <c r="N107" s="85"/>
      <c r="O107" s="85"/>
      <c r="P107" s="85"/>
      <c r="Q107" s="85"/>
      <c r="R107" s="85"/>
      <c r="S107" s="85"/>
      <c r="T107" s="86"/>
      <c r="AT107" s="17" t="s">
        <v>154</v>
      </c>
      <c r="AU107" s="17" t="s">
        <v>90</v>
      </c>
    </row>
    <row r="108" spans="2:51" s="12" customFormat="1" ht="12">
      <c r="B108" s="247"/>
      <c r="C108" s="248"/>
      <c r="D108" s="234" t="s">
        <v>180</v>
      </c>
      <c r="E108" s="248"/>
      <c r="F108" s="249" t="s">
        <v>260</v>
      </c>
      <c r="G108" s="248"/>
      <c r="H108" s="250">
        <v>0.494</v>
      </c>
      <c r="I108" s="251"/>
      <c r="J108" s="248"/>
      <c r="K108" s="248"/>
      <c r="L108" s="252"/>
      <c r="M108" s="253"/>
      <c r="N108" s="254"/>
      <c r="O108" s="254"/>
      <c r="P108" s="254"/>
      <c r="Q108" s="254"/>
      <c r="R108" s="254"/>
      <c r="S108" s="254"/>
      <c r="T108" s="255"/>
      <c r="AT108" s="256" t="s">
        <v>180</v>
      </c>
      <c r="AU108" s="256" t="s">
        <v>90</v>
      </c>
      <c r="AV108" s="12" t="s">
        <v>90</v>
      </c>
      <c r="AW108" s="12" t="s">
        <v>4</v>
      </c>
      <c r="AX108" s="12" t="s">
        <v>88</v>
      </c>
      <c r="AY108" s="256" t="s">
        <v>144</v>
      </c>
    </row>
    <row r="109" spans="2:63" s="11" customFormat="1" ht="25.9" customHeight="1">
      <c r="B109" s="205"/>
      <c r="C109" s="206"/>
      <c r="D109" s="207" t="s">
        <v>80</v>
      </c>
      <c r="E109" s="208" t="s">
        <v>189</v>
      </c>
      <c r="F109" s="208" t="s">
        <v>190</v>
      </c>
      <c r="G109" s="206"/>
      <c r="H109" s="206"/>
      <c r="I109" s="209"/>
      <c r="J109" s="210">
        <f>BK109</f>
        <v>0</v>
      </c>
      <c r="K109" s="206"/>
      <c r="L109" s="211"/>
      <c r="M109" s="212"/>
      <c r="N109" s="213"/>
      <c r="O109" s="213"/>
      <c r="P109" s="214">
        <f>P110+P115</f>
        <v>0</v>
      </c>
      <c r="Q109" s="213"/>
      <c r="R109" s="214">
        <f>R110+R115</f>
        <v>0.35784000000000005</v>
      </c>
      <c r="S109" s="213"/>
      <c r="T109" s="215">
        <f>T110+T115</f>
        <v>0.026</v>
      </c>
      <c r="AR109" s="216" t="s">
        <v>90</v>
      </c>
      <c r="AT109" s="217" t="s">
        <v>80</v>
      </c>
      <c r="AU109" s="217" t="s">
        <v>81</v>
      </c>
      <c r="AY109" s="216" t="s">
        <v>144</v>
      </c>
      <c r="BK109" s="218">
        <f>BK110+BK115</f>
        <v>0</v>
      </c>
    </row>
    <row r="110" spans="2:63" s="11" customFormat="1" ht="22.8" customHeight="1">
      <c r="B110" s="205"/>
      <c r="C110" s="206"/>
      <c r="D110" s="207" t="s">
        <v>80</v>
      </c>
      <c r="E110" s="219" t="s">
        <v>261</v>
      </c>
      <c r="F110" s="219" t="s">
        <v>262</v>
      </c>
      <c r="G110" s="206"/>
      <c r="H110" s="206"/>
      <c r="I110" s="209"/>
      <c r="J110" s="220">
        <f>BK110</f>
        <v>0</v>
      </c>
      <c r="K110" s="206"/>
      <c r="L110" s="211"/>
      <c r="M110" s="212"/>
      <c r="N110" s="213"/>
      <c r="O110" s="213"/>
      <c r="P110" s="214">
        <f>SUM(P111:P114)</f>
        <v>0</v>
      </c>
      <c r="Q110" s="213"/>
      <c r="R110" s="214">
        <f>SUM(R111:R114)</f>
        <v>0.14384</v>
      </c>
      <c r="S110" s="213"/>
      <c r="T110" s="215">
        <f>SUM(T111:T114)</f>
        <v>0</v>
      </c>
      <c r="AR110" s="216" t="s">
        <v>90</v>
      </c>
      <c r="AT110" s="217" t="s">
        <v>80</v>
      </c>
      <c r="AU110" s="217" t="s">
        <v>88</v>
      </c>
      <c r="AY110" s="216" t="s">
        <v>144</v>
      </c>
      <c r="BK110" s="218">
        <f>SUM(BK111:BK114)</f>
        <v>0</v>
      </c>
    </row>
    <row r="111" spans="2:65" s="1" customFormat="1" ht="24" customHeight="1">
      <c r="B111" s="39"/>
      <c r="C111" s="221" t="s">
        <v>172</v>
      </c>
      <c r="D111" s="221" t="s">
        <v>147</v>
      </c>
      <c r="E111" s="222" t="s">
        <v>263</v>
      </c>
      <c r="F111" s="223" t="s">
        <v>264</v>
      </c>
      <c r="G111" s="224" t="s">
        <v>150</v>
      </c>
      <c r="H111" s="225">
        <v>2</v>
      </c>
      <c r="I111" s="226"/>
      <c r="J111" s="227">
        <f>ROUND(I111*H111,2)</f>
        <v>0</v>
      </c>
      <c r="K111" s="223" t="s">
        <v>151</v>
      </c>
      <c r="L111" s="44"/>
      <c r="M111" s="228" t="s">
        <v>35</v>
      </c>
      <c r="N111" s="229" t="s">
        <v>54</v>
      </c>
      <c r="O111" s="85"/>
      <c r="P111" s="230">
        <f>O111*H111</f>
        <v>0</v>
      </c>
      <c r="Q111" s="230">
        <v>0.00092</v>
      </c>
      <c r="R111" s="230">
        <f>Q111*H111</f>
        <v>0.00184</v>
      </c>
      <c r="S111" s="230">
        <v>0</v>
      </c>
      <c r="T111" s="231">
        <f>S111*H111</f>
        <v>0</v>
      </c>
      <c r="AR111" s="232" t="s">
        <v>195</v>
      </c>
      <c r="AT111" s="232" t="s">
        <v>147</v>
      </c>
      <c r="AU111" s="232" t="s">
        <v>90</v>
      </c>
      <c r="AY111" s="17" t="s">
        <v>144</v>
      </c>
      <c r="BE111" s="233">
        <f>IF(N111="základní",J111,0)</f>
        <v>0</v>
      </c>
      <c r="BF111" s="233">
        <f>IF(N111="snížená",J111,0)</f>
        <v>0</v>
      </c>
      <c r="BG111" s="233">
        <f>IF(N111="zákl. přenesená",J111,0)</f>
        <v>0</v>
      </c>
      <c r="BH111" s="233">
        <f>IF(N111="sníž. přenesená",J111,0)</f>
        <v>0</v>
      </c>
      <c r="BI111" s="233">
        <f>IF(N111="nulová",J111,0)</f>
        <v>0</v>
      </c>
      <c r="BJ111" s="17" t="s">
        <v>152</v>
      </c>
      <c r="BK111" s="233">
        <f>ROUND(I111*H111,2)</f>
        <v>0</v>
      </c>
      <c r="BL111" s="17" t="s">
        <v>195</v>
      </c>
      <c r="BM111" s="232" t="s">
        <v>265</v>
      </c>
    </row>
    <row r="112" spans="2:47" s="1" customFormat="1" ht="12">
      <c r="B112" s="39"/>
      <c r="C112" s="40"/>
      <c r="D112" s="234" t="s">
        <v>154</v>
      </c>
      <c r="E112" s="40"/>
      <c r="F112" s="235" t="s">
        <v>266</v>
      </c>
      <c r="G112" s="40"/>
      <c r="H112" s="40"/>
      <c r="I112" s="147"/>
      <c r="J112" s="40"/>
      <c r="K112" s="40"/>
      <c r="L112" s="44"/>
      <c r="M112" s="236"/>
      <c r="N112" s="85"/>
      <c r="O112" s="85"/>
      <c r="P112" s="85"/>
      <c r="Q112" s="85"/>
      <c r="R112" s="85"/>
      <c r="S112" s="85"/>
      <c r="T112" s="86"/>
      <c r="AT112" s="17" t="s">
        <v>154</v>
      </c>
      <c r="AU112" s="17" t="s">
        <v>90</v>
      </c>
    </row>
    <row r="113" spans="2:65" s="1" customFormat="1" ht="16.5" customHeight="1">
      <c r="B113" s="39"/>
      <c r="C113" s="237" t="s">
        <v>145</v>
      </c>
      <c r="D113" s="237" t="s">
        <v>156</v>
      </c>
      <c r="E113" s="238" t="s">
        <v>267</v>
      </c>
      <c r="F113" s="239" t="s">
        <v>268</v>
      </c>
      <c r="G113" s="240" t="s">
        <v>150</v>
      </c>
      <c r="H113" s="241">
        <v>1</v>
      </c>
      <c r="I113" s="242"/>
      <c r="J113" s="243">
        <f>ROUND(I113*H113,2)</f>
        <v>0</v>
      </c>
      <c r="K113" s="239" t="s">
        <v>35</v>
      </c>
      <c r="L113" s="244"/>
      <c r="M113" s="245" t="s">
        <v>35</v>
      </c>
      <c r="N113" s="246" t="s">
        <v>54</v>
      </c>
      <c r="O113" s="85"/>
      <c r="P113" s="230">
        <f>O113*H113</f>
        <v>0</v>
      </c>
      <c r="Q113" s="230">
        <v>0.068</v>
      </c>
      <c r="R113" s="230">
        <f>Q113*H113</f>
        <v>0.068</v>
      </c>
      <c r="S113" s="230">
        <v>0</v>
      </c>
      <c r="T113" s="231">
        <f>S113*H113</f>
        <v>0</v>
      </c>
      <c r="AR113" s="232" t="s">
        <v>201</v>
      </c>
      <c r="AT113" s="232" t="s">
        <v>156</v>
      </c>
      <c r="AU113" s="232" t="s">
        <v>90</v>
      </c>
      <c r="AY113" s="17" t="s">
        <v>144</v>
      </c>
      <c r="BE113" s="233">
        <f>IF(N113="základní",J113,0)</f>
        <v>0</v>
      </c>
      <c r="BF113" s="233">
        <f>IF(N113="snížená",J113,0)</f>
        <v>0</v>
      </c>
      <c r="BG113" s="233">
        <f>IF(N113="zákl. přenesená",J113,0)</f>
        <v>0</v>
      </c>
      <c r="BH113" s="233">
        <f>IF(N113="sníž. přenesená",J113,0)</f>
        <v>0</v>
      </c>
      <c r="BI113" s="233">
        <f>IF(N113="nulová",J113,0)</f>
        <v>0</v>
      </c>
      <c r="BJ113" s="17" t="s">
        <v>152</v>
      </c>
      <c r="BK113" s="233">
        <f>ROUND(I113*H113,2)</f>
        <v>0</v>
      </c>
      <c r="BL113" s="17" t="s">
        <v>195</v>
      </c>
      <c r="BM113" s="232" t="s">
        <v>269</v>
      </c>
    </row>
    <row r="114" spans="2:65" s="1" customFormat="1" ht="16.5" customHeight="1">
      <c r="B114" s="39"/>
      <c r="C114" s="237" t="s">
        <v>184</v>
      </c>
      <c r="D114" s="237" t="s">
        <v>156</v>
      </c>
      <c r="E114" s="238" t="s">
        <v>270</v>
      </c>
      <c r="F114" s="239" t="s">
        <v>271</v>
      </c>
      <c r="G114" s="240" t="s">
        <v>150</v>
      </c>
      <c r="H114" s="241">
        <v>1</v>
      </c>
      <c r="I114" s="242"/>
      <c r="J114" s="243">
        <f>ROUND(I114*H114,2)</f>
        <v>0</v>
      </c>
      <c r="K114" s="239" t="s">
        <v>35</v>
      </c>
      <c r="L114" s="244"/>
      <c r="M114" s="245" t="s">
        <v>35</v>
      </c>
      <c r="N114" s="246" t="s">
        <v>54</v>
      </c>
      <c r="O114" s="85"/>
      <c r="P114" s="230">
        <f>O114*H114</f>
        <v>0</v>
      </c>
      <c r="Q114" s="230">
        <v>0.074</v>
      </c>
      <c r="R114" s="230">
        <f>Q114*H114</f>
        <v>0.074</v>
      </c>
      <c r="S114" s="230">
        <v>0</v>
      </c>
      <c r="T114" s="231">
        <f>S114*H114</f>
        <v>0</v>
      </c>
      <c r="AR114" s="232" t="s">
        <v>201</v>
      </c>
      <c r="AT114" s="232" t="s">
        <v>156</v>
      </c>
      <c r="AU114" s="232" t="s">
        <v>90</v>
      </c>
      <c r="AY114" s="17" t="s">
        <v>144</v>
      </c>
      <c r="BE114" s="233">
        <f>IF(N114="základní",J114,0)</f>
        <v>0</v>
      </c>
      <c r="BF114" s="233">
        <f>IF(N114="snížená",J114,0)</f>
        <v>0</v>
      </c>
      <c r="BG114" s="233">
        <f>IF(N114="zákl. přenesená",J114,0)</f>
        <v>0</v>
      </c>
      <c r="BH114" s="233">
        <f>IF(N114="sníž. přenesená",J114,0)</f>
        <v>0</v>
      </c>
      <c r="BI114" s="233">
        <f>IF(N114="nulová",J114,0)</f>
        <v>0</v>
      </c>
      <c r="BJ114" s="17" t="s">
        <v>152</v>
      </c>
      <c r="BK114" s="233">
        <f>ROUND(I114*H114,2)</f>
        <v>0</v>
      </c>
      <c r="BL114" s="17" t="s">
        <v>195</v>
      </c>
      <c r="BM114" s="232" t="s">
        <v>272</v>
      </c>
    </row>
    <row r="115" spans="2:63" s="11" customFormat="1" ht="22.8" customHeight="1">
      <c r="B115" s="205"/>
      <c r="C115" s="206"/>
      <c r="D115" s="207" t="s">
        <v>80</v>
      </c>
      <c r="E115" s="219" t="s">
        <v>191</v>
      </c>
      <c r="F115" s="219" t="s">
        <v>192</v>
      </c>
      <c r="G115" s="206"/>
      <c r="H115" s="206"/>
      <c r="I115" s="209"/>
      <c r="J115" s="220">
        <f>BK115</f>
        <v>0</v>
      </c>
      <c r="K115" s="206"/>
      <c r="L115" s="211"/>
      <c r="M115" s="212"/>
      <c r="N115" s="213"/>
      <c r="O115" s="213"/>
      <c r="P115" s="214">
        <f>SUM(P116:P120)</f>
        <v>0</v>
      </c>
      <c r="Q115" s="213"/>
      <c r="R115" s="214">
        <f>SUM(R116:R120)</f>
        <v>0.21400000000000002</v>
      </c>
      <c r="S115" s="213"/>
      <c r="T115" s="215">
        <f>SUM(T116:T120)</f>
        <v>0.026</v>
      </c>
      <c r="AR115" s="216" t="s">
        <v>90</v>
      </c>
      <c r="AT115" s="217" t="s">
        <v>80</v>
      </c>
      <c r="AU115" s="217" t="s">
        <v>88</v>
      </c>
      <c r="AY115" s="216" t="s">
        <v>144</v>
      </c>
      <c r="BK115" s="218">
        <f>SUM(BK116:BK120)</f>
        <v>0</v>
      </c>
    </row>
    <row r="116" spans="2:65" s="1" customFormat="1" ht="16.5" customHeight="1">
      <c r="B116" s="39"/>
      <c r="C116" s="221" t="s">
        <v>159</v>
      </c>
      <c r="D116" s="221" t="s">
        <v>147</v>
      </c>
      <c r="E116" s="222" t="s">
        <v>208</v>
      </c>
      <c r="F116" s="223" t="s">
        <v>209</v>
      </c>
      <c r="G116" s="224" t="s">
        <v>150</v>
      </c>
      <c r="H116" s="225">
        <v>2</v>
      </c>
      <c r="I116" s="226"/>
      <c r="J116" s="227">
        <f>ROUND(I116*H116,2)</f>
        <v>0</v>
      </c>
      <c r="K116" s="223" t="s">
        <v>151</v>
      </c>
      <c r="L116" s="44"/>
      <c r="M116" s="228" t="s">
        <v>35</v>
      </c>
      <c r="N116" s="229" t="s">
        <v>54</v>
      </c>
      <c r="O116" s="85"/>
      <c r="P116" s="230">
        <f>O116*H116</f>
        <v>0</v>
      </c>
      <c r="Q116" s="230">
        <v>0</v>
      </c>
      <c r="R116" s="230">
        <f>Q116*H116</f>
        <v>0</v>
      </c>
      <c r="S116" s="230">
        <v>0.013</v>
      </c>
      <c r="T116" s="231">
        <f>S116*H116</f>
        <v>0.026</v>
      </c>
      <c r="AR116" s="232" t="s">
        <v>195</v>
      </c>
      <c r="AT116" s="232" t="s">
        <v>147</v>
      </c>
      <c r="AU116" s="232" t="s">
        <v>90</v>
      </c>
      <c r="AY116" s="17" t="s">
        <v>144</v>
      </c>
      <c r="BE116" s="233">
        <f>IF(N116="základní",J116,0)</f>
        <v>0</v>
      </c>
      <c r="BF116" s="233">
        <f>IF(N116="snížená",J116,0)</f>
        <v>0</v>
      </c>
      <c r="BG116" s="233">
        <f>IF(N116="zákl. přenesená",J116,0)</f>
        <v>0</v>
      </c>
      <c r="BH116" s="233">
        <f>IF(N116="sníž. přenesená",J116,0)</f>
        <v>0</v>
      </c>
      <c r="BI116" s="233">
        <f>IF(N116="nulová",J116,0)</f>
        <v>0</v>
      </c>
      <c r="BJ116" s="17" t="s">
        <v>152</v>
      </c>
      <c r="BK116" s="233">
        <f>ROUND(I116*H116,2)</f>
        <v>0</v>
      </c>
      <c r="BL116" s="17" t="s">
        <v>195</v>
      </c>
      <c r="BM116" s="232" t="s">
        <v>273</v>
      </c>
    </row>
    <row r="117" spans="2:65" s="1" customFormat="1" ht="24" customHeight="1">
      <c r="B117" s="39"/>
      <c r="C117" s="221" t="s">
        <v>198</v>
      </c>
      <c r="D117" s="221" t="s">
        <v>147</v>
      </c>
      <c r="E117" s="222" t="s">
        <v>212</v>
      </c>
      <c r="F117" s="223" t="s">
        <v>213</v>
      </c>
      <c r="G117" s="224" t="s">
        <v>150</v>
      </c>
      <c r="H117" s="225">
        <v>2</v>
      </c>
      <c r="I117" s="226"/>
      <c r="J117" s="227">
        <f>ROUND(I117*H117,2)</f>
        <v>0</v>
      </c>
      <c r="K117" s="223" t="s">
        <v>151</v>
      </c>
      <c r="L117" s="44"/>
      <c r="M117" s="228" t="s">
        <v>35</v>
      </c>
      <c r="N117" s="229" t="s">
        <v>54</v>
      </c>
      <c r="O117" s="85"/>
      <c r="P117" s="230">
        <f>O117*H117</f>
        <v>0</v>
      </c>
      <c r="Q117" s="230">
        <v>0</v>
      </c>
      <c r="R117" s="230">
        <f>Q117*H117</f>
        <v>0</v>
      </c>
      <c r="S117" s="230">
        <v>0</v>
      </c>
      <c r="T117" s="231">
        <f>S117*H117</f>
        <v>0</v>
      </c>
      <c r="AR117" s="232" t="s">
        <v>195</v>
      </c>
      <c r="AT117" s="232" t="s">
        <v>147</v>
      </c>
      <c r="AU117" s="232" t="s">
        <v>90</v>
      </c>
      <c r="AY117" s="17" t="s">
        <v>144</v>
      </c>
      <c r="BE117" s="233">
        <f>IF(N117="základní",J117,0)</f>
        <v>0</v>
      </c>
      <c r="BF117" s="233">
        <f>IF(N117="snížená",J117,0)</f>
        <v>0</v>
      </c>
      <c r="BG117" s="233">
        <f>IF(N117="zákl. přenesená",J117,0)</f>
        <v>0</v>
      </c>
      <c r="BH117" s="233">
        <f>IF(N117="sníž. přenesená",J117,0)</f>
        <v>0</v>
      </c>
      <c r="BI117" s="233">
        <f>IF(N117="nulová",J117,0)</f>
        <v>0</v>
      </c>
      <c r="BJ117" s="17" t="s">
        <v>152</v>
      </c>
      <c r="BK117" s="233">
        <f>ROUND(I117*H117,2)</f>
        <v>0</v>
      </c>
      <c r="BL117" s="17" t="s">
        <v>195</v>
      </c>
      <c r="BM117" s="232" t="s">
        <v>274</v>
      </c>
    </row>
    <row r="118" spans="2:65" s="1" customFormat="1" ht="16.5" customHeight="1">
      <c r="B118" s="39"/>
      <c r="C118" s="221" t="s">
        <v>203</v>
      </c>
      <c r="D118" s="221" t="s">
        <v>147</v>
      </c>
      <c r="E118" s="222" t="s">
        <v>275</v>
      </c>
      <c r="F118" s="223" t="s">
        <v>276</v>
      </c>
      <c r="G118" s="224" t="s">
        <v>277</v>
      </c>
      <c r="H118" s="225">
        <v>200</v>
      </c>
      <c r="I118" s="226"/>
      <c r="J118" s="227">
        <f>ROUND(I118*H118,2)</f>
        <v>0</v>
      </c>
      <c r="K118" s="223" t="s">
        <v>151</v>
      </c>
      <c r="L118" s="44"/>
      <c r="M118" s="228" t="s">
        <v>35</v>
      </c>
      <c r="N118" s="229" t="s">
        <v>54</v>
      </c>
      <c r="O118" s="85"/>
      <c r="P118" s="230">
        <f>O118*H118</f>
        <v>0</v>
      </c>
      <c r="Q118" s="230">
        <v>7E-05</v>
      </c>
      <c r="R118" s="230">
        <f>Q118*H118</f>
        <v>0.013999999999999999</v>
      </c>
      <c r="S118" s="230">
        <v>0</v>
      </c>
      <c r="T118" s="231">
        <f>S118*H118</f>
        <v>0</v>
      </c>
      <c r="AR118" s="232" t="s">
        <v>195</v>
      </c>
      <c r="AT118" s="232" t="s">
        <v>147</v>
      </c>
      <c r="AU118" s="232" t="s">
        <v>90</v>
      </c>
      <c r="AY118" s="17" t="s">
        <v>144</v>
      </c>
      <c r="BE118" s="233">
        <f>IF(N118="základní",J118,0)</f>
        <v>0</v>
      </c>
      <c r="BF118" s="233">
        <f>IF(N118="snížená",J118,0)</f>
        <v>0</v>
      </c>
      <c r="BG118" s="233">
        <f>IF(N118="zákl. přenesená",J118,0)</f>
        <v>0</v>
      </c>
      <c r="BH118" s="233">
        <f>IF(N118="sníž. přenesená",J118,0)</f>
        <v>0</v>
      </c>
      <c r="BI118" s="233">
        <f>IF(N118="nulová",J118,0)</f>
        <v>0</v>
      </c>
      <c r="BJ118" s="17" t="s">
        <v>152</v>
      </c>
      <c r="BK118" s="233">
        <f>ROUND(I118*H118,2)</f>
        <v>0</v>
      </c>
      <c r="BL118" s="17" t="s">
        <v>195</v>
      </c>
      <c r="BM118" s="232" t="s">
        <v>278</v>
      </c>
    </row>
    <row r="119" spans="2:47" s="1" customFormat="1" ht="12">
      <c r="B119" s="39"/>
      <c r="C119" s="40"/>
      <c r="D119" s="234" t="s">
        <v>154</v>
      </c>
      <c r="E119" s="40"/>
      <c r="F119" s="235" t="s">
        <v>279</v>
      </c>
      <c r="G119" s="40"/>
      <c r="H119" s="40"/>
      <c r="I119" s="147"/>
      <c r="J119" s="40"/>
      <c r="K119" s="40"/>
      <c r="L119" s="44"/>
      <c r="M119" s="236"/>
      <c r="N119" s="85"/>
      <c r="O119" s="85"/>
      <c r="P119" s="85"/>
      <c r="Q119" s="85"/>
      <c r="R119" s="85"/>
      <c r="S119" s="85"/>
      <c r="T119" s="86"/>
      <c r="AT119" s="17" t="s">
        <v>154</v>
      </c>
      <c r="AU119" s="17" t="s">
        <v>90</v>
      </c>
    </row>
    <row r="120" spans="2:65" s="1" customFormat="1" ht="16.5" customHeight="1">
      <c r="B120" s="39"/>
      <c r="C120" s="237" t="s">
        <v>207</v>
      </c>
      <c r="D120" s="237" t="s">
        <v>156</v>
      </c>
      <c r="E120" s="238" t="s">
        <v>280</v>
      </c>
      <c r="F120" s="239" t="s">
        <v>281</v>
      </c>
      <c r="G120" s="240" t="s">
        <v>169</v>
      </c>
      <c r="H120" s="241">
        <v>0.2</v>
      </c>
      <c r="I120" s="242"/>
      <c r="J120" s="243">
        <f>ROUND(I120*H120,2)</f>
        <v>0</v>
      </c>
      <c r="K120" s="239" t="s">
        <v>151</v>
      </c>
      <c r="L120" s="244"/>
      <c r="M120" s="245" t="s">
        <v>35</v>
      </c>
      <c r="N120" s="246" t="s">
        <v>54</v>
      </c>
      <c r="O120" s="85"/>
      <c r="P120" s="230">
        <f>O120*H120</f>
        <v>0</v>
      </c>
      <c r="Q120" s="230">
        <v>1</v>
      </c>
      <c r="R120" s="230">
        <f>Q120*H120</f>
        <v>0.2</v>
      </c>
      <c r="S120" s="230">
        <v>0</v>
      </c>
      <c r="T120" s="231">
        <f>S120*H120</f>
        <v>0</v>
      </c>
      <c r="AR120" s="232" t="s">
        <v>201</v>
      </c>
      <c r="AT120" s="232" t="s">
        <v>156</v>
      </c>
      <c r="AU120" s="232" t="s">
        <v>90</v>
      </c>
      <c r="AY120" s="17" t="s">
        <v>144</v>
      </c>
      <c r="BE120" s="233">
        <f>IF(N120="základní",J120,0)</f>
        <v>0</v>
      </c>
      <c r="BF120" s="233">
        <f>IF(N120="snížená",J120,0)</f>
        <v>0</v>
      </c>
      <c r="BG120" s="233">
        <f>IF(N120="zákl. přenesená",J120,0)</f>
        <v>0</v>
      </c>
      <c r="BH120" s="233">
        <f>IF(N120="sníž. přenesená",J120,0)</f>
        <v>0</v>
      </c>
      <c r="BI120" s="233">
        <f>IF(N120="nulová",J120,0)</f>
        <v>0</v>
      </c>
      <c r="BJ120" s="17" t="s">
        <v>152</v>
      </c>
      <c r="BK120" s="233">
        <f>ROUND(I120*H120,2)</f>
        <v>0</v>
      </c>
      <c r="BL120" s="17" t="s">
        <v>195</v>
      </c>
      <c r="BM120" s="232" t="s">
        <v>282</v>
      </c>
    </row>
    <row r="121" spans="2:63" s="11" customFormat="1" ht="25.9" customHeight="1">
      <c r="B121" s="205"/>
      <c r="C121" s="206"/>
      <c r="D121" s="207" t="s">
        <v>80</v>
      </c>
      <c r="E121" s="208" t="s">
        <v>238</v>
      </c>
      <c r="F121" s="208" t="s">
        <v>239</v>
      </c>
      <c r="G121" s="206"/>
      <c r="H121" s="206"/>
      <c r="I121" s="209"/>
      <c r="J121" s="210">
        <f>BK121</f>
        <v>0</v>
      </c>
      <c r="K121" s="206"/>
      <c r="L121" s="211"/>
      <c r="M121" s="212"/>
      <c r="N121" s="213"/>
      <c r="O121" s="213"/>
      <c r="P121" s="214">
        <f>P122</f>
        <v>0</v>
      </c>
      <c r="Q121" s="213"/>
      <c r="R121" s="214">
        <f>R122</f>
        <v>0</v>
      </c>
      <c r="S121" s="213"/>
      <c r="T121" s="215">
        <f>T122</f>
        <v>0</v>
      </c>
      <c r="AR121" s="216" t="s">
        <v>172</v>
      </c>
      <c r="AT121" s="217" t="s">
        <v>80</v>
      </c>
      <c r="AU121" s="217" t="s">
        <v>81</v>
      </c>
      <c r="AY121" s="216" t="s">
        <v>144</v>
      </c>
      <c r="BK121" s="218">
        <f>BK122</f>
        <v>0</v>
      </c>
    </row>
    <row r="122" spans="2:63" s="11" customFormat="1" ht="22.8" customHeight="1">
      <c r="B122" s="205"/>
      <c r="C122" s="206"/>
      <c r="D122" s="207" t="s">
        <v>80</v>
      </c>
      <c r="E122" s="219" t="s">
        <v>240</v>
      </c>
      <c r="F122" s="219" t="s">
        <v>241</v>
      </c>
      <c r="G122" s="206"/>
      <c r="H122" s="206"/>
      <c r="I122" s="209"/>
      <c r="J122" s="220">
        <f>BK122</f>
        <v>0</v>
      </c>
      <c r="K122" s="206"/>
      <c r="L122" s="211"/>
      <c r="M122" s="212"/>
      <c r="N122" s="213"/>
      <c r="O122" s="213"/>
      <c r="P122" s="214">
        <f>SUM(P123:P124)</f>
        <v>0</v>
      </c>
      <c r="Q122" s="213"/>
      <c r="R122" s="214">
        <f>SUM(R123:R124)</f>
        <v>0</v>
      </c>
      <c r="S122" s="213"/>
      <c r="T122" s="215">
        <f>SUM(T123:T124)</f>
        <v>0</v>
      </c>
      <c r="AR122" s="216" t="s">
        <v>172</v>
      </c>
      <c r="AT122" s="217" t="s">
        <v>80</v>
      </c>
      <c r="AU122" s="217" t="s">
        <v>88</v>
      </c>
      <c r="AY122" s="216" t="s">
        <v>144</v>
      </c>
      <c r="BK122" s="218">
        <f>SUM(BK123:BK124)</f>
        <v>0</v>
      </c>
    </row>
    <row r="123" spans="2:65" s="1" customFormat="1" ht="16.5" customHeight="1">
      <c r="B123" s="39"/>
      <c r="C123" s="221" t="s">
        <v>211</v>
      </c>
      <c r="D123" s="221" t="s">
        <v>147</v>
      </c>
      <c r="E123" s="222" t="s">
        <v>243</v>
      </c>
      <c r="F123" s="223" t="s">
        <v>241</v>
      </c>
      <c r="G123" s="224" t="s">
        <v>244</v>
      </c>
      <c r="H123" s="225">
        <v>1</v>
      </c>
      <c r="I123" s="226"/>
      <c r="J123" s="227">
        <f>ROUND(I123*H123,2)</f>
        <v>0</v>
      </c>
      <c r="K123" s="223" t="s">
        <v>151</v>
      </c>
      <c r="L123" s="44"/>
      <c r="M123" s="228" t="s">
        <v>35</v>
      </c>
      <c r="N123" s="229" t="s">
        <v>54</v>
      </c>
      <c r="O123" s="85"/>
      <c r="P123" s="230">
        <f>O123*H123</f>
        <v>0</v>
      </c>
      <c r="Q123" s="230">
        <v>0</v>
      </c>
      <c r="R123" s="230">
        <f>Q123*H123</f>
        <v>0</v>
      </c>
      <c r="S123" s="230">
        <v>0</v>
      </c>
      <c r="T123" s="231">
        <f>S123*H123</f>
        <v>0</v>
      </c>
      <c r="AR123" s="232" t="s">
        <v>245</v>
      </c>
      <c r="AT123" s="232" t="s">
        <v>147</v>
      </c>
      <c r="AU123" s="232" t="s">
        <v>90</v>
      </c>
      <c r="AY123" s="17" t="s">
        <v>144</v>
      </c>
      <c r="BE123" s="233">
        <f>IF(N123="základní",J123,0)</f>
        <v>0</v>
      </c>
      <c r="BF123" s="233">
        <f>IF(N123="snížená",J123,0)</f>
        <v>0</v>
      </c>
      <c r="BG123" s="233">
        <f>IF(N123="zákl. přenesená",J123,0)</f>
        <v>0</v>
      </c>
      <c r="BH123" s="233">
        <f>IF(N123="sníž. přenesená",J123,0)</f>
        <v>0</v>
      </c>
      <c r="BI123" s="233">
        <f>IF(N123="nulová",J123,0)</f>
        <v>0</v>
      </c>
      <c r="BJ123" s="17" t="s">
        <v>152</v>
      </c>
      <c r="BK123" s="233">
        <f>ROUND(I123*H123,2)</f>
        <v>0</v>
      </c>
      <c r="BL123" s="17" t="s">
        <v>245</v>
      </c>
      <c r="BM123" s="232" t="s">
        <v>283</v>
      </c>
    </row>
    <row r="124" spans="2:51" s="12" customFormat="1" ht="12">
      <c r="B124" s="247"/>
      <c r="C124" s="248"/>
      <c r="D124" s="234" t="s">
        <v>180</v>
      </c>
      <c r="E124" s="268" t="s">
        <v>35</v>
      </c>
      <c r="F124" s="249" t="s">
        <v>247</v>
      </c>
      <c r="G124" s="248"/>
      <c r="H124" s="250">
        <v>1</v>
      </c>
      <c r="I124" s="251"/>
      <c r="J124" s="248"/>
      <c r="K124" s="248"/>
      <c r="L124" s="252"/>
      <c r="M124" s="280"/>
      <c r="N124" s="281"/>
      <c r="O124" s="281"/>
      <c r="P124" s="281"/>
      <c r="Q124" s="281"/>
      <c r="R124" s="281"/>
      <c r="S124" s="281"/>
      <c r="T124" s="282"/>
      <c r="AT124" s="256" t="s">
        <v>180</v>
      </c>
      <c r="AU124" s="256" t="s">
        <v>90</v>
      </c>
      <c r="AV124" s="12" t="s">
        <v>90</v>
      </c>
      <c r="AW124" s="12" t="s">
        <v>41</v>
      </c>
      <c r="AX124" s="12" t="s">
        <v>88</v>
      </c>
      <c r="AY124" s="256" t="s">
        <v>144</v>
      </c>
    </row>
    <row r="125" spans="2:12" s="1" customFormat="1" ht="6.95" customHeight="1">
      <c r="B125" s="60"/>
      <c r="C125" s="61"/>
      <c r="D125" s="61"/>
      <c r="E125" s="61"/>
      <c r="F125" s="61"/>
      <c r="G125" s="61"/>
      <c r="H125" s="61"/>
      <c r="I125" s="172"/>
      <c r="J125" s="61"/>
      <c r="K125" s="61"/>
      <c r="L125" s="44"/>
    </row>
  </sheetData>
  <sheetProtection password="CC35" sheet="1" objects="1" scenarios="1" formatColumns="0" formatRows="0" autoFilter="0"/>
  <autoFilter ref="C92:K124"/>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2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284</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ROUND(J93,2)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ROUND((SUM(BE93:BE125)),2)</f>
        <v>0</v>
      </c>
      <c r="I35" s="161">
        <v>0.21</v>
      </c>
      <c r="J35" s="160">
        <f>ROUND(((SUM(BE93:BE125))*I35),2)</f>
        <v>0</v>
      </c>
      <c r="L35" s="44"/>
    </row>
    <row r="36" spans="2:12" s="1" customFormat="1" ht="14.4" customHeight="1" hidden="1">
      <c r="B36" s="44"/>
      <c r="E36" s="145" t="s">
        <v>53</v>
      </c>
      <c r="F36" s="160">
        <f>ROUND((SUM(BF93:BF125)),2)</f>
        <v>0</v>
      </c>
      <c r="I36" s="161">
        <v>0.15</v>
      </c>
      <c r="J36" s="160">
        <f>ROUND(((SUM(BF93:BF125))*I36),2)</f>
        <v>0</v>
      </c>
      <c r="L36" s="44"/>
    </row>
    <row r="37" spans="2:12" s="1" customFormat="1" ht="14.4" customHeight="1">
      <c r="B37" s="44"/>
      <c r="D37" s="145" t="s">
        <v>51</v>
      </c>
      <c r="E37" s="145" t="s">
        <v>54</v>
      </c>
      <c r="F37" s="160">
        <f>ROUND((SUM(BG93:BG125)),2)</f>
        <v>0</v>
      </c>
      <c r="I37" s="161">
        <v>0.21</v>
      </c>
      <c r="J37" s="160">
        <f>0</f>
        <v>0</v>
      </c>
      <c r="L37" s="44"/>
    </row>
    <row r="38" spans="2:12" s="1" customFormat="1" ht="14.4" customHeight="1">
      <c r="B38" s="44"/>
      <c r="E38" s="145" t="s">
        <v>55</v>
      </c>
      <c r="F38" s="160">
        <f>ROUND((SUM(BH93:BH125)),2)</f>
        <v>0</v>
      </c>
      <c r="I38" s="161">
        <v>0.15</v>
      </c>
      <c r="J38" s="160">
        <f>0</f>
        <v>0</v>
      </c>
      <c r="L38" s="44"/>
    </row>
    <row r="39" spans="2:12" s="1" customFormat="1" ht="14.4" customHeight="1" hidden="1">
      <c r="B39" s="44"/>
      <c r="E39" s="145" t="s">
        <v>56</v>
      </c>
      <c r="F39" s="160">
        <f>ROUND((SUM(BI93:BI125)),2)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03 - Výměna prosklených vchodových dveří do kabelovny za plastové</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J93</f>
        <v>0</v>
      </c>
      <c r="K63" s="40"/>
      <c r="L63" s="44"/>
      <c r="AU63" s="17" t="s">
        <v>119</v>
      </c>
    </row>
    <row r="64" spans="2:12" s="8" customFormat="1" ht="24.95" customHeight="1">
      <c r="B64" s="182"/>
      <c r="C64" s="183"/>
      <c r="D64" s="184" t="s">
        <v>120</v>
      </c>
      <c r="E64" s="185"/>
      <c r="F64" s="185"/>
      <c r="G64" s="185"/>
      <c r="H64" s="185"/>
      <c r="I64" s="186"/>
      <c r="J64" s="187">
        <f>J94</f>
        <v>0</v>
      </c>
      <c r="K64" s="183"/>
      <c r="L64" s="188"/>
    </row>
    <row r="65" spans="2:12" s="9" customFormat="1" ht="19.9" customHeight="1">
      <c r="B65" s="189"/>
      <c r="C65" s="126"/>
      <c r="D65" s="190" t="s">
        <v>121</v>
      </c>
      <c r="E65" s="191"/>
      <c r="F65" s="191"/>
      <c r="G65" s="191"/>
      <c r="H65" s="191"/>
      <c r="I65" s="192"/>
      <c r="J65" s="193">
        <f>J95</f>
        <v>0</v>
      </c>
      <c r="K65" s="126"/>
      <c r="L65" s="194"/>
    </row>
    <row r="66" spans="2:12" s="9" customFormat="1" ht="19.9" customHeight="1">
      <c r="B66" s="189"/>
      <c r="C66" s="126"/>
      <c r="D66" s="190" t="s">
        <v>285</v>
      </c>
      <c r="E66" s="191"/>
      <c r="F66" s="191"/>
      <c r="G66" s="191"/>
      <c r="H66" s="191"/>
      <c r="I66" s="192"/>
      <c r="J66" s="193">
        <f>J100</f>
        <v>0</v>
      </c>
      <c r="K66" s="126"/>
      <c r="L66" s="194"/>
    </row>
    <row r="67" spans="2:12" s="9" customFormat="1" ht="19.9" customHeight="1">
      <c r="B67" s="189"/>
      <c r="C67" s="126"/>
      <c r="D67" s="190" t="s">
        <v>122</v>
      </c>
      <c r="E67" s="191"/>
      <c r="F67" s="191"/>
      <c r="G67" s="191"/>
      <c r="H67" s="191"/>
      <c r="I67" s="192"/>
      <c r="J67" s="193">
        <f>J105</f>
        <v>0</v>
      </c>
      <c r="K67" s="126"/>
      <c r="L67" s="194"/>
    </row>
    <row r="68" spans="2:12" s="8" customFormat="1" ht="24.95" customHeight="1">
      <c r="B68" s="182"/>
      <c r="C68" s="183"/>
      <c r="D68" s="184" t="s">
        <v>124</v>
      </c>
      <c r="E68" s="185"/>
      <c r="F68" s="185"/>
      <c r="G68" s="185"/>
      <c r="H68" s="185"/>
      <c r="I68" s="186"/>
      <c r="J68" s="187">
        <f>J113</f>
        <v>0</v>
      </c>
      <c r="K68" s="183"/>
      <c r="L68" s="188"/>
    </row>
    <row r="69" spans="2:12" s="9" customFormat="1" ht="19.9" customHeight="1">
      <c r="B69" s="189"/>
      <c r="C69" s="126"/>
      <c r="D69" s="190" t="s">
        <v>249</v>
      </c>
      <c r="E69" s="191"/>
      <c r="F69" s="191"/>
      <c r="G69" s="191"/>
      <c r="H69" s="191"/>
      <c r="I69" s="192"/>
      <c r="J69" s="193">
        <f>J114</f>
        <v>0</v>
      </c>
      <c r="K69" s="126"/>
      <c r="L69" s="194"/>
    </row>
    <row r="70" spans="2:12" s="8" customFormat="1" ht="24.95" customHeight="1">
      <c r="B70" s="182"/>
      <c r="C70" s="183"/>
      <c r="D70" s="184" t="s">
        <v>127</v>
      </c>
      <c r="E70" s="185"/>
      <c r="F70" s="185"/>
      <c r="G70" s="185"/>
      <c r="H70" s="185"/>
      <c r="I70" s="186"/>
      <c r="J70" s="187">
        <f>J122</f>
        <v>0</v>
      </c>
      <c r="K70" s="183"/>
      <c r="L70" s="188"/>
    </row>
    <row r="71" spans="2:12" s="9" customFormat="1" ht="19.9" customHeight="1">
      <c r="B71" s="189"/>
      <c r="C71" s="126"/>
      <c r="D71" s="190" t="s">
        <v>128</v>
      </c>
      <c r="E71" s="191"/>
      <c r="F71" s="191"/>
      <c r="G71" s="191"/>
      <c r="H71" s="191"/>
      <c r="I71" s="192"/>
      <c r="J71" s="193">
        <f>J123</f>
        <v>0</v>
      </c>
      <c r="K71" s="126"/>
      <c r="L71" s="194"/>
    </row>
    <row r="72" spans="2:12" s="1" customFormat="1" ht="21.8" customHeight="1">
      <c r="B72" s="39"/>
      <c r="C72" s="40"/>
      <c r="D72" s="40"/>
      <c r="E72" s="40"/>
      <c r="F72" s="40"/>
      <c r="G72" s="40"/>
      <c r="H72" s="40"/>
      <c r="I72" s="147"/>
      <c r="J72" s="40"/>
      <c r="K72" s="40"/>
      <c r="L72" s="44"/>
    </row>
    <row r="73" spans="2:12" s="1" customFormat="1" ht="6.95" customHeight="1">
      <c r="B73" s="60"/>
      <c r="C73" s="61"/>
      <c r="D73" s="61"/>
      <c r="E73" s="61"/>
      <c r="F73" s="61"/>
      <c r="G73" s="61"/>
      <c r="H73" s="61"/>
      <c r="I73" s="172"/>
      <c r="J73" s="61"/>
      <c r="K73" s="61"/>
      <c r="L73" s="44"/>
    </row>
    <row r="77" spans="2:12" s="1" customFormat="1" ht="6.95" customHeight="1">
      <c r="B77" s="62"/>
      <c r="C77" s="63"/>
      <c r="D77" s="63"/>
      <c r="E77" s="63"/>
      <c r="F77" s="63"/>
      <c r="G77" s="63"/>
      <c r="H77" s="63"/>
      <c r="I77" s="175"/>
      <c r="J77" s="63"/>
      <c r="K77" s="63"/>
      <c r="L77" s="44"/>
    </row>
    <row r="78" spans="2:12" s="1" customFormat="1" ht="24.95" customHeight="1">
      <c r="B78" s="39"/>
      <c r="C78" s="23" t="s">
        <v>129</v>
      </c>
      <c r="D78" s="40"/>
      <c r="E78" s="40"/>
      <c r="F78" s="40"/>
      <c r="G78" s="40"/>
      <c r="H78" s="40"/>
      <c r="I78" s="147"/>
      <c r="J78" s="40"/>
      <c r="K78" s="40"/>
      <c r="L78" s="44"/>
    </row>
    <row r="79" spans="2:12" s="1" customFormat="1" ht="6.95" customHeight="1">
      <c r="B79" s="39"/>
      <c r="C79" s="40"/>
      <c r="D79" s="40"/>
      <c r="E79" s="40"/>
      <c r="F79" s="40"/>
      <c r="G79" s="40"/>
      <c r="H79" s="40"/>
      <c r="I79" s="147"/>
      <c r="J79" s="40"/>
      <c r="K79" s="40"/>
      <c r="L79" s="44"/>
    </row>
    <row r="80" spans="2:12" s="1" customFormat="1" ht="12" customHeight="1">
      <c r="B80" s="39"/>
      <c r="C80" s="32" t="s">
        <v>16</v>
      </c>
      <c r="D80" s="40"/>
      <c r="E80" s="40"/>
      <c r="F80" s="40"/>
      <c r="G80" s="40"/>
      <c r="H80" s="40"/>
      <c r="I80" s="147"/>
      <c r="J80" s="40"/>
      <c r="K80" s="40"/>
      <c r="L80" s="44"/>
    </row>
    <row r="81" spans="2:12" s="1" customFormat="1" ht="16.5" customHeight="1">
      <c r="B81" s="39"/>
      <c r="C81" s="40"/>
      <c r="D81" s="40"/>
      <c r="E81" s="176" t="str">
        <f>E7</f>
        <v>STAVEBNÍ OPRAVY OBJEKTŮ V AREÁLECH STŘEDISKA DÚK V ROCE 2019 - OPRAVY OKEN A DVEŘÍ</v>
      </c>
      <c r="F81" s="32"/>
      <c r="G81" s="32"/>
      <c r="H81" s="32"/>
      <c r="I81" s="147"/>
      <c r="J81" s="40"/>
      <c r="K81" s="40"/>
      <c r="L81" s="44"/>
    </row>
    <row r="82" spans="2:12" ht="12" customHeight="1">
      <c r="B82" s="21"/>
      <c r="C82" s="32" t="s">
        <v>112</v>
      </c>
      <c r="D82" s="22"/>
      <c r="E82" s="22"/>
      <c r="F82" s="22"/>
      <c r="G82" s="22"/>
      <c r="H82" s="22"/>
      <c r="I82" s="139"/>
      <c r="J82" s="22"/>
      <c r="K82" s="22"/>
      <c r="L82" s="20"/>
    </row>
    <row r="83" spans="2:12" s="1" customFormat="1" ht="16.5" customHeight="1">
      <c r="B83" s="39"/>
      <c r="C83" s="40"/>
      <c r="D83" s="40"/>
      <c r="E83" s="176" t="s">
        <v>113</v>
      </c>
      <c r="F83" s="40"/>
      <c r="G83" s="40"/>
      <c r="H83" s="40"/>
      <c r="I83" s="147"/>
      <c r="J83" s="40"/>
      <c r="K83" s="40"/>
      <c r="L83" s="44"/>
    </row>
    <row r="84" spans="2:12" s="1" customFormat="1" ht="12" customHeight="1">
      <c r="B84" s="39"/>
      <c r="C84" s="32" t="s">
        <v>114</v>
      </c>
      <c r="D84" s="40"/>
      <c r="E84" s="40"/>
      <c r="F84" s="40"/>
      <c r="G84" s="40"/>
      <c r="H84" s="40"/>
      <c r="I84" s="147"/>
      <c r="J84" s="40"/>
      <c r="K84" s="40"/>
      <c r="L84" s="44"/>
    </row>
    <row r="85" spans="2:12" s="1" customFormat="1" ht="16.5" customHeight="1">
      <c r="B85" s="39"/>
      <c r="C85" s="40"/>
      <c r="D85" s="40"/>
      <c r="E85" s="70" t="str">
        <f>E11</f>
        <v>SO 03 - Výměna prosklených vchodových dveří do kabelovny za plastové</v>
      </c>
      <c r="F85" s="40"/>
      <c r="G85" s="40"/>
      <c r="H85" s="40"/>
      <c r="I85" s="147"/>
      <c r="J85" s="40"/>
      <c r="K85" s="40"/>
      <c r="L85" s="44"/>
    </row>
    <row r="86" spans="2:12" s="1" customFormat="1" ht="6.95" customHeight="1">
      <c r="B86" s="39"/>
      <c r="C86" s="40"/>
      <c r="D86" s="40"/>
      <c r="E86" s="40"/>
      <c r="F86" s="40"/>
      <c r="G86" s="40"/>
      <c r="H86" s="40"/>
      <c r="I86" s="147"/>
      <c r="J86" s="40"/>
      <c r="K86" s="40"/>
      <c r="L86" s="44"/>
    </row>
    <row r="87" spans="2:12" s="1" customFormat="1" ht="12" customHeight="1">
      <c r="B87" s="39"/>
      <c r="C87" s="32" t="s">
        <v>22</v>
      </c>
      <c r="D87" s="40"/>
      <c r="E87" s="40"/>
      <c r="F87" s="27" t="str">
        <f>F14</f>
        <v xml:space="preserve"> </v>
      </c>
      <c r="G87" s="40"/>
      <c r="H87" s="40"/>
      <c r="I87" s="149" t="s">
        <v>24</v>
      </c>
      <c r="J87" s="73" t="str">
        <f>IF(J14="","",J14)</f>
        <v>15. 5. 2019</v>
      </c>
      <c r="K87" s="40"/>
      <c r="L87" s="44"/>
    </row>
    <row r="88" spans="2:12" s="1" customFormat="1" ht="6.95" customHeight="1">
      <c r="B88" s="39"/>
      <c r="C88" s="40"/>
      <c r="D88" s="40"/>
      <c r="E88" s="40"/>
      <c r="F88" s="40"/>
      <c r="G88" s="40"/>
      <c r="H88" s="40"/>
      <c r="I88" s="147"/>
      <c r="J88" s="40"/>
      <c r="K88" s="40"/>
      <c r="L88" s="44"/>
    </row>
    <row r="89" spans="2:12" s="1" customFormat="1" ht="15.15" customHeight="1">
      <c r="B89" s="39"/>
      <c r="C89" s="32" t="s">
        <v>30</v>
      </c>
      <c r="D89" s="40"/>
      <c r="E89" s="40"/>
      <c r="F89" s="27" t="str">
        <f>E17</f>
        <v>Palivový kombinát Ústí, státní podnik</v>
      </c>
      <c r="G89" s="40"/>
      <c r="H89" s="40"/>
      <c r="I89" s="149" t="s">
        <v>38</v>
      </c>
      <c r="J89" s="37" t="str">
        <f>E23</f>
        <v>PROJEX s.r.o.</v>
      </c>
      <c r="K89" s="40"/>
      <c r="L89" s="44"/>
    </row>
    <row r="90" spans="2:12" s="1" customFormat="1" ht="27.9" customHeight="1">
      <c r="B90" s="39"/>
      <c r="C90" s="32" t="s">
        <v>36</v>
      </c>
      <c r="D90" s="40"/>
      <c r="E90" s="40"/>
      <c r="F90" s="27" t="str">
        <f>IF(E20="","",E20)</f>
        <v>Vyplň údaj</v>
      </c>
      <c r="G90" s="40"/>
      <c r="H90" s="40"/>
      <c r="I90" s="149" t="s">
        <v>42</v>
      </c>
      <c r="J90" s="37" t="str">
        <f>E26</f>
        <v>STAVEBNÍ ROZPOČTY s.r.o.</v>
      </c>
      <c r="K90" s="40"/>
      <c r="L90" s="44"/>
    </row>
    <row r="91" spans="2:12" s="1" customFormat="1" ht="10.3" customHeight="1">
      <c r="B91" s="39"/>
      <c r="C91" s="40"/>
      <c r="D91" s="40"/>
      <c r="E91" s="40"/>
      <c r="F91" s="40"/>
      <c r="G91" s="40"/>
      <c r="H91" s="40"/>
      <c r="I91" s="147"/>
      <c r="J91" s="40"/>
      <c r="K91" s="40"/>
      <c r="L91" s="44"/>
    </row>
    <row r="92" spans="2:20" s="10" customFormat="1" ht="29.25" customHeight="1">
      <c r="B92" s="195"/>
      <c r="C92" s="196" t="s">
        <v>130</v>
      </c>
      <c r="D92" s="197" t="s">
        <v>66</v>
      </c>
      <c r="E92" s="197" t="s">
        <v>62</v>
      </c>
      <c r="F92" s="197" t="s">
        <v>63</v>
      </c>
      <c r="G92" s="197" t="s">
        <v>131</v>
      </c>
      <c r="H92" s="197" t="s">
        <v>132</v>
      </c>
      <c r="I92" s="198" t="s">
        <v>133</v>
      </c>
      <c r="J92" s="197" t="s">
        <v>118</v>
      </c>
      <c r="K92" s="199" t="s">
        <v>134</v>
      </c>
      <c r="L92" s="200"/>
      <c r="M92" s="93" t="s">
        <v>35</v>
      </c>
      <c r="N92" s="94" t="s">
        <v>51</v>
      </c>
      <c r="O92" s="94" t="s">
        <v>135</v>
      </c>
      <c r="P92" s="94" t="s">
        <v>136</v>
      </c>
      <c r="Q92" s="94" t="s">
        <v>137</v>
      </c>
      <c r="R92" s="94" t="s">
        <v>138</v>
      </c>
      <c r="S92" s="94" t="s">
        <v>139</v>
      </c>
      <c r="T92" s="95" t="s">
        <v>140</v>
      </c>
    </row>
    <row r="93" spans="2:63" s="1" customFormat="1" ht="22.8" customHeight="1">
      <c r="B93" s="39"/>
      <c r="C93" s="100" t="s">
        <v>141</v>
      </c>
      <c r="D93" s="40"/>
      <c r="E93" s="40"/>
      <c r="F93" s="40"/>
      <c r="G93" s="40"/>
      <c r="H93" s="40"/>
      <c r="I93" s="147"/>
      <c r="J93" s="201">
        <f>BK93</f>
        <v>0</v>
      </c>
      <c r="K93" s="40"/>
      <c r="L93" s="44"/>
      <c r="M93" s="96"/>
      <c r="N93" s="97"/>
      <c r="O93" s="97"/>
      <c r="P93" s="202">
        <f>P94+P113+P122</f>
        <v>0</v>
      </c>
      <c r="Q93" s="97"/>
      <c r="R93" s="202">
        <f>R94+R113+R122</f>
        <v>0.05523</v>
      </c>
      <c r="S93" s="97"/>
      <c r="T93" s="203">
        <f>T94+T113+T122</f>
        <v>0.084725</v>
      </c>
      <c r="AT93" s="17" t="s">
        <v>80</v>
      </c>
      <c r="AU93" s="17" t="s">
        <v>119</v>
      </c>
      <c r="BK93" s="204">
        <f>BK94+BK113+BK122</f>
        <v>0</v>
      </c>
    </row>
    <row r="94" spans="2:63" s="11" customFormat="1" ht="25.9" customHeight="1">
      <c r="B94" s="205"/>
      <c r="C94" s="206"/>
      <c r="D94" s="207" t="s">
        <v>80</v>
      </c>
      <c r="E94" s="208" t="s">
        <v>142</v>
      </c>
      <c r="F94" s="208" t="s">
        <v>143</v>
      </c>
      <c r="G94" s="206"/>
      <c r="H94" s="206"/>
      <c r="I94" s="209"/>
      <c r="J94" s="210">
        <f>BK94</f>
        <v>0</v>
      </c>
      <c r="K94" s="206"/>
      <c r="L94" s="211"/>
      <c r="M94" s="212"/>
      <c r="N94" s="213"/>
      <c r="O94" s="213"/>
      <c r="P94" s="214">
        <f>P95+P100+P105</f>
        <v>0</v>
      </c>
      <c r="Q94" s="213"/>
      <c r="R94" s="214">
        <f>R95+R100+R105</f>
        <v>0.0234</v>
      </c>
      <c r="S94" s="213"/>
      <c r="T94" s="215">
        <f>T95+T100+T105</f>
        <v>0.084725</v>
      </c>
      <c r="AR94" s="216" t="s">
        <v>88</v>
      </c>
      <c r="AT94" s="217" t="s">
        <v>80</v>
      </c>
      <c r="AU94" s="217" t="s">
        <v>81</v>
      </c>
      <c r="AY94" s="216" t="s">
        <v>144</v>
      </c>
      <c r="BK94" s="218">
        <f>BK95+BK100+BK105</f>
        <v>0</v>
      </c>
    </row>
    <row r="95" spans="2:63" s="11" customFormat="1" ht="22.8" customHeight="1">
      <c r="B95" s="205"/>
      <c r="C95" s="206"/>
      <c r="D95" s="207" t="s">
        <v>80</v>
      </c>
      <c r="E95" s="219" t="s">
        <v>145</v>
      </c>
      <c r="F95" s="219" t="s">
        <v>146</v>
      </c>
      <c r="G95" s="206"/>
      <c r="H95" s="206"/>
      <c r="I95" s="209"/>
      <c r="J95" s="220">
        <f>BK95</f>
        <v>0</v>
      </c>
      <c r="K95" s="206"/>
      <c r="L95" s="211"/>
      <c r="M95" s="212"/>
      <c r="N95" s="213"/>
      <c r="O95" s="213"/>
      <c r="P95" s="214">
        <f>SUM(P96:P99)</f>
        <v>0</v>
      </c>
      <c r="Q95" s="213"/>
      <c r="R95" s="214">
        <f>SUM(R96:R99)</f>
        <v>0.0234</v>
      </c>
      <c r="S95" s="213"/>
      <c r="T95" s="215">
        <f>SUM(T96:T99)</f>
        <v>0</v>
      </c>
      <c r="AR95" s="216" t="s">
        <v>88</v>
      </c>
      <c r="AT95" s="217" t="s">
        <v>80</v>
      </c>
      <c r="AU95" s="217" t="s">
        <v>88</v>
      </c>
      <c r="AY95" s="216" t="s">
        <v>144</v>
      </c>
      <c r="BK95" s="218">
        <f>SUM(BK96:BK99)</f>
        <v>0</v>
      </c>
    </row>
    <row r="96" spans="2:65" s="1" customFormat="1" ht="16.5" customHeight="1">
      <c r="B96" s="39"/>
      <c r="C96" s="221" t="s">
        <v>88</v>
      </c>
      <c r="D96" s="221" t="s">
        <v>147</v>
      </c>
      <c r="E96" s="222" t="s">
        <v>250</v>
      </c>
      <c r="F96" s="223" t="s">
        <v>251</v>
      </c>
      <c r="G96" s="224" t="s">
        <v>252</v>
      </c>
      <c r="H96" s="225">
        <v>15.6</v>
      </c>
      <c r="I96" s="226"/>
      <c r="J96" s="227">
        <f>ROUND(I96*H96,2)</f>
        <v>0</v>
      </c>
      <c r="K96" s="223" t="s">
        <v>151</v>
      </c>
      <c r="L96" s="44"/>
      <c r="M96" s="228" t="s">
        <v>35</v>
      </c>
      <c r="N96" s="229" t="s">
        <v>54</v>
      </c>
      <c r="O96" s="85"/>
      <c r="P96" s="230">
        <f>O96*H96</f>
        <v>0</v>
      </c>
      <c r="Q96" s="230">
        <v>0.0015</v>
      </c>
      <c r="R96" s="230">
        <f>Q96*H96</f>
        <v>0.0234</v>
      </c>
      <c r="S96" s="230">
        <v>0</v>
      </c>
      <c r="T96" s="231">
        <f>S96*H96</f>
        <v>0</v>
      </c>
      <c r="AR96" s="232" t="s">
        <v>152</v>
      </c>
      <c r="AT96" s="232" t="s">
        <v>147</v>
      </c>
      <c r="AU96" s="232" t="s">
        <v>90</v>
      </c>
      <c r="AY96" s="17" t="s">
        <v>144</v>
      </c>
      <c r="BE96" s="233">
        <f>IF(N96="základní",J96,0)</f>
        <v>0</v>
      </c>
      <c r="BF96" s="233">
        <f>IF(N96="snížená",J96,0)</f>
        <v>0</v>
      </c>
      <c r="BG96" s="233">
        <f>IF(N96="zákl. přenesená",J96,0)</f>
        <v>0</v>
      </c>
      <c r="BH96" s="233">
        <f>IF(N96="sníž. přenesená",J96,0)</f>
        <v>0</v>
      </c>
      <c r="BI96" s="233">
        <f>IF(N96="nulová",J96,0)</f>
        <v>0</v>
      </c>
      <c r="BJ96" s="17" t="s">
        <v>152</v>
      </c>
      <c r="BK96" s="233">
        <f>ROUND(I96*H96,2)</f>
        <v>0</v>
      </c>
      <c r="BL96" s="17" t="s">
        <v>152</v>
      </c>
      <c r="BM96" s="232" t="s">
        <v>286</v>
      </c>
    </row>
    <row r="97" spans="2:47" s="1" customFormat="1" ht="12">
      <c r="B97" s="39"/>
      <c r="C97" s="40"/>
      <c r="D97" s="234" t="s">
        <v>154</v>
      </c>
      <c r="E97" s="40"/>
      <c r="F97" s="235" t="s">
        <v>254</v>
      </c>
      <c r="G97" s="40"/>
      <c r="H97" s="40"/>
      <c r="I97" s="147"/>
      <c r="J97" s="40"/>
      <c r="K97" s="40"/>
      <c r="L97" s="44"/>
      <c r="M97" s="236"/>
      <c r="N97" s="85"/>
      <c r="O97" s="85"/>
      <c r="P97" s="85"/>
      <c r="Q97" s="85"/>
      <c r="R97" s="85"/>
      <c r="S97" s="85"/>
      <c r="T97" s="86"/>
      <c r="AT97" s="17" t="s">
        <v>154</v>
      </c>
      <c r="AU97" s="17" t="s">
        <v>90</v>
      </c>
    </row>
    <row r="98" spans="2:51" s="12" customFormat="1" ht="12">
      <c r="B98" s="247"/>
      <c r="C98" s="248"/>
      <c r="D98" s="234" t="s">
        <v>180</v>
      </c>
      <c r="E98" s="268" t="s">
        <v>35</v>
      </c>
      <c r="F98" s="249" t="s">
        <v>287</v>
      </c>
      <c r="G98" s="248"/>
      <c r="H98" s="250">
        <v>15.6</v>
      </c>
      <c r="I98" s="251"/>
      <c r="J98" s="248"/>
      <c r="K98" s="248"/>
      <c r="L98" s="252"/>
      <c r="M98" s="253"/>
      <c r="N98" s="254"/>
      <c r="O98" s="254"/>
      <c r="P98" s="254"/>
      <c r="Q98" s="254"/>
      <c r="R98" s="254"/>
      <c r="S98" s="254"/>
      <c r="T98" s="255"/>
      <c r="AT98" s="256" t="s">
        <v>180</v>
      </c>
      <c r="AU98" s="256" t="s">
        <v>90</v>
      </c>
      <c r="AV98" s="12" t="s">
        <v>90</v>
      </c>
      <c r="AW98" s="12" t="s">
        <v>41</v>
      </c>
      <c r="AX98" s="12" t="s">
        <v>81</v>
      </c>
      <c r="AY98" s="256" t="s">
        <v>144</v>
      </c>
    </row>
    <row r="99" spans="2:51" s="14" customFormat="1" ht="12">
      <c r="B99" s="269"/>
      <c r="C99" s="270"/>
      <c r="D99" s="234" t="s">
        <v>180</v>
      </c>
      <c r="E99" s="271" t="s">
        <v>35</v>
      </c>
      <c r="F99" s="272" t="s">
        <v>231</v>
      </c>
      <c r="G99" s="270"/>
      <c r="H99" s="273">
        <v>15.6</v>
      </c>
      <c r="I99" s="274"/>
      <c r="J99" s="270"/>
      <c r="K99" s="270"/>
      <c r="L99" s="275"/>
      <c r="M99" s="276"/>
      <c r="N99" s="277"/>
      <c r="O99" s="277"/>
      <c r="P99" s="277"/>
      <c r="Q99" s="277"/>
      <c r="R99" s="277"/>
      <c r="S99" s="277"/>
      <c r="T99" s="278"/>
      <c r="AT99" s="279" t="s">
        <v>180</v>
      </c>
      <c r="AU99" s="279" t="s">
        <v>90</v>
      </c>
      <c r="AV99" s="14" t="s">
        <v>152</v>
      </c>
      <c r="AW99" s="14" t="s">
        <v>41</v>
      </c>
      <c r="AX99" s="14" t="s">
        <v>88</v>
      </c>
      <c r="AY99" s="279" t="s">
        <v>144</v>
      </c>
    </row>
    <row r="100" spans="2:63" s="11" customFormat="1" ht="22.8" customHeight="1">
      <c r="B100" s="205"/>
      <c r="C100" s="206"/>
      <c r="D100" s="207" t="s">
        <v>80</v>
      </c>
      <c r="E100" s="219" t="s">
        <v>198</v>
      </c>
      <c r="F100" s="219" t="s">
        <v>288</v>
      </c>
      <c r="G100" s="206"/>
      <c r="H100" s="206"/>
      <c r="I100" s="209"/>
      <c r="J100" s="220">
        <f>BK100</f>
        <v>0</v>
      </c>
      <c r="K100" s="206"/>
      <c r="L100" s="211"/>
      <c r="M100" s="212"/>
      <c r="N100" s="213"/>
      <c r="O100" s="213"/>
      <c r="P100" s="214">
        <f>SUM(P101:P104)</f>
        <v>0</v>
      </c>
      <c r="Q100" s="213"/>
      <c r="R100" s="214">
        <f>SUM(R101:R104)</f>
        <v>0</v>
      </c>
      <c r="S100" s="213"/>
      <c r="T100" s="215">
        <f>SUM(T101:T104)</f>
        <v>0.084725</v>
      </c>
      <c r="AR100" s="216" t="s">
        <v>88</v>
      </c>
      <c r="AT100" s="217" t="s">
        <v>80</v>
      </c>
      <c r="AU100" s="217" t="s">
        <v>88</v>
      </c>
      <c r="AY100" s="216" t="s">
        <v>144</v>
      </c>
      <c r="BK100" s="218">
        <f>SUM(BK101:BK104)</f>
        <v>0</v>
      </c>
    </row>
    <row r="101" spans="2:65" s="1" customFormat="1" ht="24" customHeight="1">
      <c r="B101" s="39"/>
      <c r="C101" s="221" t="s">
        <v>90</v>
      </c>
      <c r="D101" s="221" t="s">
        <v>147</v>
      </c>
      <c r="E101" s="222" t="s">
        <v>289</v>
      </c>
      <c r="F101" s="223" t="s">
        <v>290</v>
      </c>
      <c r="G101" s="224" t="s">
        <v>226</v>
      </c>
      <c r="H101" s="225">
        <v>3.389</v>
      </c>
      <c r="I101" s="226"/>
      <c r="J101" s="227">
        <f>ROUND(I101*H101,2)</f>
        <v>0</v>
      </c>
      <c r="K101" s="223" t="s">
        <v>151</v>
      </c>
      <c r="L101" s="44"/>
      <c r="M101" s="228" t="s">
        <v>35</v>
      </c>
      <c r="N101" s="229" t="s">
        <v>54</v>
      </c>
      <c r="O101" s="85"/>
      <c r="P101" s="230">
        <f>O101*H101</f>
        <v>0</v>
      </c>
      <c r="Q101" s="230">
        <v>0</v>
      </c>
      <c r="R101" s="230">
        <f>Q101*H101</f>
        <v>0</v>
      </c>
      <c r="S101" s="230">
        <v>0.025</v>
      </c>
      <c r="T101" s="231">
        <f>S101*H101</f>
        <v>0.084725</v>
      </c>
      <c r="AR101" s="232" t="s">
        <v>152</v>
      </c>
      <c r="AT101" s="232" t="s">
        <v>147</v>
      </c>
      <c r="AU101" s="232" t="s">
        <v>90</v>
      </c>
      <c r="AY101" s="17" t="s">
        <v>144</v>
      </c>
      <c r="BE101" s="233">
        <f>IF(N101="základní",J101,0)</f>
        <v>0</v>
      </c>
      <c r="BF101" s="233">
        <f>IF(N101="snížená",J101,0)</f>
        <v>0</v>
      </c>
      <c r="BG101" s="233">
        <f>IF(N101="zákl. přenesená",J101,0)</f>
        <v>0</v>
      </c>
      <c r="BH101" s="233">
        <f>IF(N101="sníž. přenesená",J101,0)</f>
        <v>0</v>
      </c>
      <c r="BI101" s="233">
        <f>IF(N101="nulová",J101,0)</f>
        <v>0</v>
      </c>
      <c r="BJ101" s="17" t="s">
        <v>152</v>
      </c>
      <c r="BK101" s="233">
        <f>ROUND(I101*H101,2)</f>
        <v>0</v>
      </c>
      <c r="BL101" s="17" t="s">
        <v>152</v>
      </c>
      <c r="BM101" s="232" t="s">
        <v>291</v>
      </c>
    </row>
    <row r="102" spans="2:47" s="1" customFormat="1" ht="12">
      <c r="B102" s="39"/>
      <c r="C102" s="40"/>
      <c r="D102" s="234" t="s">
        <v>154</v>
      </c>
      <c r="E102" s="40"/>
      <c r="F102" s="235" t="s">
        <v>292</v>
      </c>
      <c r="G102" s="40"/>
      <c r="H102" s="40"/>
      <c r="I102" s="147"/>
      <c r="J102" s="40"/>
      <c r="K102" s="40"/>
      <c r="L102" s="44"/>
      <c r="M102" s="236"/>
      <c r="N102" s="85"/>
      <c r="O102" s="85"/>
      <c r="P102" s="85"/>
      <c r="Q102" s="85"/>
      <c r="R102" s="85"/>
      <c r="S102" s="85"/>
      <c r="T102" s="86"/>
      <c r="AT102" s="17" t="s">
        <v>154</v>
      </c>
      <c r="AU102" s="17" t="s">
        <v>90</v>
      </c>
    </row>
    <row r="103" spans="2:51" s="12" customFormat="1" ht="12">
      <c r="B103" s="247"/>
      <c r="C103" s="248"/>
      <c r="D103" s="234" t="s">
        <v>180</v>
      </c>
      <c r="E103" s="268" t="s">
        <v>35</v>
      </c>
      <c r="F103" s="249" t="s">
        <v>293</v>
      </c>
      <c r="G103" s="248"/>
      <c r="H103" s="250">
        <v>3.389</v>
      </c>
      <c r="I103" s="251"/>
      <c r="J103" s="248"/>
      <c r="K103" s="248"/>
      <c r="L103" s="252"/>
      <c r="M103" s="253"/>
      <c r="N103" s="254"/>
      <c r="O103" s="254"/>
      <c r="P103" s="254"/>
      <c r="Q103" s="254"/>
      <c r="R103" s="254"/>
      <c r="S103" s="254"/>
      <c r="T103" s="255"/>
      <c r="AT103" s="256" t="s">
        <v>180</v>
      </c>
      <c r="AU103" s="256" t="s">
        <v>90</v>
      </c>
      <c r="AV103" s="12" t="s">
        <v>90</v>
      </c>
      <c r="AW103" s="12" t="s">
        <v>41</v>
      </c>
      <c r="AX103" s="12" t="s">
        <v>81</v>
      </c>
      <c r="AY103" s="256" t="s">
        <v>144</v>
      </c>
    </row>
    <row r="104" spans="2:51" s="14" customFormat="1" ht="12">
      <c r="B104" s="269"/>
      <c r="C104" s="270"/>
      <c r="D104" s="234" t="s">
        <v>180</v>
      </c>
      <c r="E104" s="271" t="s">
        <v>35</v>
      </c>
      <c r="F104" s="272" t="s">
        <v>231</v>
      </c>
      <c r="G104" s="270"/>
      <c r="H104" s="273">
        <v>3.389</v>
      </c>
      <c r="I104" s="274"/>
      <c r="J104" s="270"/>
      <c r="K104" s="270"/>
      <c r="L104" s="275"/>
      <c r="M104" s="276"/>
      <c r="N104" s="277"/>
      <c r="O104" s="277"/>
      <c r="P104" s="277"/>
      <c r="Q104" s="277"/>
      <c r="R104" s="277"/>
      <c r="S104" s="277"/>
      <c r="T104" s="278"/>
      <c r="AT104" s="279" t="s">
        <v>180</v>
      </c>
      <c r="AU104" s="279" t="s">
        <v>90</v>
      </c>
      <c r="AV104" s="14" t="s">
        <v>152</v>
      </c>
      <c r="AW104" s="14" t="s">
        <v>41</v>
      </c>
      <c r="AX104" s="14" t="s">
        <v>88</v>
      </c>
      <c r="AY104" s="279" t="s">
        <v>144</v>
      </c>
    </row>
    <row r="105" spans="2:63" s="11" customFormat="1" ht="22.8" customHeight="1">
      <c r="B105" s="205"/>
      <c r="C105" s="206"/>
      <c r="D105" s="207" t="s">
        <v>80</v>
      </c>
      <c r="E105" s="219" t="s">
        <v>165</v>
      </c>
      <c r="F105" s="219" t="s">
        <v>166</v>
      </c>
      <c r="G105" s="206"/>
      <c r="H105" s="206"/>
      <c r="I105" s="209"/>
      <c r="J105" s="220">
        <f>BK105</f>
        <v>0</v>
      </c>
      <c r="K105" s="206"/>
      <c r="L105" s="211"/>
      <c r="M105" s="212"/>
      <c r="N105" s="213"/>
      <c r="O105" s="213"/>
      <c r="P105" s="214">
        <f>SUM(P106:P112)</f>
        <v>0</v>
      </c>
      <c r="Q105" s="213"/>
      <c r="R105" s="214">
        <f>SUM(R106:R112)</f>
        <v>0</v>
      </c>
      <c r="S105" s="213"/>
      <c r="T105" s="215">
        <f>SUM(T106:T112)</f>
        <v>0</v>
      </c>
      <c r="AR105" s="216" t="s">
        <v>88</v>
      </c>
      <c r="AT105" s="217" t="s">
        <v>80</v>
      </c>
      <c r="AU105" s="217" t="s">
        <v>88</v>
      </c>
      <c r="AY105" s="216" t="s">
        <v>144</v>
      </c>
      <c r="BK105" s="218">
        <f>SUM(BK106:BK112)</f>
        <v>0</v>
      </c>
    </row>
    <row r="106" spans="2:65" s="1" customFormat="1" ht="24" customHeight="1">
      <c r="B106" s="39"/>
      <c r="C106" s="221" t="s">
        <v>161</v>
      </c>
      <c r="D106" s="221" t="s">
        <v>147</v>
      </c>
      <c r="E106" s="222" t="s">
        <v>294</v>
      </c>
      <c r="F106" s="223" t="s">
        <v>295</v>
      </c>
      <c r="G106" s="224" t="s">
        <v>169</v>
      </c>
      <c r="H106" s="225">
        <v>0.085</v>
      </c>
      <c r="I106" s="226"/>
      <c r="J106" s="227">
        <f>ROUND(I106*H106,2)</f>
        <v>0</v>
      </c>
      <c r="K106" s="223" t="s">
        <v>151</v>
      </c>
      <c r="L106" s="44"/>
      <c r="M106" s="228" t="s">
        <v>35</v>
      </c>
      <c r="N106" s="229" t="s">
        <v>54</v>
      </c>
      <c r="O106" s="85"/>
      <c r="P106" s="230">
        <f>O106*H106</f>
        <v>0</v>
      </c>
      <c r="Q106" s="230">
        <v>0</v>
      </c>
      <c r="R106" s="230">
        <f>Q106*H106</f>
        <v>0</v>
      </c>
      <c r="S106" s="230">
        <v>0</v>
      </c>
      <c r="T106" s="231">
        <f>S106*H106</f>
        <v>0</v>
      </c>
      <c r="AR106" s="232" t="s">
        <v>152</v>
      </c>
      <c r="AT106" s="232" t="s">
        <v>147</v>
      </c>
      <c r="AU106" s="232" t="s">
        <v>90</v>
      </c>
      <c r="AY106" s="17" t="s">
        <v>144</v>
      </c>
      <c r="BE106" s="233">
        <f>IF(N106="základní",J106,0)</f>
        <v>0</v>
      </c>
      <c r="BF106" s="233">
        <f>IF(N106="snížená",J106,0)</f>
        <v>0</v>
      </c>
      <c r="BG106" s="233">
        <f>IF(N106="zákl. přenesená",J106,0)</f>
        <v>0</v>
      </c>
      <c r="BH106" s="233">
        <f>IF(N106="sníž. přenesená",J106,0)</f>
        <v>0</v>
      </c>
      <c r="BI106" s="233">
        <f>IF(N106="nulová",J106,0)</f>
        <v>0</v>
      </c>
      <c r="BJ106" s="17" t="s">
        <v>152</v>
      </c>
      <c r="BK106" s="233">
        <f>ROUND(I106*H106,2)</f>
        <v>0</v>
      </c>
      <c r="BL106" s="17" t="s">
        <v>152</v>
      </c>
      <c r="BM106" s="232" t="s">
        <v>296</v>
      </c>
    </row>
    <row r="107" spans="2:47" s="1" customFormat="1" ht="12">
      <c r="B107" s="39"/>
      <c r="C107" s="40"/>
      <c r="D107" s="234" t="s">
        <v>154</v>
      </c>
      <c r="E107" s="40"/>
      <c r="F107" s="235" t="s">
        <v>171</v>
      </c>
      <c r="G107" s="40"/>
      <c r="H107" s="40"/>
      <c r="I107" s="147"/>
      <c r="J107" s="40"/>
      <c r="K107" s="40"/>
      <c r="L107" s="44"/>
      <c r="M107" s="236"/>
      <c r="N107" s="85"/>
      <c r="O107" s="85"/>
      <c r="P107" s="85"/>
      <c r="Q107" s="85"/>
      <c r="R107" s="85"/>
      <c r="S107" s="85"/>
      <c r="T107" s="86"/>
      <c r="AT107" s="17" t="s">
        <v>154</v>
      </c>
      <c r="AU107" s="17" t="s">
        <v>90</v>
      </c>
    </row>
    <row r="108" spans="2:65" s="1" customFormat="1" ht="16.5" customHeight="1">
      <c r="B108" s="39"/>
      <c r="C108" s="221" t="s">
        <v>152</v>
      </c>
      <c r="D108" s="221" t="s">
        <v>147</v>
      </c>
      <c r="E108" s="222" t="s">
        <v>173</v>
      </c>
      <c r="F108" s="223" t="s">
        <v>174</v>
      </c>
      <c r="G108" s="224" t="s">
        <v>169</v>
      </c>
      <c r="H108" s="225">
        <v>0.085</v>
      </c>
      <c r="I108" s="226"/>
      <c r="J108" s="227">
        <f>ROUND(I108*H108,2)</f>
        <v>0</v>
      </c>
      <c r="K108" s="223" t="s">
        <v>151</v>
      </c>
      <c r="L108" s="44"/>
      <c r="M108" s="228" t="s">
        <v>35</v>
      </c>
      <c r="N108" s="229" t="s">
        <v>54</v>
      </c>
      <c r="O108" s="85"/>
      <c r="P108" s="230">
        <f>O108*H108</f>
        <v>0</v>
      </c>
      <c r="Q108" s="230">
        <v>0</v>
      </c>
      <c r="R108" s="230">
        <f>Q108*H108</f>
        <v>0</v>
      </c>
      <c r="S108" s="230">
        <v>0</v>
      </c>
      <c r="T108" s="231">
        <f>S108*H108</f>
        <v>0</v>
      </c>
      <c r="AR108" s="232" t="s">
        <v>152</v>
      </c>
      <c r="AT108" s="232" t="s">
        <v>147</v>
      </c>
      <c r="AU108" s="232" t="s">
        <v>90</v>
      </c>
      <c r="AY108" s="17" t="s">
        <v>144</v>
      </c>
      <c r="BE108" s="233">
        <f>IF(N108="základní",J108,0)</f>
        <v>0</v>
      </c>
      <c r="BF108" s="233">
        <f>IF(N108="snížená",J108,0)</f>
        <v>0</v>
      </c>
      <c r="BG108" s="233">
        <f>IF(N108="zákl. přenesená",J108,0)</f>
        <v>0</v>
      </c>
      <c r="BH108" s="233">
        <f>IF(N108="sníž. přenesená",J108,0)</f>
        <v>0</v>
      </c>
      <c r="BI108" s="233">
        <f>IF(N108="nulová",J108,0)</f>
        <v>0</v>
      </c>
      <c r="BJ108" s="17" t="s">
        <v>152</v>
      </c>
      <c r="BK108" s="233">
        <f>ROUND(I108*H108,2)</f>
        <v>0</v>
      </c>
      <c r="BL108" s="17" t="s">
        <v>152</v>
      </c>
      <c r="BM108" s="232" t="s">
        <v>297</v>
      </c>
    </row>
    <row r="109" spans="2:47" s="1" customFormat="1" ht="12">
      <c r="B109" s="39"/>
      <c r="C109" s="40"/>
      <c r="D109" s="234" t="s">
        <v>154</v>
      </c>
      <c r="E109" s="40"/>
      <c r="F109" s="235" t="s">
        <v>176</v>
      </c>
      <c r="G109" s="40"/>
      <c r="H109" s="40"/>
      <c r="I109" s="147"/>
      <c r="J109" s="40"/>
      <c r="K109" s="40"/>
      <c r="L109" s="44"/>
      <c r="M109" s="236"/>
      <c r="N109" s="85"/>
      <c r="O109" s="85"/>
      <c r="P109" s="85"/>
      <c r="Q109" s="85"/>
      <c r="R109" s="85"/>
      <c r="S109" s="85"/>
      <c r="T109" s="86"/>
      <c r="AT109" s="17" t="s">
        <v>154</v>
      </c>
      <c r="AU109" s="17" t="s">
        <v>90</v>
      </c>
    </row>
    <row r="110" spans="2:65" s="1" customFormat="1" ht="24" customHeight="1">
      <c r="B110" s="39"/>
      <c r="C110" s="221" t="s">
        <v>172</v>
      </c>
      <c r="D110" s="221" t="s">
        <v>147</v>
      </c>
      <c r="E110" s="222" t="s">
        <v>177</v>
      </c>
      <c r="F110" s="223" t="s">
        <v>178</v>
      </c>
      <c r="G110" s="224" t="s">
        <v>169</v>
      </c>
      <c r="H110" s="225">
        <v>1.615</v>
      </c>
      <c r="I110" s="226"/>
      <c r="J110" s="227">
        <f>ROUND(I110*H110,2)</f>
        <v>0</v>
      </c>
      <c r="K110" s="223" t="s">
        <v>151</v>
      </c>
      <c r="L110" s="44"/>
      <c r="M110" s="228" t="s">
        <v>35</v>
      </c>
      <c r="N110" s="229" t="s">
        <v>54</v>
      </c>
      <c r="O110" s="85"/>
      <c r="P110" s="230">
        <f>O110*H110</f>
        <v>0</v>
      </c>
      <c r="Q110" s="230">
        <v>0</v>
      </c>
      <c r="R110" s="230">
        <f>Q110*H110</f>
        <v>0</v>
      </c>
      <c r="S110" s="230">
        <v>0</v>
      </c>
      <c r="T110" s="231">
        <f>S110*H110</f>
        <v>0</v>
      </c>
      <c r="AR110" s="232" t="s">
        <v>152</v>
      </c>
      <c r="AT110" s="232" t="s">
        <v>147</v>
      </c>
      <c r="AU110" s="232" t="s">
        <v>90</v>
      </c>
      <c r="AY110" s="17" t="s">
        <v>144</v>
      </c>
      <c r="BE110" s="233">
        <f>IF(N110="základní",J110,0)</f>
        <v>0</v>
      </c>
      <c r="BF110" s="233">
        <f>IF(N110="snížená",J110,0)</f>
        <v>0</v>
      </c>
      <c r="BG110" s="233">
        <f>IF(N110="zákl. přenesená",J110,0)</f>
        <v>0</v>
      </c>
      <c r="BH110" s="233">
        <f>IF(N110="sníž. přenesená",J110,0)</f>
        <v>0</v>
      </c>
      <c r="BI110" s="233">
        <f>IF(N110="nulová",J110,0)</f>
        <v>0</v>
      </c>
      <c r="BJ110" s="17" t="s">
        <v>152</v>
      </c>
      <c r="BK110" s="233">
        <f>ROUND(I110*H110,2)</f>
        <v>0</v>
      </c>
      <c r="BL110" s="17" t="s">
        <v>152</v>
      </c>
      <c r="BM110" s="232" t="s">
        <v>298</v>
      </c>
    </row>
    <row r="111" spans="2:47" s="1" customFormat="1" ht="12">
      <c r="B111" s="39"/>
      <c r="C111" s="40"/>
      <c r="D111" s="234" t="s">
        <v>154</v>
      </c>
      <c r="E111" s="40"/>
      <c r="F111" s="235" t="s">
        <v>176</v>
      </c>
      <c r="G111" s="40"/>
      <c r="H111" s="40"/>
      <c r="I111" s="147"/>
      <c r="J111" s="40"/>
      <c r="K111" s="40"/>
      <c r="L111" s="44"/>
      <c r="M111" s="236"/>
      <c r="N111" s="85"/>
      <c r="O111" s="85"/>
      <c r="P111" s="85"/>
      <c r="Q111" s="85"/>
      <c r="R111" s="85"/>
      <c r="S111" s="85"/>
      <c r="T111" s="86"/>
      <c r="AT111" s="17" t="s">
        <v>154</v>
      </c>
      <c r="AU111" s="17" t="s">
        <v>90</v>
      </c>
    </row>
    <row r="112" spans="2:51" s="12" customFormat="1" ht="12">
      <c r="B112" s="247"/>
      <c r="C112" s="248"/>
      <c r="D112" s="234" t="s">
        <v>180</v>
      </c>
      <c r="E112" s="248"/>
      <c r="F112" s="249" t="s">
        <v>299</v>
      </c>
      <c r="G112" s="248"/>
      <c r="H112" s="250">
        <v>1.615</v>
      </c>
      <c r="I112" s="251"/>
      <c r="J112" s="248"/>
      <c r="K112" s="248"/>
      <c r="L112" s="252"/>
      <c r="M112" s="253"/>
      <c r="N112" s="254"/>
      <c r="O112" s="254"/>
      <c r="P112" s="254"/>
      <c r="Q112" s="254"/>
      <c r="R112" s="254"/>
      <c r="S112" s="254"/>
      <c r="T112" s="255"/>
      <c r="AT112" s="256" t="s">
        <v>180</v>
      </c>
      <c r="AU112" s="256" t="s">
        <v>90</v>
      </c>
      <c r="AV112" s="12" t="s">
        <v>90</v>
      </c>
      <c r="AW112" s="12" t="s">
        <v>4</v>
      </c>
      <c r="AX112" s="12" t="s">
        <v>88</v>
      </c>
      <c r="AY112" s="256" t="s">
        <v>144</v>
      </c>
    </row>
    <row r="113" spans="2:63" s="11" customFormat="1" ht="25.9" customHeight="1">
      <c r="B113" s="205"/>
      <c r="C113" s="206"/>
      <c r="D113" s="207" t="s">
        <v>80</v>
      </c>
      <c r="E113" s="208" t="s">
        <v>189</v>
      </c>
      <c r="F113" s="208" t="s">
        <v>190</v>
      </c>
      <c r="G113" s="206"/>
      <c r="H113" s="206"/>
      <c r="I113" s="209"/>
      <c r="J113" s="210">
        <f>BK113</f>
        <v>0</v>
      </c>
      <c r="K113" s="206"/>
      <c r="L113" s="211"/>
      <c r="M113" s="212"/>
      <c r="N113" s="213"/>
      <c r="O113" s="213"/>
      <c r="P113" s="214">
        <f>P114</f>
        <v>0</v>
      </c>
      <c r="Q113" s="213"/>
      <c r="R113" s="214">
        <f>R114</f>
        <v>0.03183</v>
      </c>
      <c r="S113" s="213"/>
      <c r="T113" s="215">
        <f>T114</f>
        <v>0</v>
      </c>
      <c r="AR113" s="216" t="s">
        <v>90</v>
      </c>
      <c r="AT113" s="217" t="s">
        <v>80</v>
      </c>
      <c r="AU113" s="217" t="s">
        <v>81</v>
      </c>
      <c r="AY113" s="216" t="s">
        <v>144</v>
      </c>
      <c r="BK113" s="218">
        <f>BK114</f>
        <v>0</v>
      </c>
    </row>
    <row r="114" spans="2:63" s="11" customFormat="1" ht="22.8" customHeight="1">
      <c r="B114" s="205"/>
      <c r="C114" s="206"/>
      <c r="D114" s="207" t="s">
        <v>80</v>
      </c>
      <c r="E114" s="219" t="s">
        <v>261</v>
      </c>
      <c r="F114" s="219" t="s">
        <v>262</v>
      </c>
      <c r="G114" s="206"/>
      <c r="H114" s="206"/>
      <c r="I114" s="209"/>
      <c r="J114" s="220">
        <f>BK114</f>
        <v>0</v>
      </c>
      <c r="K114" s="206"/>
      <c r="L114" s="211"/>
      <c r="M114" s="212"/>
      <c r="N114" s="213"/>
      <c r="O114" s="213"/>
      <c r="P114" s="214">
        <f>SUM(P115:P121)</f>
        <v>0</v>
      </c>
      <c r="Q114" s="213"/>
      <c r="R114" s="214">
        <f>SUM(R115:R121)</f>
        <v>0.03183</v>
      </c>
      <c r="S114" s="213"/>
      <c r="T114" s="215">
        <f>SUM(T115:T121)</f>
        <v>0</v>
      </c>
      <c r="AR114" s="216" t="s">
        <v>90</v>
      </c>
      <c r="AT114" s="217" t="s">
        <v>80</v>
      </c>
      <c r="AU114" s="217" t="s">
        <v>88</v>
      </c>
      <c r="AY114" s="216" t="s">
        <v>144</v>
      </c>
      <c r="BK114" s="218">
        <f>SUM(BK115:BK121)</f>
        <v>0</v>
      </c>
    </row>
    <row r="115" spans="2:65" s="1" customFormat="1" ht="24" customHeight="1">
      <c r="B115" s="39"/>
      <c r="C115" s="221" t="s">
        <v>145</v>
      </c>
      <c r="D115" s="221" t="s">
        <v>147</v>
      </c>
      <c r="E115" s="222" t="s">
        <v>300</v>
      </c>
      <c r="F115" s="223" t="s">
        <v>301</v>
      </c>
      <c r="G115" s="224" t="s">
        <v>150</v>
      </c>
      <c r="H115" s="225">
        <v>1</v>
      </c>
      <c r="I115" s="226"/>
      <c r="J115" s="227">
        <f>ROUND(I115*H115,2)</f>
        <v>0</v>
      </c>
      <c r="K115" s="223" t="s">
        <v>151</v>
      </c>
      <c r="L115" s="44"/>
      <c r="M115" s="228" t="s">
        <v>35</v>
      </c>
      <c r="N115" s="229" t="s">
        <v>54</v>
      </c>
      <c r="O115" s="85"/>
      <c r="P115" s="230">
        <f>O115*H115</f>
        <v>0</v>
      </c>
      <c r="Q115" s="230">
        <v>0.00088</v>
      </c>
      <c r="R115" s="230">
        <f>Q115*H115</f>
        <v>0.00088</v>
      </c>
      <c r="S115" s="230">
        <v>0</v>
      </c>
      <c r="T115" s="231">
        <f>S115*H115</f>
        <v>0</v>
      </c>
      <c r="AR115" s="232" t="s">
        <v>195</v>
      </c>
      <c r="AT115" s="232" t="s">
        <v>147</v>
      </c>
      <c r="AU115" s="232" t="s">
        <v>90</v>
      </c>
      <c r="AY115" s="17" t="s">
        <v>144</v>
      </c>
      <c r="BE115" s="233">
        <f>IF(N115="základní",J115,0)</f>
        <v>0</v>
      </c>
      <c r="BF115" s="233">
        <f>IF(N115="snížená",J115,0)</f>
        <v>0</v>
      </c>
      <c r="BG115" s="233">
        <f>IF(N115="zákl. přenesená",J115,0)</f>
        <v>0</v>
      </c>
      <c r="BH115" s="233">
        <f>IF(N115="sníž. přenesená",J115,0)</f>
        <v>0</v>
      </c>
      <c r="BI115" s="233">
        <f>IF(N115="nulová",J115,0)</f>
        <v>0</v>
      </c>
      <c r="BJ115" s="17" t="s">
        <v>152</v>
      </c>
      <c r="BK115" s="233">
        <f>ROUND(I115*H115,2)</f>
        <v>0</v>
      </c>
      <c r="BL115" s="17" t="s">
        <v>195</v>
      </c>
      <c r="BM115" s="232" t="s">
        <v>302</v>
      </c>
    </row>
    <row r="116" spans="2:47" s="1" customFormat="1" ht="12">
      <c r="B116" s="39"/>
      <c r="C116" s="40"/>
      <c r="D116" s="234" t="s">
        <v>154</v>
      </c>
      <c r="E116" s="40"/>
      <c r="F116" s="235" t="s">
        <v>266</v>
      </c>
      <c r="G116" s="40"/>
      <c r="H116" s="40"/>
      <c r="I116" s="147"/>
      <c r="J116" s="40"/>
      <c r="K116" s="40"/>
      <c r="L116" s="44"/>
      <c r="M116" s="236"/>
      <c r="N116" s="85"/>
      <c r="O116" s="85"/>
      <c r="P116" s="85"/>
      <c r="Q116" s="85"/>
      <c r="R116" s="85"/>
      <c r="S116" s="85"/>
      <c r="T116" s="86"/>
      <c r="AT116" s="17" t="s">
        <v>154</v>
      </c>
      <c r="AU116" s="17" t="s">
        <v>90</v>
      </c>
    </row>
    <row r="117" spans="2:65" s="1" customFormat="1" ht="16.5" customHeight="1">
      <c r="B117" s="39"/>
      <c r="C117" s="237" t="s">
        <v>184</v>
      </c>
      <c r="D117" s="237" t="s">
        <v>156</v>
      </c>
      <c r="E117" s="238" t="s">
        <v>303</v>
      </c>
      <c r="F117" s="239" t="s">
        <v>304</v>
      </c>
      <c r="G117" s="240" t="s">
        <v>150</v>
      </c>
      <c r="H117" s="241">
        <v>1</v>
      </c>
      <c r="I117" s="242"/>
      <c r="J117" s="243">
        <f>ROUND(I117*H117,2)</f>
        <v>0</v>
      </c>
      <c r="K117" s="239" t="s">
        <v>35</v>
      </c>
      <c r="L117" s="244"/>
      <c r="M117" s="245" t="s">
        <v>35</v>
      </c>
      <c r="N117" s="246" t="s">
        <v>54</v>
      </c>
      <c r="O117" s="85"/>
      <c r="P117" s="230">
        <f>O117*H117</f>
        <v>0</v>
      </c>
      <c r="Q117" s="230">
        <v>0.03095</v>
      </c>
      <c r="R117" s="230">
        <f>Q117*H117</f>
        <v>0.03095</v>
      </c>
      <c r="S117" s="230">
        <v>0</v>
      </c>
      <c r="T117" s="231">
        <f>S117*H117</f>
        <v>0</v>
      </c>
      <c r="AR117" s="232" t="s">
        <v>201</v>
      </c>
      <c r="AT117" s="232" t="s">
        <v>156</v>
      </c>
      <c r="AU117" s="232" t="s">
        <v>90</v>
      </c>
      <c r="AY117" s="17" t="s">
        <v>144</v>
      </c>
      <c r="BE117" s="233">
        <f>IF(N117="základní",J117,0)</f>
        <v>0</v>
      </c>
      <c r="BF117" s="233">
        <f>IF(N117="snížená",J117,0)</f>
        <v>0</v>
      </c>
      <c r="BG117" s="233">
        <f>IF(N117="zákl. přenesená",J117,0)</f>
        <v>0</v>
      </c>
      <c r="BH117" s="233">
        <f>IF(N117="sníž. přenesená",J117,0)</f>
        <v>0</v>
      </c>
      <c r="BI117" s="233">
        <f>IF(N117="nulová",J117,0)</f>
        <v>0</v>
      </c>
      <c r="BJ117" s="17" t="s">
        <v>152</v>
      </c>
      <c r="BK117" s="233">
        <f>ROUND(I117*H117,2)</f>
        <v>0</v>
      </c>
      <c r="BL117" s="17" t="s">
        <v>195</v>
      </c>
      <c r="BM117" s="232" t="s">
        <v>305</v>
      </c>
    </row>
    <row r="118" spans="2:51" s="12" customFormat="1" ht="12">
      <c r="B118" s="247"/>
      <c r="C118" s="248"/>
      <c r="D118" s="234" t="s">
        <v>180</v>
      </c>
      <c r="E118" s="268" t="s">
        <v>35</v>
      </c>
      <c r="F118" s="249" t="s">
        <v>88</v>
      </c>
      <c r="G118" s="248"/>
      <c r="H118" s="250">
        <v>1</v>
      </c>
      <c r="I118" s="251"/>
      <c r="J118" s="248"/>
      <c r="K118" s="248"/>
      <c r="L118" s="252"/>
      <c r="M118" s="253"/>
      <c r="N118" s="254"/>
      <c r="O118" s="254"/>
      <c r="P118" s="254"/>
      <c r="Q118" s="254"/>
      <c r="R118" s="254"/>
      <c r="S118" s="254"/>
      <c r="T118" s="255"/>
      <c r="AT118" s="256" t="s">
        <v>180</v>
      </c>
      <c r="AU118" s="256" t="s">
        <v>90</v>
      </c>
      <c r="AV118" s="12" t="s">
        <v>90</v>
      </c>
      <c r="AW118" s="12" t="s">
        <v>41</v>
      </c>
      <c r="AX118" s="12" t="s">
        <v>81</v>
      </c>
      <c r="AY118" s="256" t="s">
        <v>144</v>
      </c>
    </row>
    <row r="119" spans="2:51" s="14" customFormat="1" ht="12">
      <c r="B119" s="269"/>
      <c r="C119" s="270"/>
      <c r="D119" s="234" t="s">
        <v>180</v>
      </c>
      <c r="E119" s="271" t="s">
        <v>35</v>
      </c>
      <c r="F119" s="272" t="s">
        <v>231</v>
      </c>
      <c r="G119" s="270"/>
      <c r="H119" s="273">
        <v>1</v>
      </c>
      <c r="I119" s="274"/>
      <c r="J119" s="270"/>
      <c r="K119" s="270"/>
      <c r="L119" s="275"/>
      <c r="M119" s="276"/>
      <c r="N119" s="277"/>
      <c r="O119" s="277"/>
      <c r="P119" s="277"/>
      <c r="Q119" s="277"/>
      <c r="R119" s="277"/>
      <c r="S119" s="277"/>
      <c r="T119" s="278"/>
      <c r="AT119" s="279" t="s">
        <v>180</v>
      </c>
      <c r="AU119" s="279" t="s">
        <v>90</v>
      </c>
      <c r="AV119" s="14" t="s">
        <v>152</v>
      </c>
      <c r="AW119" s="14" t="s">
        <v>41</v>
      </c>
      <c r="AX119" s="14" t="s">
        <v>88</v>
      </c>
      <c r="AY119" s="279" t="s">
        <v>144</v>
      </c>
    </row>
    <row r="120" spans="2:65" s="1" customFormat="1" ht="24" customHeight="1">
      <c r="B120" s="39"/>
      <c r="C120" s="221" t="s">
        <v>159</v>
      </c>
      <c r="D120" s="221" t="s">
        <v>147</v>
      </c>
      <c r="E120" s="222" t="s">
        <v>306</v>
      </c>
      <c r="F120" s="223" t="s">
        <v>307</v>
      </c>
      <c r="G120" s="224" t="s">
        <v>218</v>
      </c>
      <c r="H120" s="257"/>
      <c r="I120" s="226"/>
      <c r="J120" s="227">
        <f>ROUND(I120*H120,2)</f>
        <v>0</v>
      </c>
      <c r="K120" s="223" t="s">
        <v>151</v>
      </c>
      <c r="L120" s="44"/>
      <c r="M120" s="228" t="s">
        <v>35</v>
      </c>
      <c r="N120" s="229" t="s">
        <v>54</v>
      </c>
      <c r="O120" s="85"/>
      <c r="P120" s="230">
        <f>O120*H120</f>
        <v>0</v>
      </c>
      <c r="Q120" s="230">
        <v>0</v>
      </c>
      <c r="R120" s="230">
        <f>Q120*H120</f>
        <v>0</v>
      </c>
      <c r="S120" s="230">
        <v>0</v>
      </c>
      <c r="T120" s="231">
        <f>S120*H120</f>
        <v>0</v>
      </c>
      <c r="AR120" s="232" t="s">
        <v>195</v>
      </c>
      <c r="AT120" s="232" t="s">
        <v>147</v>
      </c>
      <c r="AU120" s="232" t="s">
        <v>90</v>
      </c>
      <c r="AY120" s="17" t="s">
        <v>144</v>
      </c>
      <c r="BE120" s="233">
        <f>IF(N120="základní",J120,0)</f>
        <v>0</v>
      </c>
      <c r="BF120" s="233">
        <f>IF(N120="snížená",J120,0)</f>
        <v>0</v>
      </c>
      <c r="BG120" s="233">
        <f>IF(N120="zákl. přenesená",J120,0)</f>
        <v>0</v>
      </c>
      <c r="BH120" s="233">
        <f>IF(N120="sníž. přenesená",J120,0)</f>
        <v>0</v>
      </c>
      <c r="BI120" s="233">
        <f>IF(N120="nulová",J120,0)</f>
        <v>0</v>
      </c>
      <c r="BJ120" s="17" t="s">
        <v>152</v>
      </c>
      <c r="BK120" s="233">
        <f>ROUND(I120*H120,2)</f>
        <v>0</v>
      </c>
      <c r="BL120" s="17" t="s">
        <v>195</v>
      </c>
      <c r="BM120" s="232" t="s">
        <v>308</v>
      </c>
    </row>
    <row r="121" spans="2:47" s="1" customFormat="1" ht="12">
      <c r="B121" s="39"/>
      <c r="C121" s="40"/>
      <c r="D121" s="234" t="s">
        <v>154</v>
      </c>
      <c r="E121" s="40"/>
      <c r="F121" s="235" t="s">
        <v>309</v>
      </c>
      <c r="G121" s="40"/>
      <c r="H121" s="40"/>
      <c r="I121" s="147"/>
      <c r="J121" s="40"/>
      <c r="K121" s="40"/>
      <c r="L121" s="44"/>
      <c r="M121" s="236"/>
      <c r="N121" s="85"/>
      <c r="O121" s="85"/>
      <c r="P121" s="85"/>
      <c r="Q121" s="85"/>
      <c r="R121" s="85"/>
      <c r="S121" s="85"/>
      <c r="T121" s="86"/>
      <c r="AT121" s="17" t="s">
        <v>154</v>
      </c>
      <c r="AU121" s="17" t="s">
        <v>90</v>
      </c>
    </row>
    <row r="122" spans="2:63" s="11" customFormat="1" ht="25.9" customHeight="1">
      <c r="B122" s="205"/>
      <c r="C122" s="206"/>
      <c r="D122" s="207" t="s">
        <v>80</v>
      </c>
      <c r="E122" s="208" t="s">
        <v>238</v>
      </c>
      <c r="F122" s="208" t="s">
        <v>239</v>
      </c>
      <c r="G122" s="206"/>
      <c r="H122" s="206"/>
      <c r="I122" s="209"/>
      <c r="J122" s="210">
        <f>BK122</f>
        <v>0</v>
      </c>
      <c r="K122" s="206"/>
      <c r="L122" s="211"/>
      <c r="M122" s="212"/>
      <c r="N122" s="213"/>
      <c r="O122" s="213"/>
      <c r="P122" s="214">
        <f>P123</f>
        <v>0</v>
      </c>
      <c r="Q122" s="213"/>
      <c r="R122" s="214">
        <f>R123</f>
        <v>0</v>
      </c>
      <c r="S122" s="213"/>
      <c r="T122" s="215">
        <f>T123</f>
        <v>0</v>
      </c>
      <c r="AR122" s="216" t="s">
        <v>172</v>
      </c>
      <c r="AT122" s="217" t="s">
        <v>80</v>
      </c>
      <c r="AU122" s="217" t="s">
        <v>81</v>
      </c>
      <c r="AY122" s="216" t="s">
        <v>144</v>
      </c>
      <c r="BK122" s="218">
        <f>BK123</f>
        <v>0</v>
      </c>
    </row>
    <row r="123" spans="2:63" s="11" customFormat="1" ht="22.8" customHeight="1">
      <c r="B123" s="205"/>
      <c r="C123" s="206"/>
      <c r="D123" s="207" t="s">
        <v>80</v>
      </c>
      <c r="E123" s="219" t="s">
        <v>240</v>
      </c>
      <c r="F123" s="219" t="s">
        <v>241</v>
      </c>
      <c r="G123" s="206"/>
      <c r="H123" s="206"/>
      <c r="I123" s="209"/>
      <c r="J123" s="220">
        <f>BK123</f>
        <v>0</v>
      </c>
      <c r="K123" s="206"/>
      <c r="L123" s="211"/>
      <c r="M123" s="212"/>
      <c r="N123" s="213"/>
      <c r="O123" s="213"/>
      <c r="P123" s="214">
        <f>SUM(P124:P125)</f>
        <v>0</v>
      </c>
      <c r="Q123" s="213"/>
      <c r="R123" s="214">
        <f>SUM(R124:R125)</f>
        <v>0</v>
      </c>
      <c r="S123" s="213"/>
      <c r="T123" s="215">
        <f>SUM(T124:T125)</f>
        <v>0</v>
      </c>
      <c r="AR123" s="216" t="s">
        <v>172</v>
      </c>
      <c r="AT123" s="217" t="s">
        <v>80</v>
      </c>
      <c r="AU123" s="217" t="s">
        <v>88</v>
      </c>
      <c r="AY123" s="216" t="s">
        <v>144</v>
      </c>
      <c r="BK123" s="218">
        <f>SUM(BK124:BK125)</f>
        <v>0</v>
      </c>
    </row>
    <row r="124" spans="2:65" s="1" customFormat="1" ht="16.5" customHeight="1">
      <c r="B124" s="39"/>
      <c r="C124" s="221" t="s">
        <v>198</v>
      </c>
      <c r="D124" s="221" t="s">
        <v>147</v>
      </c>
      <c r="E124" s="222" t="s">
        <v>243</v>
      </c>
      <c r="F124" s="223" t="s">
        <v>241</v>
      </c>
      <c r="G124" s="224" t="s">
        <v>244</v>
      </c>
      <c r="H124" s="225">
        <v>1</v>
      </c>
      <c r="I124" s="226"/>
      <c r="J124" s="227">
        <f>ROUND(I124*H124,2)</f>
        <v>0</v>
      </c>
      <c r="K124" s="223" t="s">
        <v>151</v>
      </c>
      <c r="L124" s="44"/>
      <c r="M124" s="228" t="s">
        <v>35</v>
      </c>
      <c r="N124" s="229" t="s">
        <v>54</v>
      </c>
      <c r="O124" s="85"/>
      <c r="P124" s="230">
        <f>O124*H124</f>
        <v>0</v>
      </c>
      <c r="Q124" s="230">
        <v>0</v>
      </c>
      <c r="R124" s="230">
        <f>Q124*H124</f>
        <v>0</v>
      </c>
      <c r="S124" s="230">
        <v>0</v>
      </c>
      <c r="T124" s="231">
        <f>S124*H124</f>
        <v>0</v>
      </c>
      <c r="AR124" s="232" t="s">
        <v>245</v>
      </c>
      <c r="AT124" s="232" t="s">
        <v>147</v>
      </c>
      <c r="AU124" s="232" t="s">
        <v>90</v>
      </c>
      <c r="AY124" s="17" t="s">
        <v>144</v>
      </c>
      <c r="BE124" s="233">
        <f>IF(N124="základní",J124,0)</f>
        <v>0</v>
      </c>
      <c r="BF124" s="233">
        <f>IF(N124="snížená",J124,0)</f>
        <v>0</v>
      </c>
      <c r="BG124" s="233">
        <f>IF(N124="zákl. přenesená",J124,0)</f>
        <v>0</v>
      </c>
      <c r="BH124" s="233">
        <f>IF(N124="sníž. přenesená",J124,0)</f>
        <v>0</v>
      </c>
      <c r="BI124" s="233">
        <f>IF(N124="nulová",J124,0)</f>
        <v>0</v>
      </c>
      <c r="BJ124" s="17" t="s">
        <v>152</v>
      </c>
      <c r="BK124" s="233">
        <f>ROUND(I124*H124,2)</f>
        <v>0</v>
      </c>
      <c r="BL124" s="17" t="s">
        <v>245</v>
      </c>
      <c r="BM124" s="232" t="s">
        <v>310</v>
      </c>
    </row>
    <row r="125" spans="2:51" s="12" customFormat="1" ht="12">
      <c r="B125" s="247"/>
      <c r="C125" s="248"/>
      <c r="D125" s="234" t="s">
        <v>180</v>
      </c>
      <c r="E125" s="268" t="s">
        <v>35</v>
      </c>
      <c r="F125" s="249" t="s">
        <v>247</v>
      </c>
      <c r="G125" s="248"/>
      <c r="H125" s="250">
        <v>1</v>
      </c>
      <c r="I125" s="251"/>
      <c r="J125" s="248"/>
      <c r="K125" s="248"/>
      <c r="L125" s="252"/>
      <c r="M125" s="280"/>
      <c r="N125" s="281"/>
      <c r="O125" s="281"/>
      <c r="P125" s="281"/>
      <c r="Q125" s="281"/>
      <c r="R125" s="281"/>
      <c r="S125" s="281"/>
      <c r="T125" s="282"/>
      <c r="AT125" s="256" t="s">
        <v>180</v>
      </c>
      <c r="AU125" s="256" t="s">
        <v>90</v>
      </c>
      <c r="AV125" s="12" t="s">
        <v>90</v>
      </c>
      <c r="AW125" s="12" t="s">
        <v>41</v>
      </c>
      <c r="AX125" s="12" t="s">
        <v>88</v>
      </c>
      <c r="AY125" s="256" t="s">
        <v>144</v>
      </c>
    </row>
    <row r="126" spans="2:12" s="1" customFormat="1" ht="6.95" customHeight="1">
      <c r="B126" s="60"/>
      <c r="C126" s="61"/>
      <c r="D126" s="61"/>
      <c r="E126" s="61"/>
      <c r="F126" s="61"/>
      <c r="G126" s="61"/>
      <c r="H126" s="61"/>
      <c r="I126" s="172"/>
      <c r="J126" s="61"/>
      <c r="K126" s="61"/>
      <c r="L126" s="44"/>
    </row>
  </sheetData>
  <sheetProtection password="CC35" sheet="1" objects="1" scenarios="1" formatColumns="0" formatRows="0" autoFilter="0"/>
  <autoFilter ref="C92:K125"/>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6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104</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311</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ROUND(J95,2)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ROUND((SUM(BE95:BE163)),2)</f>
        <v>0</v>
      </c>
      <c r="I35" s="161">
        <v>0.21</v>
      </c>
      <c r="J35" s="160">
        <f>ROUND(((SUM(BE95:BE163))*I35),2)</f>
        <v>0</v>
      </c>
      <c r="L35" s="44"/>
    </row>
    <row r="36" spans="2:12" s="1" customFormat="1" ht="14.4" customHeight="1" hidden="1">
      <c r="B36" s="44"/>
      <c r="E36" s="145" t="s">
        <v>53</v>
      </c>
      <c r="F36" s="160">
        <f>ROUND((SUM(BF95:BF163)),2)</f>
        <v>0</v>
      </c>
      <c r="I36" s="161">
        <v>0.15</v>
      </c>
      <c r="J36" s="160">
        <f>ROUND(((SUM(BF95:BF163))*I36),2)</f>
        <v>0</v>
      </c>
      <c r="L36" s="44"/>
    </row>
    <row r="37" spans="2:12" s="1" customFormat="1" ht="14.4" customHeight="1">
      <c r="B37" s="44"/>
      <c r="D37" s="145" t="s">
        <v>51</v>
      </c>
      <c r="E37" s="145" t="s">
        <v>54</v>
      </c>
      <c r="F37" s="160">
        <f>ROUND((SUM(BG95:BG163)),2)</f>
        <v>0</v>
      </c>
      <c r="I37" s="161">
        <v>0.21</v>
      </c>
      <c r="J37" s="160">
        <f>0</f>
        <v>0</v>
      </c>
      <c r="L37" s="44"/>
    </row>
    <row r="38" spans="2:12" s="1" customFormat="1" ht="14.4" customHeight="1">
      <c r="B38" s="44"/>
      <c r="E38" s="145" t="s">
        <v>55</v>
      </c>
      <c r="F38" s="160">
        <f>ROUND((SUM(BH95:BH163)),2)</f>
        <v>0</v>
      </c>
      <c r="I38" s="161">
        <v>0.15</v>
      </c>
      <c r="J38" s="160">
        <f>0</f>
        <v>0</v>
      </c>
      <c r="L38" s="44"/>
    </row>
    <row r="39" spans="2:12" s="1" customFormat="1" ht="14.4" customHeight="1" hidden="1">
      <c r="B39" s="44"/>
      <c r="E39" s="145" t="s">
        <v>56</v>
      </c>
      <c r="F39" s="160">
        <f>ROUND((SUM(BI95:BI163)),2)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04 - Oprava vchodových dveří a oken – 6 kusů oken, 2 kusy dveří</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J95</f>
        <v>0</v>
      </c>
      <c r="K63" s="40"/>
      <c r="L63" s="44"/>
      <c r="AU63" s="17" t="s">
        <v>119</v>
      </c>
    </row>
    <row r="64" spans="2:12" s="8" customFormat="1" ht="24.95" customHeight="1">
      <c r="B64" s="182"/>
      <c r="C64" s="183"/>
      <c r="D64" s="184" t="s">
        <v>120</v>
      </c>
      <c r="E64" s="185"/>
      <c r="F64" s="185"/>
      <c r="G64" s="185"/>
      <c r="H64" s="185"/>
      <c r="I64" s="186"/>
      <c r="J64" s="187">
        <f>J96</f>
        <v>0</v>
      </c>
      <c r="K64" s="183"/>
      <c r="L64" s="188"/>
    </row>
    <row r="65" spans="2:12" s="9" customFormat="1" ht="19.9" customHeight="1">
      <c r="B65" s="189"/>
      <c r="C65" s="126"/>
      <c r="D65" s="190" t="s">
        <v>121</v>
      </c>
      <c r="E65" s="191"/>
      <c r="F65" s="191"/>
      <c r="G65" s="191"/>
      <c r="H65" s="191"/>
      <c r="I65" s="192"/>
      <c r="J65" s="193">
        <f>J97</f>
        <v>0</v>
      </c>
      <c r="K65" s="126"/>
      <c r="L65" s="194"/>
    </row>
    <row r="66" spans="2:12" s="9" customFormat="1" ht="19.9" customHeight="1">
      <c r="B66" s="189"/>
      <c r="C66" s="126"/>
      <c r="D66" s="190" t="s">
        <v>285</v>
      </c>
      <c r="E66" s="191"/>
      <c r="F66" s="191"/>
      <c r="G66" s="191"/>
      <c r="H66" s="191"/>
      <c r="I66" s="192"/>
      <c r="J66" s="193">
        <f>J104</f>
        <v>0</v>
      </c>
      <c r="K66" s="126"/>
      <c r="L66" s="194"/>
    </row>
    <row r="67" spans="2:12" s="9" customFormat="1" ht="19.9" customHeight="1">
      <c r="B67" s="189"/>
      <c r="C67" s="126"/>
      <c r="D67" s="190" t="s">
        <v>122</v>
      </c>
      <c r="E67" s="191"/>
      <c r="F67" s="191"/>
      <c r="G67" s="191"/>
      <c r="H67" s="191"/>
      <c r="I67" s="192"/>
      <c r="J67" s="193">
        <f>J109</f>
        <v>0</v>
      </c>
      <c r="K67" s="126"/>
      <c r="L67" s="194"/>
    </row>
    <row r="68" spans="2:12" s="8" customFormat="1" ht="24.95" customHeight="1">
      <c r="B68" s="182"/>
      <c r="C68" s="183"/>
      <c r="D68" s="184" t="s">
        <v>124</v>
      </c>
      <c r="E68" s="185"/>
      <c r="F68" s="185"/>
      <c r="G68" s="185"/>
      <c r="H68" s="185"/>
      <c r="I68" s="186"/>
      <c r="J68" s="187">
        <f>J121</f>
        <v>0</v>
      </c>
      <c r="K68" s="183"/>
      <c r="L68" s="188"/>
    </row>
    <row r="69" spans="2:12" s="9" customFormat="1" ht="19.9" customHeight="1">
      <c r="B69" s="189"/>
      <c r="C69" s="126"/>
      <c r="D69" s="190" t="s">
        <v>312</v>
      </c>
      <c r="E69" s="191"/>
      <c r="F69" s="191"/>
      <c r="G69" s="191"/>
      <c r="H69" s="191"/>
      <c r="I69" s="192"/>
      <c r="J69" s="193">
        <f>J122</f>
        <v>0</v>
      </c>
      <c r="K69" s="126"/>
      <c r="L69" s="194"/>
    </row>
    <row r="70" spans="2:12" s="9" customFormat="1" ht="19.9" customHeight="1">
      <c r="B70" s="189"/>
      <c r="C70" s="126"/>
      <c r="D70" s="190" t="s">
        <v>249</v>
      </c>
      <c r="E70" s="191"/>
      <c r="F70" s="191"/>
      <c r="G70" s="191"/>
      <c r="H70" s="191"/>
      <c r="I70" s="192"/>
      <c r="J70" s="193">
        <f>J128</f>
        <v>0</v>
      </c>
      <c r="K70" s="126"/>
      <c r="L70" s="194"/>
    </row>
    <row r="71" spans="2:12" s="9" customFormat="1" ht="19.9" customHeight="1">
      <c r="B71" s="189"/>
      <c r="C71" s="126"/>
      <c r="D71" s="190" t="s">
        <v>125</v>
      </c>
      <c r="E71" s="191"/>
      <c r="F71" s="191"/>
      <c r="G71" s="191"/>
      <c r="H71" s="191"/>
      <c r="I71" s="192"/>
      <c r="J71" s="193">
        <f>J148</f>
        <v>0</v>
      </c>
      <c r="K71" s="126"/>
      <c r="L71" s="194"/>
    </row>
    <row r="72" spans="2:12" s="8" customFormat="1" ht="24.95" customHeight="1">
      <c r="B72" s="182"/>
      <c r="C72" s="183"/>
      <c r="D72" s="184" t="s">
        <v>127</v>
      </c>
      <c r="E72" s="185"/>
      <c r="F72" s="185"/>
      <c r="G72" s="185"/>
      <c r="H72" s="185"/>
      <c r="I72" s="186"/>
      <c r="J72" s="187">
        <f>J160</f>
        <v>0</v>
      </c>
      <c r="K72" s="183"/>
      <c r="L72" s="188"/>
    </row>
    <row r="73" spans="2:12" s="9" customFormat="1" ht="19.9" customHeight="1">
      <c r="B73" s="189"/>
      <c r="C73" s="126"/>
      <c r="D73" s="190" t="s">
        <v>128</v>
      </c>
      <c r="E73" s="191"/>
      <c r="F73" s="191"/>
      <c r="G73" s="191"/>
      <c r="H73" s="191"/>
      <c r="I73" s="192"/>
      <c r="J73" s="193">
        <f>J161</f>
        <v>0</v>
      </c>
      <c r="K73" s="126"/>
      <c r="L73" s="194"/>
    </row>
    <row r="74" spans="2:12" s="1" customFormat="1" ht="21.8" customHeight="1">
      <c r="B74" s="39"/>
      <c r="C74" s="40"/>
      <c r="D74" s="40"/>
      <c r="E74" s="40"/>
      <c r="F74" s="40"/>
      <c r="G74" s="40"/>
      <c r="H74" s="40"/>
      <c r="I74" s="147"/>
      <c r="J74" s="40"/>
      <c r="K74" s="40"/>
      <c r="L74" s="44"/>
    </row>
    <row r="75" spans="2:12" s="1" customFormat="1" ht="6.95" customHeight="1">
      <c r="B75" s="60"/>
      <c r="C75" s="61"/>
      <c r="D75" s="61"/>
      <c r="E75" s="61"/>
      <c r="F75" s="61"/>
      <c r="G75" s="61"/>
      <c r="H75" s="61"/>
      <c r="I75" s="172"/>
      <c r="J75" s="61"/>
      <c r="K75" s="61"/>
      <c r="L75" s="44"/>
    </row>
    <row r="79" spans="2:12" s="1" customFormat="1" ht="6.95" customHeight="1">
      <c r="B79" s="62"/>
      <c r="C79" s="63"/>
      <c r="D79" s="63"/>
      <c r="E79" s="63"/>
      <c r="F79" s="63"/>
      <c r="G79" s="63"/>
      <c r="H79" s="63"/>
      <c r="I79" s="175"/>
      <c r="J79" s="63"/>
      <c r="K79" s="63"/>
      <c r="L79" s="44"/>
    </row>
    <row r="80" spans="2:12" s="1" customFormat="1" ht="24.95" customHeight="1">
      <c r="B80" s="39"/>
      <c r="C80" s="23" t="s">
        <v>129</v>
      </c>
      <c r="D80" s="40"/>
      <c r="E80" s="40"/>
      <c r="F80" s="40"/>
      <c r="G80" s="40"/>
      <c r="H80" s="40"/>
      <c r="I80" s="147"/>
      <c r="J80" s="40"/>
      <c r="K80" s="40"/>
      <c r="L80" s="44"/>
    </row>
    <row r="81" spans="2:12" s="1" customFormat="1" ht="6.95" customHeight="1">
      <c r="B81" s="39"/>
      <c r="C81" s="40"/>
      <c r="D81" s="40"/>
      <c r="E81" s="40"/>
      <c r="F81" s="40"/>
      <c r="G81" s="40"/>
      <c r="H81" s="40"/>
      <c r="I81" s="147"/>
      <c r="J81" s="40"/>
      <c r="K81" s="40"/>
      <c r="L81" s="44"/>
    </row>
    <row r="82" spans="2:12" s="1" customFormat="1" ht="12" customHeight="1">
      <c r="B82" s="39"/>
      <c r="C82" s="32" t="s">
        <v>16</v>
      </c>
      <c r="D82" s="40"/>
      <c r="E82" s="40"/>
      <c r="F82" s="40"/>
      <c r="G82" s="40"/>
      <c r="H82" s="40"/>
      <c r="I82" s="147"/>
      <c r="J82" s="40"/>
      <c r="K82" s="40"/>
      <c r="L82" s="44"/>
    </row>
    <row r="83" spans="2:12" s="1" customFormat="1" ht="16.5" customHeight="1">
      <c r="B83" s="39"/>
      <c r="C83" s="40"/>
      <c r="D83" s="40"/>
      <c r="E83" s="176" t="str">
        <f>E7</f>
        <v>STAVEBNÍ OPRAVY OBJEKTŮ V AREÁLECH STŘEDISKA DÚK V ROCE 2019 - OPRAVY OKEN A DVEŘÍ</v>
      </c>
      <c r="F83" s="32"/>
      <c r="G83" s="32"/>
      <c r="H83" s="32"/>
      <c r="I83" s="147"/>
      <c r="J83" s="40"/>
      <c r="K83" s="40"/>
      <c r="L83" s="44"/>
    </row>
    <row r="84" spans="2:12" ht="12" customHeight="1">
      <c r="B84" s="21"/>
      <c r="C84" s="32" t="s">
        <v>112</v>
      </c>
      <c r="D84" s="22"/>
      <c r="E84" s="22"/>
      <c r="F84" s="22"/>
      <c r="G84" s="22"/>
      <c r="H84" s="22"/>
      <c r="I84" s="139"/>
      <c r="J84" s="22"/>
      <c r="K84" s="22"/>
      <c r="L84" s="20"/>
    </row>
    <row r="85" spans="2:12" s="1" customFormat="1" ht="16.5" customHeight="1">
      <c r="B85" s="39"/>
      <c r="C85" s="40"/>
      <c r="D85" s="40"/>
      <c r="E85" s="176" t="s">
        <v>113</v>
      </c>
      <c r="F85" s="40"/>
      <c r="G85" s="40"/>
      <c r="H85" s="40"/>
      <c r="I85" s="147"/>
      <c r="J85" s="40"/>
      <c r="K85" s="40"/>
      <c r="L85" s="44"/>
    </row>
    <row r="86" spans="2:12" s="1" customFormat="1" ht="12" customHeight="1">
      <c r="B86" s="39"/>
      <c r="C86" s="32" t="s">
        <v>114</v>
      </c>
      <c r="D86" s="40"/>
      <c r="E86" s="40"/>
      <c r="F86" s="40"/>
      <c r="G86" s="40"/>
      <c r="H86" s="40"/>
      <c r="I86" s="147"/>
      <c r="J86" s="40"/>
      <c r="K86" s="40"/>
      <c r="L86" s="44"/>
    </row>
    <row r="87" spans="2:12" s="1" customFormat="1" ht="16.5" customHeight="1">
      <c r="B87" s="39"/>
      <c r="C87" s="40"/>
      <c r="D87" s="40"/>
      <c r="E87" s="70" t="str">
        <f>E11</f>
        <v>SO 04 - Oprava vchodových dveří a oken – 6 kusů oken, 2 kusy dveří</v>
      </c>
      <c r="F87" s="40"/>
      <c r="G87" s="40"/>
      <c r="H87" s="40"/>
      <c r="I87" s="147"/>
      <c r="J87" s="40"/>
      <c r="K87" s="40"/>
      <c r="L87" s="44"/>
    </row>
    <row r="88" spans="2:12" s="1" customFormat="1" ht="6.95" customHeight="1">
      <c r="B88" s="39"/>
      <c r="C88" s="40"/>
      <c r="D88" s="40"/>
      <c r="E88" s="40"/>
      <c r="F88" s="40"/>
      <c r="G88" s="40"/>
      <c r="H88" s="40"/>
      <c r="I88" s="147"/>
      <c r="J88" s="40"/>
      <c r="K88" s="40"/>
      <c r="L88" s="44"/>
    </row>
    <row r="89" spans="2:12" s="1" customFormat="1" ht="12" customHeight="1">
      <c r="B89" s="39"/>
      <c r="C89" s="32" t="s">
        <v>22</v>
      </c>
      <c r="D89" s="40"/>
      <c r="E89" s="40"/>
      <c r="F89" s="27" t="str">
        <f>F14</f>
        <v xml:space="preserve"> </v>
      </c>
      <c r="G89" s="40"/>
      <c r="H89" s="40"/>
      <c r="I89" s="149" t="s">
        <v>24</v>
      </c>
      <c r="J89" s="73" t="str">
        <f>IF(J14="","",J14)</f>
        <v>15. 5. 2019</v>
      </c>
      <c r="K89" s="40"/>
      <c r="L89" s="44"/>
    </row>
    <row r="90" spans="2:12" s="1" customFormat="1" ht="6.95" customHeight="1">
      <c r="B90" s="39"/>
      <c r="C90" s="40"/>
      <c r="D90" s="40"/>
      <c r="E90" s="40"/>
      <c r="F90" s="40"/>
      <c r="G90" s="40"/>
      <c r="H90" s="40"/>
      <c r="I90" s="147"/>
      <c r="J90" s="40"/>
      <c r="K90" s="40"/>
      <c r="L90" s="44"/>
    </row>
    <row r="91" spans="2:12" s="1" customFormat="1" ht="15.15" customHeight="1">
      <c r="B91" s="39"/>
      <c r="C91" s="32" t="s">
        <v>30</v>
      </c>
      <c r="D91" s="40"/>
      <c r="E91" s="40"/>
      <c r="F91" s="27" t="str">
        <f>E17</f>
        <v>Palivový kombinát Ústí, státní podnik</v>
      </c>
      <c r="G91" s="40"/>
      <c r="H91" s="40"/>
      <c r="I91" s="149" t="s">
        <v>38</v>
      </c>
      <c r="J91" s="37" t="str">
        <f>E23</f>
        <v>PROJEX s.r.o.</v>
      </c>
      <c r="K91" s="40"/>
      <c r="L91" s="44"/>
    </row>
    <row r="92" spans="2:12" s="1" customFormat="1" ht="27.9" customHeight="1">
      <c r="B92" s="39"/>
      <c r="C92" s="32" t="s">
        <v>36</v>
      </c>
      <c r="D92" s="40"/>
      <c r="E92" s="40"/>
      <c r="F92" s="27" t="str">
        <f>IF(E20="","",E20)</f>
        <v>Vyplň údaj</v>
      </c>
      <c r="G92" s="40"/>
      <c r="H92" s="40"/>
      <c r="I92" s="149" t="s">
        <v>42</v>
      </c>
      <c r="J92" s="37" t="str">
        <f>E26</f>
        <v>STAVEBNÍ ROZPOČTY s.r.o.</v>
      </c>
      <c r="K92" s="40"/>
      <c r="L92" s="44"/>
    </row>
    <row r="93" spans="2:12" s="1" customFormat="1" ht="10.3" customHeight="1">
      <c r="B93" s="39"/>
      <c r="C93" s="40"/>
      <c r="D93" s="40"/>
      <c r="E93" s="40"/>
      <c r="F93" s="40"/>
      <c r="G93" s="40"/>
      <c r="H93" s="40"/>
      <c r="I93" s="147"/>
      <c r="J93" s="40"/>
      <c r="K93" s="40"/>
      <c r="L93" s="44"/>
    </row>
    <row r="94" spans="2:20" s="10" customFormat="1" ht="29.25" customHeight="1">
      <c r="B94" s="195"/>
      <c r="C94" s="196" t="s">
        <v>130</v>
      </c>
      <c r="D94" s="197" t="s">
        <v>66</v>
      </c>
      <c r="E94" s="197" t="s">
        <v>62</v>
      </c>
      <c r="F94" s="197" t="s">
        <v>63</v>
      </c>
      <c r="G94" s="197" t="s">
        <v>131</v>
      </c>
      <c r="H94" s="197" t="s">
        <v>132</v>
      </c>
      <c r="I94" s="198" t="s">
        <v>133</v>
      </c>
      <c r="J94" s="197" t="s">
        <v>118</v>
      </c>
      <c r="K94" s="199" t="s">
        <v>134</v>
      </c>
      <c r="L94" s="200"/>
      <c r="M94" s="93" t="s">
        <v>35</v>
      </c>
      <c r="N94" s="94" t="s">
        <v>51</v>
      </c>
      <c r="O94" s="94" t="s">
        <v>135</v>
      </c>
      <c r="P94" s="94" t="s">
        <v>136</v>
      </c>
      <c r="Q94" s="94" t="s">
        <v>137</v>
      </c>
      <c r="R94" s="94" t="s">
        <v>138</v>
      </c>
      <c r="S94" s="94" t="s">
        <v>139</v>
      </c>
      <c r="T94" s="95" t="s">
        <v>140</v>
      </c>
    </row>
    <row r="95" spans="2:63" s="1" customFormat="1" ht="22.8" customHeight="1">
      <c r="B95" s="39"/>
      <c r="C95" s="100" t="s">
        <v>141</v>
      </c>
      <c r="D95" s="40"/>
      <c r="E95" s="40"/>
      <c r="F95" s="40"/>
      <c r="G95" s="40"/>
      <c r="H95" s="40"/>
      <c r="I95" s="147"/>
      <c r="J95" s="201">
        <f>BK95</f>
        <v>0</v>
      </c>
      <c r="K95" s="40"/>
      <c r="L95" s="44"/>
      <c r="M95" s="96"/>
      <c r="N95" s="97"/>
      <c r="O95" s="97"/>
      <c r="P95" s="202">
        <f>P96+P121+P160</f>
        <v>0</v>
      </c>
      <c r="Q95" s="97"/>
      <c r="R95" s="202">
        <f>R96+R121+R160</f>
        <v>0.71382</v>
      </c>
      <c r="S95" s="97"/>
      <c r="T95" s="203">
        <f>T96+T121+T160</f>
        <v>1.068</v>
      </c>
      <c r="AT95" s="17" t="s">
        <v>80</v>
      </c>
      <c r="AU95" s="17" t="s">
        <v>119</v>
      </c>
      <c r="BK95" s="204">
        <f>BK96+BK121+BK160</f>
        <v>0</v>
      </c>
    </row>
    <row r="96" spans="2:63" s="11" customFormat="1" ht="25.9" customHeight="1">
      <c r="B96" s="205"/>
      <c r="C96" s="206"/>
      <c r="D96" s="207" t="s">
        <v>80</v>
      </c>
      <c r="E96" s="208" t="s">
        <v>142</v>
      </c>
      <c r="F96" s="208" t="s">
        <v>143</v>
      </c>
      <c r="G96" s="206"/>
      <c r="H96" s="206"/>
      <c r="I96" s="209"/>
      <c r="J96" s="210">
        <f>BK96</f>
        <v>0</v>
      </c>
      <c r="K96" s="206"/>
      <c r="L96" s="211"/>
      <c r="M96" s="212"/>
      <c r="N96" s="213"/>
      <c r="O96" s="213"/>
      <c r="P96" s="214">
        <f>P97+P104+P109</f>
        <v>0</v>
      </c>
      <c r="Q96" s="213"/>
      <c r="R96" s="214">
        <f>R97+R104+R109</f>
        <v>0.15018</v>
      </c>
      <c r="S96" s="213"/>
      <c r="T96" s="215">
        <f>T97+T104+T109</f>
        <v>0.729</v>
      </c>
      <c r="AR96" s="216" t="s">
        <v>88</v>
      </c>
      <c r="AT96" s="217" t="s">
        <v>80</v>
      </c>
      <c r="AU96" s="217" t="s">
        <v>81</v>
      </c>
      <c r="AY96" s="216" t="s">
        <v>144</v>
      </c>
      <c r="BK96" s="218">
        <f>BK97+BK104+BK109</f>
        <v>0</v>
      </c>
    </row>
    <row r="97" spans="2:63" s="11" customFormat="1" ht="22.8" customHeight="1">
      <c r="B97" s="205"/>
      <c r="C97" s="206"/>
      <c r="D97" s="207" t="s">
        <v>80</v>
      </c>
      <c r="E97" s="219" t="s">
        <v>145</v>
      </c>
      <c r="F97" s="219" t="s">
        <v>146</v>
      </c>
      <c r="G97" s="206"/>
      <c r="H97" s="206"/>
      <c r="I97" s="209"/>
      <c r="J97" s="220">
        <f>BK97</f>
        <v>0</v>
      </c>
      <c r="K97" s="206"/>
      <c r="L97" s="211"/>
      <c r="M97" s="212"/>
      <c r="N97" s="213"/>
      <c r="O97" s="213"/>
      <c r="P97" s="214">
        <f>SUM(P98:P103)</f>
        <v>0</v>
      </c>
      <c r="Q97" s="213"/>
      <c r="R97" s="214">
        <f>SUM(R98:R103)</f>
        <v>0.15018</v>
      </c>
      <c r="S97" s="213"/>
      <c r="T97" s="215">
        <f>SUM(T98:T103)</f>
        <v>0</v>
      </c>
      <c r="AR97" s="216" t="s">
        <v>88</v>
      </c>
      <c r="AT97" s="217" t="s">
        <v>80</v>
      </c>
      <c r="AU97" s="217" t="s">
        <v>88</v>
      </c>
      <c r="AY97" s="216" t="s">
        <v>144</v>
      </c>
      <c r="BK97" s="218">
        <f>SUM(BK98:BK103)</f>
        <v>0</v>
      </c>
    </row>
    <row r="98" spans="2:65" s="1" customFormat="1" ht="16.5" customHeight="1">
      <c r="B98" s="39"/>
      <c r="C98" s="221" t="s">
        <v>88</v>
      </c>
      <c r="D98" s="221" t="s">
        <v>147</v>
      </c>
      <c r="E98" s="222" t="s">
        <v>250</v>
      </c>
      <c r="F98" s="223" t="s">
        <v>251</v>
      </c>
      <c r="G98" s="224" t="s">
        <v>252</v>
      </c>
      <c r="H98" s="225">
        <v>100.12</v>
      </c>
      <c r="I98" s="226"/>
      <c r="J98" s="227">
        <f>ROUND(I98*H98,2)</f>
        <v>0</v>
      </c>
      <c r="K98" s="223" t="s">
        <v>151</v>
      </c>
      <c r="L98" s="44"/>
      <c r="M98" s="228" t="s">
        <v>35</v>
      </c>
      <c r="N98" s="229" t="s">
        <v>54</v>
      </c>
      <c r="O98" s="85"/>
      <c r="P98" s="230">
        <f>O98*H98</f>
        <v>0</v>
      </c>
      <c r="Q98" s="230">
        <v>0.0015</v>
      </c>
      <c r="R98" s="230">
        <f>Q98*H98</f>
        <v>0.15018</v>
      </c>
      <c r="S98" s="230">
        <v>0</v>
      </c>
      <c r="T98" s="231">
        <f>S98*H98</f>
        <v>0</v>
      </c>
      <c r="AR98" s="232" t="s">
        <v>152</v>
      </c>
      <c r="AT98" s="232" t="s">
        <v>147</v>
      </c>
      <c r="AU98" s="232" t="s">
        <v>90</v>
      </c>
      <c r="AY98" s="17" t="s">
        <v>144</v>
      </c>
      <c r="BE98" s="233">
        <f>IF(N98="základní",J98,0)</f>
        <v>0</v>
      </c>
      <c r="BF98" s="233">
        <f>IF(N98="snížená",J98,0)</f>
        <v>0</v>
      </c>
      <c r="BG98" s="233">
        <f>IF(N98="zákl. přenesená",J98,0)</f>
        <v>0</v>
      </c>
      <c r="BH98" s="233">
        <f>IF(N98="sníž. přenesená",J98,0)</f>
        <v>0</v>
      </c>
      <c r="BI98" s="233">
        <f>IF(N98="nulová",J98,0)</f>
        <v>0</v>
      </c>
      <c r="BJ98" s="17" t="s">
        <v>152</v>
      </c>
      <c r="BK98" s="233">
        <f>ROUND(I98*H98,2)</f>
        <v>0</v>
      </c>
      <c r="BL98" s="17" t="s">
        <v>152</v>
      </c>
      <c r="BM98" s="232" t="s">
        <v>313</v>
      </c>
    </row>
    <row r="99" spans="2:47" s="1" customFormat="1" ht="12">
      <c r="B99" s="39"/>
      <c r="C99" s="40"/>
      <c r="D99" s="234" t="s">
        <v>154</v>
      </c>
      <c r="E99" s="40"/>
      <c r="F99" s="235" t="s">
        <v>254</v>
      </c>
      <c r="G99" s="40"/>
      <c r="H99" s="40"/>
      <c r="I99" s="147"/>
      <c r="J99" s="40"/>
      <c r="K99" s="40"/>
      <c r="L99" s="44"/>
      <c r="M99" s="236"/>
      <c r="N99" s="85"/>
      <c r="O99" s="85"/>
      <c r="P99" s="85"/>
      <c r="Q99" s="85"/>
      <c r="R99" s="85"/>
      <c r="S99" s="85"/>
      <c r="T99" s="86"/>
      <c r="AT99" s="17" t="s">
        <v>154</v>
      </c>
      <c r="AU99" s="17" t="s">
        <v>90</v>
      </c>
    </row>
    <row r="100" spans="2:51" s="12" customFormat="1" ht="12">
      <c r="B100" s="247"/>
      <c r="C100" s="248"/>
      <c r="D100" s="234" t="s">
        <v>180</v>
      </c>
      <c r="E100" s="268" t="s">
        <v>35</v>
      </c>
      <c r="F100" s="249" t="s">
        <v>314</v>
      </c>
      <c r="G100" s="248"/>
      <c r="H100" s="250">
        <v>72</v>
      </c>
      <c r="I100" s="251"/>
      <c r="J100" s="248"/>
      <c r="K100" s="248"/>
      <c r="L100" s="252"/>
      <c r="M100" s="253"/>
      <c r="N100" s="254"/>
      <c r="O100" s="254"/>
      <c r="P100" s="254"/>
      <c r="Q100" s="254"/>
      <c r="R100" s="254"/>
      <c r="S100" s="254"/>
      <c r="T100" s="255"/>
      <c r="AT100" s="256" t="s">
        <v>180</v>
      </c>
      <c r="AU100" s="256" t="s">
        <v>90</v>
      </c>
      <c r="AV100" s="12" t="s">
        <v>90</v>
      </c>
      <c r="AW100" s="12" t="s">
        <v>41</v>
      </c>
      <c r="AX100" s="12" t="s">
        <v>81</v>
      </c>
      <c r="AY100" s="256" t="s">
        <v>144</v>
      </c>
    </row>
    <row r="101" spans="2:51" s="12" customFormat="1" ht="12">
      <c r="B101" s="247"/>
      <c r="C101" s="248"/>
      <c r="D101" s="234" t="s">
        <v>180</v>
      </c>
      <c r="E101" s="268" t="s">
        <v>35</v>
      </c>
      <c r="F101" s="249" t="s">
        <v>315</v>
      </c>
      <c r="G101" s="248"/>
      <c r="H101" s="250">
        <v>13.56</v>
      </c>
      <c r="I101" s="251"/>
      <c r="J101" s="248"/>
      <c r="K101" s="248"/>
      <c r="L101" s="252"/>
      <c r="M101" s="253"/>
      <c r="N101" s="254"/>
      <c r="O101" s="254"/>
      <c r="P101" s="254"/>
      <c r="Q101" s="254"/>
      <c r="R101" s="254"/>
      <c r="S101" s="254"/>
      <c r="T101" s="255"/>
      <c r="AT101" s="256" t="s">
        <v>180</v>
      </c>
      <c r="AU101" s="256" t="s">
        <v>90</v>
      </c>
      <c r="AV101" s="12" t="s">
        <v>90</v>
      </c>
      <c r="AW101" s="12" t="s">
        <v>41</v>
      </c>
      <c r="AX101" s="12" t="s">
        <v>81</v>
      </c>
      <c r="AY101" s="256" t="s">
        <v>144</v>
      </c>
    </row>
    <row r="102" spans="2:51" s="12" customFormat="1" ht="12">
      <c r="B102" s="247"/>
      <c r="C102" s="248"/>
      <c r="D102" s="234" t="s">
        <v>180</v>
      </c>
      <c r="E102" s="268" t="s">
        <v>35</v>
      </c>
      <c r="F102" s="249" t="s">
        <v>316</v>
      </c>
      <c r="G102" s="248"/>
      <c r="H102" s="250">
        <v>14.56</v>
      </c>
      <c r="I102" s="251"/>
      <c r="J102" s="248"/>
      <c r="K102" s="248"/>
      <c r="L102" s="252"/>
      <c r="M102" s="253"/>
      <c r="N102" s="254"/>
      <c r="O102" s="254"/>
      <c r="P102" s="254"/>
      <c r="Q102" s="254"/>
      <c r="R102" s="254"/>
      <c r="S102" s="254"/>
      <c r="T102" s="255"/>
      <c r="AT102" s="256" t="s">
        <v>180</v>
      </c>
      <c r="AU102" s="256" t="s">
        <v>90</v>
      </c>
      <c r="AV102" s="12" t="s">
        <v>90</v>
      </c>
      <c r="AW102" s="12" t="s">
        <v>41</v>
      </c>
      <c r="AX102" s="12" t="s">
        <v>81</v>
      </c>
      <c r="AY102" s="256" t="s">
        <v>144</v>
      </c>
    </row>
    <row r="103" spans="2:51" s="14" customFormat="1" ht="12">
      <c r="B103" s="269"/>
      <c r="C103" s="270"/>
      <c r="D103" s="234" t="s">
        <v>180</v>
      </c>
      <c r="E103" s="271" t="s">
        <v>35</v>
      </c>
      <c r="F103" s="272" t="s">
        <v>231</v>
      </c>
      <c r="G103" s="270"/>
      <c r="H103" s="273">
        <v>100.12</v>
      </c>
      <c r="I103" s="274"/>
      <c r="J103" s="270"/>
      <c r="K103" s="270"/>
      <c r="L103" s="275"/>
      <c r="M103" s="276"/>
      <c r="N103" s="277"/>
      <c r="O103" s="277"/>
      <c r="P103" s="277"/>
      <c r="Q103" s="277"/>
      <c r="R103" s="277"/>
      <c r="S103" s="277"/>
      <c r="T103" s="278"/>
      <c r="AT103" s="279" t="s">
        <v>180</v>
      </c>
      <c r="AU103" s="279" t="s">
        <v>90</v>
      </c>
      <c r="AV103" s="14" t="s">
        <v>152</v>
      </c>
      <c r="AW103" s="14" t="s">
        <v>41</v>
      </c>
      <c r="AX103" s="14" t="s">
        <v>88</v>
      </c>
      <c r="AY103" s="279" t="s">
        <v>144</v>
      </c>
    </row>
    <row r="104" spans="2:63" s="11" customFormat="1" ht="22.8" customHeight="1">
      <c r="B104" s="205"/>
      <c r="C104" s="206"/>
      <c r="D104" s="207" t="s">
        <v>80</v>
      </c>
      <c r="E104" s="219" t="s">
        <v>198</v>
      </c>
      <c r="F104" s="219" t="s">
        <v>288</v>
      </c>
      <c r="G104" s="206"/>
      <c r="H104" s="206"/>
      <c r="I104" s="209"/>
      <c r="J104" s="220">
        <f>BK104</f>
        <v>0</v>
      </c>
      <c r="K104" s="206"/>
      <c r="L104" s="211"/>
      <c r="M104" s="212"/>
      <c r="N104" s="213"/>
      <c r="O104" s="213"/>
      <c r="P104" s="214">
        <f>SUM(P105:P108)</f>
        <v>0</v>
      </c>
      <c r="Q104" s="213"/>
      <c r="R104" s="214">
        <f>SUM(R105:R108)</f>
        <v>0</v>
      </c>
      <c r="S104" s="213"/>
      <c r="T104" s="215">
        <f>SUM(T105:T108)</f>
        <v>0.729</v>
      </c>
      <c r="AR104" s="216" t="s">
        <v>88</v>
      </c>
      <c r="AT104" s="217" t="s">
        <v>80</v>
      </c>
      <c r="AU104" s="217" t="s">
        <v>88</v>
      </c>
      <c r="AY104" s="216" t="s">
        <v>144</v>
      </c>
      <c r="BK104" s="218">
        <f>SUM(BK105:BK108)</f>
        <v>0</v>
      </c>
    </row>
    <row r="105" spans="2:65" s="1" customFormat="1" ht="24" customHeight="1">
      <c r="B105" s="39"/>
      <c r="C105" s="221" t="s">
        <v>90</v>
      </c>
      <c r="D105" s="221" t="s">
        <v>147</v>
      </c>
      <c r="E105" s="222" t="s">
        <v>317</v>
      </c>
      <c r="F105" s="223" t="s">
        <v>318</v>
      </c>
      <c r="G105" s="224" t="s">
        <v>226</v>
      </c>
      <c r="H105" s="225">
        <v>13.5</v>
      </c>
      <c r="I105" s="226"/>
      <c r="J105" s="227">
        <f>ROUND(I105*H105,2)</f>
        <v>0</v>
      </c>
      <c r="K105" s="223" t="s">
        <v>151</v>
      </c>
      <c r="L105" s="44"/>
      <c r="M105" s="228" t="s">
        <v>35</v>
      </c>
      <c r="N105" s="229" t="s">
        <v>54</v>
      </c>
      <c r="O105" s="85"/>
      <c r="P105" s="230">
        <f>O105*H105</f>
        <v>0</v>
      </c>
      <c r="Q105" s="230">
        <v>0</v>
      </c>
      <c r="R105" s="230">
        <f>Q105*H105</f>
        <v>0</v>
      </c>
      <c r="S105" s="230">
        <v>0.054</v>
      </c>
      <c r="T105" s="231">
        <f>S105*H105</f>
        <v>0.729</v>
      </c>
      <c r="AR105" s="232" t="s">
        <v>152</v>
      </c>
      <c r="AT105" s="232" t="s">
        <v>147</v>
      </c>
      <c r="AU105" s="232" t="s">
        <v>90</v>
      </c>
      <c r="AY105" s="17" t="s">
        <v>144</v>
      </c>
      <c r="BE105" s="233">
        <f>IF(N105="základní",J105,0)</f>
        <v>0</v>
      </c>
      <c r="BF105" s="233">
        <f>IF(N105="snížená",J105,0)</f>
        <v>0</v>
      </c>
      <c r="BG105" s="233">
        <f>IF(N105="zákl. přenesená",J105,0)</f>
        <v>0</v>
      </c>
      <c r="BH105" s="233">
        <f>IF(N105="sníž. přenesená",J105,0)</f>
        <v>0</v>
      </c>
      <c r="BI105" s="233">
        <f>IF(N105="nulová",J105,0)</f>
        <v>0</v>
      </c>
      <c r="BJ105" s="17" t="s">
        <v>152</v>
      </c>
      <c r="BK105" s="233">
        <f>ROUND(I105*H105,2)</f>
        <v>0</v>
      </c>
      <c r="BL105" s="17" t="s">
        <v>152</v>
      </c>
      <c r="BM105" s="232" t="s">
        <v>319</v>
      </c>
    </row>
    <row r="106" spans="2:47" s="1" customFormat="1" ht="12">
      <c r="B106" s="39"/>
      <c r="C106" s="40"/>
      <c r="D106" s="234" t="s">
        <v>154</v>
      </c>
      <c r="E106" s="40"/>
      <c r="F106" s="235" t="s">
        <v>320</v>
      </c>
      <c r="G106" s="40"/>
      <c r="H106" s="40"/>
      <c r="I106" s="147"/>
      <c r="J106" s="40"/>
      <c r="K106" s="40"/>
      <c r="L106" s="44"/>
      <c r="M106" s="236"/>
      <c r="N106" s="85"/>
      <c r="O106" s="85"/>
      <c r="P106" s="85"/>
      <c r="Q106" s="85"/>
      <c r="R106" s="85"/>
      <c r="S106" s="85"/>
      <c r="T106" s="86"/>
      <c r="AT106" s="17" t="s">
        <v>154</v>
      </c>
      <c r="AU106" s="17" t="s">
        <v>90</v>
      </c>
    </row>
    <row r="107" spans="2:51" s="12" customFormat="1" ht="12">
      <c r="B107" s="247"/>
      <c r="C107" s="248"/>
      <c r="D107" s="234" t="s">
        <v>180</v>
      </c>
      <c r="E107" s="268" t="s">
        <v>35</v>
      </c>
      <c r="F107" s="249" t="s">
        <v>321</v>
      </c>
      <c r="G107" s="248"/>
      <c r="H107" s="250">
        <v>13.5</v>
      </c>
      <c r="I107" s="251"/>
      <c r="J107" s="248"/>
      <c r="K107" s="248"/>
      <c r="L107" s="252"/>
      <c r="M107" s="253"/>
      <c r="N107" s="254"/>
      <c r="O107" s="254"/>
      <c r="P107" s="254"/>
      <c r="Q107" s="254"/>
      <c r="R107" s="254"/>
      <c r="S107" s="254"/>
      <c r="T107" s="255"/>
      <c r="AT107" s="256" t="s">
        <v>180</v>
      </c>
      <c r="AU107" s="256" t="s">
        <v>90</v>
      </c>
      <c r="AV107" s="12" t="s">
        <v>90</v>
      </c>
      <c r="AW107" s="12" t="s">
        <v>41</v>
      </c>
      <c r="AX107" s="12" t="s">
        <v>81</v>
      </c>
      <c r="AY107" s="256" t="s">
        <v>144</v>
      </c>
    </row>
    <row r="108" spans="2:51" s="14" customFormat="1" ht="12">
      <c r="B108" s="269"/>
      <c r="C108" s="270"/>
      <c r="D108" s="234" t="s">
        <v>180</v>
      </c>
      <c r="E108" s="271" t="s">
        <v>35</v>
      </c>
      <c r="F108" s="272" t="s">
        <v>231</v>
      </c>
      <c r="G108" s="270"/>
      <c r="H108" s="273">
        <v>13.5</v>
      </c>
      <c r="I108" s="274"/>
      <c r="J108" s="270"/>
      <c r="K108" s="270"/>
      <c r="L108" s="275"/>
      <c r="M108" s="276"/>
      <c r="N108" s="277"/>
      <c r="O108" s="277"/>
      <c r="P108" s="277"/>
      <c r="Q108" s="277"/>
      <c r="R108" s="277"/>
      <c r="S108" s="277"/>
      <c r="T108" s="278"/>
      <c r="AT108" s="279" t="s">
        <v>180</v>
      </c>
      <c r="AU108" s="279" t="s">
        <v>90</v>
      </c>
      <c r="AV108" s="14" t="s">
        <v>152</v>
      </c>
      <c r="AW108" s="14" t="s">
        <v>41</v>
      </c>
      <c r="AX108" s="14" t="s">
        <v>88</v>
      </c>
      <c r="AY108" s="279" t="s">
        <v>144</v>
      </c>
    </row>
    <row r="109" spans="2:63" s="11" customFormat="1" ht="22.8" customHeight="1">
      <c r="B109" s="205"/>
      <c r="C109" s="206"/>
      <c r="D109" s="207" t="s">
        <v>80</v>
      </c>
      <c r="E109" s="219" t="s">
        <v>165</v>
      </c>
      <c r="F109" s="219" t="s">
        <v>166</v>
      </c>
      <c r="G109" s="206"/>
      <c r="H109" s="206"/>
      <c r="I109" s="209"/>
      <c r="J109" s="220">
        <f>BK109</f>
        <v>0</v>
      </c>
      <c r="K109" s="206"/>
      <c r="L109" s="211"/>
      <c r="M109" s="212"/>
      <c r="N109" s="213"/>
      <c r="O109" s="213"/>
      <c r="P109" s="214">
        <f>SUM(P110:P120)</f>
        <v>0</v>
      </c>
      <c r="Q109" s="213"/>
      <c r="R109" s="214">
        <f>SUM(R110:R120)</f>
        <v>0</v>
      </c>
      <c r="S109" s="213"/>
      <c r="T109" s="215">
        <f>SUM(T110:T120)</f>
        <v>0</v>
      </c>
      <c r="AR109" s="216" t="s">
        <v>88</v>
      </c>
      <c r="AT109" s="217" t="s">
        <v>80</v>
      </c>
      <c r="AU109" s="217" t="s">
        <v>88</v>
      </c>
      <c r="AY109" s="216" t="s">
        <v>144</v>
      </c>
      <c r="BK109" s="218">
        <f>SUM(BK110:BK120)</f>
        <v>0</v>
      </c>
    </row>
    <row r="110" spans="2:65" s="1" customFormat="1" ht="24" customHeight="1">
      <c r="B110" s="39"/>
      <c r="C110" s="221" t="s">
        <v>161</v>
      </c>
      <c r="D110" s="221" t="s">
        <v>147</v>
      </c>
      <c r="E110" s="222" t="s">
        <v>294</v>
      </c>
      <c r="F110" s="223" t="s">
        <v>295</v>
      </c>
      <c r="G110" s="224" t="s">
        <v>169</v>
      </c>
      <c r="H110" s="225">
        <v>1.068</v>
      </c>
      <c r="I110" s="226"/>
      <c r="J110" s="227">
        <f>ROUND(I110*H110,2)</f>
        <v>0</v>
      </c>
      <c r="K110" s="223" t="s">
        <v>151</v>
      </c>
      <c r="L110" s="44"/>
      <c r="M110" s="228" t="s">
        <v>35</v>
      </c>
      <c r="N110" s="229" t="s">
        <v>54</v>
      </c>
      <c r="O110" s="85"/>
      <c r="P110" s="230">
        <f>O110*H110</f>
        <v>0</v>
      </c>
      <c r="Q110" s="230">
        <v>0</v>
      </c>
      <c r="R110" s="230">
        <f>Q110*H110</f>
        <v>0</v>
      </c>
      <c r="S110" s="230">
        <v>0</v>
      </c>
      <c r="T110" s="231">
        <f>S110*H110</f>
        <v>0</v>
      </c>
      <c r="AR110" s="232" t="s">
        <v>152</v>
      </c>
      <c r="AT110" s="232" t="s">
        <v>147</v>
      </c>
      <c r="AU110" s="232" t="s">
        <v>90</v>
      </c>
      <c r="AY110" s="17" t="s">
        <v>144</v>
      </c>
      <c r="BE110" s="233">
        <f>IF(N110="základní",J110,0)</f>
        <v>0</v>
      </c>
      <c r="BF110" s="233">
        <f>IF(N110="snížená",J110,0)</f>
        <v>0</v>
      </c>
      <c r="BG110" s="233">
        <f>IF(N110="zákl. přenesená",J110,0)</f>
        <v>0</v>
      </c>
      <c r="BH110" s="233">
        <f>IF(N110="sníž. přenesená",J110,0)</f>
        <v>0</v>
      </c>
      <c r="BI110" s="233">
        <f>IF(N110="nulová",J110,0)</f>
        <v>0</v>
      </c>
      <c r="BJ110" s="17" t="s">
        <v>152</v>
      </c>
      <c r="BK110" s="233">
        <f>ROUND(I110*H110,2)</f>
        <v>0</v>
      </c>
      <c r="BL110" s="17" t="s">
        <v>152</v>
      </c>
      <c r="BM110" s="232" t="s">
        <v>322</v>
      </c>
    </row>
    <row r="111" spans="2:47" s="1" customFormat="1" ht="12">
      <c r="B111" s="39"/>
      <c r="C111" s="40"/>
      <c r="D111" s="234" t="s">
        <v>154</v>
      </c>
      <c r="E111" s="40"/>
      <c r="F111" s="235" t="s">
        <v>171</v>
      </c>
      <c r="G111" s="40"/>
      <c r="H111" s="40"/>
      <c r="I111" s="147"/>
      <c r="J111" s="40"/>
      <c r="K111" s="40"/>
      <c r="L111" s="44"/>
      <c r="M111" s="236"/>
      <c r="N111" s="85"/>
      <c r="O111" s="85"/>
      <c r="P111" s="85"/>
      <c r="Q111" s="85"/>
      <c r="R111" s="85"/>
      <c r="S111" s="85"/>
      <c r="T111" s="86"/>
      <c r="AT111" s="17" t="s">
        <v>154</v>
      </c>
      <c r="AU111" s="17" t="s">
        <v>90</v>
      </c>
    </row>
    <row r="112" spans="2:65" s="1" customFormat="1" ht="16.5" customHeight="1">
      <c r="B112" s="39"/>
      <c r="C112" s="221" t="s">
        <v>152</v>
      </c>
      <c r="D112" s="221" t="s">
        <v>147</v>
      </c>
      <c r="E112" s="222" t="s">
        <v>173</v>
      </c>
      <c r="F112" s="223" t="s">
        <v>174</v>
      </c>
      <c r="G112" s="224" t="s">
        <v>169</v>
      </c>
      <c r="H112" s="225">
        <v>1.068</v>
      </c>
      <c r="I112" s="226"/>
      <c r="J112" s="227">
        <f>ROUND(I112*H112,2)</f>
        <v>0</v>
      </c>
      <c r="K112" s="223" t="s">
        <v>151</v>
      </c>
      <c r="L112" s="44"/>
      <c r="M112" s="228" t="s">
        <v>35</v>
      </c>
      <c r="N112" s="229" t="s">
        <v>54</v>
      </c>
      <c r="O112" s="85"/>
      <c r="P112" s="230">
        <f>O112*H112</f>
        <v>0</v>
      </c>
      <c r="Q112" s="230">
        <v>0</v>
      </c>
      <c r="R112" s="230">
        <f>Q112*H112</f>
        <v>0</v>
      </c>
      <c r="S112" s="230">
        <v>0</v>
      </c>
      <c r="T112" s="231">
        <f>S112*H112</f>
        <v>0</v>
      </c>
      <c r="AR112" s="232" t="s">
        <v>152</v>
      </c>
      <c r="AT112" s="232" t="s">
        <v>147</v>
      </c>
      <c r="AU112" s="232" t="s">
        <v>90</v>
      </c>
      <c r="AY112" s="17" t="s">
        <v>144</v>
      </c>
      <c r="BE112" s="233">
        <f>IF(N112="základní",J112,0)</f>
        <v>0</v>
      </c>
      <c r="BF112" s="233">
        <f>IF(N112="snížená",J112,0)</f>
        <v>0</v>
      </c>
      <c r="BG112" s="233">
        <f>IF(N112="zákl. přenesená",J112,0)</f>
        <v>0</v>
      </c>
      <c r="BH112" s="233">
        <f>IF(N112="sníž. přenesená",J112,0)</f>
        <v>0</v>
      </c>
      <c r="BI112" s="233">
        <f>IF(N112="nulová",J112,0)</f>
        <v>0</v>
      </c>
      <c r="BJ112" s="17" t="s">
        <v>152</v>
      </c>
      <c r="BK112" s="233">
        <f>ROUND(I112*H112,2)</f>
        <v>0</v>
      </c>
      <c r="BL112" s="17" t="s">
        <v>152</v>
      </c>
      <c r="BM112" s="232" t="s">
        <v>323</v>
      </c>
    </row>
    <row r="113" spans="2:47" s="1" customFormat="1" ht="12">
      <c r="B113" s="39"/>
      <c r="C113" s="40"/>
      <c r="D113" s="234" t="s">
        <v>154</v>
      </c>
      <c r="E113" s="40"/>
      <c r="F113" s="235" t="s">
        <v>176</v>
      </c>
      <c r="G113" s="40"/>
      <c r="H113" s="40"/>
      <c r="I113" s="147"/>
      <c r="J113" s="40"/>
      <c r="K113" s="40"/>
      <c r="L113" s="44"/>
      <c r="M113" s="236"/>
      <c r="N113" s="85"/>
      <c r="O113" s="85"/>
      <c r="P113" s="85"/>
      <c r="Q113" s="85"/>
      <c r="R113" s="85"/>
      <c r="S113" s="85"/>
      <c r="T113" s="86"/>
      <c r="AT113" s="17" t="s">
        <v>154</v>
      </c>
      <c r="AU113" s="17" t="s">
        <v>90</v>
      </c>
    </row>
    <row r="114" spans="2:65" s="1" customFormat="1" ht="24" customHeight="1">
      <c r="B114" s="39"/>
      <c r="C114" s="221" t="s">
        <v>172</v>
      </c>
      <c r="D114" s="221" t="s">
        <v>147</v>
      </c>
      <c r="E114" s="222" t="s">
        <v>177</v>
      </c>
      <c r="F114" s="223" t="s">
        <v>178</v>
      </c>
      <c r="G114" s="224" t="s">
        <v>169</v>
      </c>
      <c r="H114" s="225">
        <v>20.292</v>
      </c>
      <c r="I114" s="226"/>
      <c r="J114" s="227">
        <f>ROUND(I114*H114,2)</f>
        <v>0</v>
      </c>
      <c r="K114" s="223" t="s">
        <v>151</v>
      </c>
      <c r="L114" s="44"/>
      <c r="M114" s="228" t="s">
        <v>35</v>
      </c>
      <c r="N114" s="229" t="s">
        <v>54</v>
      </c>
      <c r="O114" s="85"/>
      <c r="P114" s="230">
        <f>O114*H114</f>
        <v>0</v>
      </c>
      <c r="Q114" s="230">
        <v>0</v>
      </c>
      <c r="R114" s="230">
        <f>Q114*H114</f>
        <v>0</v>
      </c>
      <c r="S114" s="230">
        <v>0</v>
      </c>
      <c r="T114" s="231">
        <f>S114*H114</f>
        <v>0</v>
      </c>
      <c r="AR114" s="232" t="s">
        <v>152</v>
      </c>
      <c r="AT114" s="232" t="s">
        <v>147</v>
      </c>
      <c r="AU114" s="232" t="s">
        <v>90</v>
      </c>
      <c r="AY114" s="17" t="s">
        <v>144</v>
      </c>
      <c r="BE114" s="233">
        <f>IF(N114="základní",J114,0)</f>
        <v>0</v>
      </c>
      <c r="BF114" s="233">
        <f>IF(N114="snížená",J114,0)</f>
        <v>0</v>
      </c>
      <c r="BG114" s="233">
        <f>IF(N114="zákl. přenesená",J114,0)</f>
        <v>0</v>
      </c>
      <c r="BH114" s="233">
        <f>IF(N114="sníž. přenesená",J114,0)</f>
        <v>0</v>
      </c>
      <c r="BI114" s="233">
        <f>IF(N114="nulová",J114,0)</f>
        <v>0</v>
      </c>
      <c r="BJ114" s="17" t="s">
        <v>152</v>
      </c>
      <c r="BK114" s="233">
        <f>ROUND(I114*H114,2)</f>
        <v>0</v>
      </c>
      <c r="BL114" s="17" t="s">
        <v>152</v>
      </c>
      <c r="BM114" s="232" t="s">
        <v>324</v>
      </c>
    </row>
    <row r="115" spans="2:47" s="1" customFormat="1" ht="12">
      <c r="B115" s="39"/>
      <c r="C115" s="40"/>
      <c r="D115" s="234" t="s">
        <v>154</v>
      </c>
      <c r="E115" s="40"/>
      <c r="F115" s="235" t="s">
        <v>176</v>
      </c>
      <c r="G115" s="40"/>
      <c r="H115" s="40"/>
      <c r="I115" s="147"/>
      <c r="J115" s="40"/>
      <c r="K115" s="40"/>
      <c r="L115" s="44"/>
      <c r="M115" s="236"/>
      <c r="N115" s="85"/>
      <c r="O115" s="85"/>
      <c r="P115" s="85"/>
      <c r="Q115" s="85"/>
      <c r="R115" s="85"/>
      <c r="S115" s="85"/>
      <c r="T115" s="86"/>
      <c r="AT115" s="17" t="s">
        <v>154</v>
      </c>
      <c r="AU115" s="17" t="s">
        <v>90</v>
      </c>
    </row>
    <row r="116" spans="2:51" s="12" customFormat="1" ht="12">
      <c r="B116" s="247"/>
      <c r="C116" s="248"/>
      <c r="D116" s="234" t="s">
        <v>180</v>
      </c>
      <c r="E116" s="248"/>
      <c r="F116" s="249" t="s">
        <v>325</v>
      </c>
      <c r="G116" s="248"/>
      <c r="H116" s="250">
        <v>20.292</v>
      </c>
      <c r="I116" s="251"/>
      <c r="J116" s="248"/>
      <c r="K116" s="248"/>
      <c r="L116" s="252"/>
      <c r="M116" s="253"/>
      <c r="N116" s="254"/>
      <c r="O116" s="254"/>
      <c r="P116" s="254"/>
      <c r="Q116" s="254"/>
      <c r="R116" s="254"/>
      <c r="S116" s="254"/>
      <c r="T116" s="255"/>
      <c r="AT116" s="256" t="s">
        <v>180</v>
      </c>
      <c r="AU116" s="256" t="s">
        <v>90</v>
      </c>
      <c r="AV116" s="12" t="s">
        <v>90</v>
      </c>
      <c r="AW116" s="12" t="s">
        <v>4</v>
      </c>
      <c r="AX116" s="12" t="s">
        <v>88</v>
      </c>
      <c r="AY116" s="256" t="s">
        <v>144</v>
      </c>
    </row>
    <row r="117" spans="2:65" s="1" customFormat="1" ht="24" customHeight="1">
      <c r="B117" s="39"/>
      <c r="C117" s="221" t="s">
        <v>145</v>
      </c>
      <c r="D117" s="221" t="s">
        <v>147</v>
      </c>
      <c r="E117" s="222" t="s">
        <v>326</v>
      </c>
      <c r="F117" s="223" t="s">
        <v>327</v>
      </c>
      <c r="G117" s="224" t="s">
        <v>169</v>
      </c>
      <c r="H117" s="225">
        <v>0.1</v>
      </c>
      <c r="I117" s="226"/>
      <c r="J117" s="227">
        <f>ROUND(I117*H117,2)</f>
        <v>0</v>
      </c>
      <c r="K117" s="223" t="s">
        <v>151</v>
      </c>
      <c r="L117" s="44"/>
      <c r="M117" s="228" t="s">
        <v>35</v>
      </c>
      <c r="N117" s="229" t="s">
        <v>54</v>
      </c>
      <c r="O117" s="85"/>
      <c r="P117" s="230">
        <f>O117*H117</f>
        <v>0</v>
      </c>
      <c r="Q117" s="230">
        <v>0</v>
      </c>
      <c r="R117" s="230">
        <f>Q117*H117</f>
        <v>0</v>
      </c>
      <c r="S117" s="230">
        <v>0</v>
      </c>
      <c r="T117" s="231">
        <f>S117*H117</f>
        <v>0</v>
      </c>
      <c r="AR117" s="232" t="s">
        <v>152</v>
      </c>
      <c r="AT117" s="232" t="s">
        <v>147</v>
      </c>
      <c r="AU117" s="232" t="s">
        <v>90</v>
      </c>
      <c r="AY117" s="17" t="s">
        <v>144</v>
      </c>
      <c r="BE117" s="233">
        <f>IF(N117="základní",J117,0)</f>
        <v>0</v>
      </c>
      <c r="BF117" s="233">
        <f>IF(N117="snížená",J117,0)</f>
        <v>0</v>
      </c>
      <c r="BG117" s="233">
        <f>IF(N117="zákl. přenesená",J117,0)</f>
        <v>0</v>
      </c>
      <c r="BH117" s="233">
        <f>IF(N117="sníž. přenesená",J117,0)</f>
        <v>0</v>
      </c>
      <c r="BI117" s="233">
        <f>IF(N117="nulová",J117,0)</f>
        <v>0</v>
      </c>
      <c r="BJ117" s="17" t="s">
        <v>152</v>
      </c>
      <c r="BK117" s="233">
        <f>ROUND(I117*H117,2)</f>
        <v>0</v>
      </c>
      <c r="BL117" s="17" t="s">
        <v>152</v>
      </c>
      <c r="BM117" s="232" t="s">
        <v>328</v>
      </c>
    </row>
    <row r="118" spans="2:47" s="1" customFormat="1" ht="12">
      <c r="B118" s="39"/>
      <c r="C118" s="40"/>
      <c r="D118" s="234" t="s">
        <v>154</v>
      </c>
      <c r="E118" s="40"/>
      <c r="F118" s="235" t="s">
        <v>329</v>
      </c>
      <c r="G118" s="40"/>
      <c r="H118" s="40"/>
      <c r="I118" s="147"/>
      <c r="J118" s="40"/>
      <c r="K118" s="40"/>
      <c r="L118" s="44"/>
      <c r="M118" s="236"/>
      <c r="N118" s="85"/>
      <c r="O118" s="85"/>
      <c r="P118" s="85"/>
      <c r="Q118" s="85"/>
      <c r="R118" s="85"/>
      <c r="S118" s="85"/>
      <c r="T118" s="86"/>
      <c r="AT118" s="17" t="s">
        <v>154</v>
      </c>
      <c r="AU118" s="17" t="s">
        <v>90</v>
      </c>
    </row>
    <row r="119" spans="2:65" s="1" customFormat="1" ht="24" customHeight="1">
      <c r="B119" s="39"/>
      <c r="C119" s="221" t="s">
        <v>184</v>
      </c>
      <c r="D119" s="221" t="s">
        <v>147</v>
      </c>
      <c r="E119" s="222" t="s">
        <v>330</v>
      </c>
      <c r="F119" s="223" t="s">
        <v>331</v>
      </c>
      <c r="G119" s="224" t="s">
        <v>169</v>
      </c>
      <c r="H119" s="225">
        <v>0.929</v>
      </c>
      <c r="I119" s="226"/>
      <c r="J119" s="227">
        <f>ROUND(I119*H119,2)</f>
        <v>0</v>
      </c>
      <c r="K119" s="223" t="s">
        <v>151</v>
      </c>
      <c r="L119" s="44"/>
      <c r="M119" s="228" t="s">
        <v>35</v>
      </c>
      <c r="N119" s="229" t="s">
        <v>54</v>
      </c>
      <c r="O119" s="85"/>
      <c r="P119" s="230">
        <f>O119*H119</f>
        <v>0</v>
      </c>
      <c r="Q119" s="230">
        <v>0</v>
      </c>
      <c r="R119" s="230">
        <f>Q119*H119</f>
        <v>0</v>
      </c>
      <c r="S119" s="230">
        <v>0</v>
      </c>
      <c r="T119" s="231">
        <f>S119*H119</f>
        <v>0</v>
      </c>
      <c r="AR119" s="232" t="s">
        <v>152</v>
      </c>
      <c r="AT119" s="232" t="s">
        <v>147</v>
      </c>
      <c r="AU119" s="232" t="s">
        <v>90</v>
      </c>
      <c r="AY119" s="17" t="s">
        <v>144</v>
      </c>
      <c r="BE119" s="233">
        <f>IF(N119="základní",J119,0)</f>
        <v>0</v>
      </c>
      <c r="BF119" s="233">
        <f>IF(N119="snížená",J119,0)</f>
        <v>0</v>
      </c>
      <c r="BG119" s="233">
        <f>IF(N119="zákl. přenesená",J119,0)</f>
        <v>0</v>
      </c>
      <c r="BH119" s="233">
        <f>IF(N119="sníž. přenesená",J119,0)</f>
        <v>0</v>
      </c>
      <c r="BI119" s="233">
        <f>IF(N119="nulová",J119,0)</f>
        <v>0</v>
      </c>
      <c r="BJ119" s="17" t="s">
        <v>152</v>
      </c>
      <c r="BK119" s="233">
        <f>ROUND(I119*H119,2)</f>
        <v>0</v>
      </c>
      <c r="BL119" s="17" t="s">
        <v>152</v>
      </c>
      <c r="BM119" s="232" t="s">
        <v>332</v>
      </c>
    </row>
    <row r="120" spans="2:47" s="1" customFormat="1" ht="12">
      <c r="B120" s="39"/>
      <c r="C120" s="40"/>
      <c r="D120" s="234" t="s">
        <v>154</v>
      </c>
      <c r="E120" s="40"/>
      <c r="F120" s="235" t="s">
        <v>329</v>
      </c>
      <c r="G120" s="40"/>
      <c r="H120" s="40"/>
      <c r="I120" s="147"/>
      <c r="J120" s="40"/>
      <c r="K120" s="40"/>
      <c r="L120" s="44"/>
      <c r="M120" s="236"/>
      <c r="N120" s="85"/>
      <c r="O120" s="85"/>
      <c r="P120" s="85"/>
      <c r="Q120" s="85"/>
      <c r="R120" s="85"/>
      <c r="S120" s="85"/>
      <c r="T120" s="86"/>
      <c r="AT120" s="17" t="s">
        <v>154</v>
      </c>
      <c r="AU120" s="17" t="s">
        <v>90</v>
      </c>
    </row>
    <row r="121" spans="2:63" s="11" customFormat="1" ht="25.9" customHeight="1">
      <c r="B121" s="205"/>
      <c r="C121" s="206"/>
      <c r="D121" s="207" t="s">
        <v>80</v>
      </c>
      <c r="E121" s="208" t="s">
        <v>189</v>
      </c>
      <c r="F121" s="208" t="s">
        <v>190</v>
      </c>
      <c r="G121" s="206"/>
      <c r="H121" s="206"/>
      <c r="I121" s="209"/>
      <c r="J121" s="210">
        <f>BK121</f>
        <v>0</v>
      </c>
      <c r="K121" s="206"/>
      <c r="L121" s="211"/>
      <c r="M121" s="212"/>
      <c r="N121" s="213"/>
      <c r="O121" s="213"/>
      <c r="P121" s="214">
        <f>P122+P128+P148</f>
        <v>0</v>
      </c>
      <c r="Q121" s="213"/>
      <c r="R121" s="214">
        <f>R122+R128+R148</f>
        <v>0.56364</v>
      </c>
      <c r="S121" s="213"/>
      <c r="T121" s="215">
        <f>T122+T128+T148</f>
        <v>0.339</v>
      </c>
      <c r="AR121" s="216" t="s">
        <v>90</v>
      </c>
      <c r="AT121" s="217" t="s">
        <v>80</v>
      </c>
      <c r="AU121" s="217" t="s">
        <v>81</v>
      </c>
      <c r="AY121" s="216" t="s">
        <v>144</v>
      </c>
      <c r="BK121" s="218">
        <f>BK122+BK128+BK148</f>
        <v>0</v>
      </c>
    </row>
    <row r="122" spans="2:63" s="11" customFormat="1" ht="22.8" customHeight="1">
      <c r="B122" s="205"/>
      <c r="C122" s="206"/>
      <c r="D122" s="207" t="s">
        <v>80</v>
      </c>
      <c r="E122" s="219" t="s">
        <v>333</v>
      </c>
      <c r="F122" s="219" t="s">
        <v>334</v>
      </c>
      <c r="G122" s="206"/>
      <c r="H122" s="206"/>
      <c r="I122" s="209"/>
      <c r="J122" s="220">
        <f>BK122</f>
        <v>0</v>
      </c>
      <c r="K122" s="206"/>
      <c r="L122" s="211"/>
      <c r="M122" s="212"/>
      <c r="N122" s="213"/>
      <c r="O122" s="213"/>
      <c r="P122" s="214">
        <f>SUM(P123:P127)</f>
        <v>0</v>
      </c>
      <c r="Q122" s="213"/>
      <c r="R122" s="214">
        <f>SUM(R123:R127)</f>
        <v>0.00783</v>
      </c>
      <c r="S122" s="213"/>
      <c r="T122" s="215">
        <f>SUM(T123:T127)</f>
        <v>0</v>
      </c>
      <c r="AR122" s="216" t="s">
        <v>90</v>
      </c>
      <c r="AT122" s="217" t="s">
        <v>80</v>
      </c>
      <c r="AU122" s="217" t="s">
        <v>88</v>
      </c>
      <c r="AY122" s="216" t="s">
        <v>144</v>
      </c>
      <c r="BK122" s="218">
        <f>SUM(BK123:BK127)</f>
        <v>0</v>
      </c>
    </row>
    <row r="123" spans="2:65" s="1" customFormat="1" ht="16.5" customHeight="1">
      <c r="B123" s="39"/>
      <c r="C123" s="221" t="s">
        <v>159</v>
      </c>
      <c r="D123" s="221" t="s">
        <v>147</v>
      </c>
      <c r="E123" s="222" t="s">
        <v>335</v>
      </c>
      <c r="F123" s="223" t="s">
        <v>336</v>
      </c>
      <c r="G123" s="224" t="s">
        <v>252</v>
      </c>
      <c r="H123" s="225">
        <v>9</v>
      </c>
      <c r="I123" s="226"/>
      <c r="J123" s="227">
        <f>ROUND(I123*H123,2)</f>
        <v>0</v>
      </c>
      <c r="K123" s="223" t="s">
        <v>151</v>
      </c>
      <c r="L123" s="44"/>
      <c r="M123" s="228" t="s">
        <v>35</v>
      </c>
      <c r="N123" s="229" t="s">
        <v>54</v>
      </c>
      <c r="O123" s="85"/>
      <c r="P123" s="230">
        <f>O123*H123</f>
        <v>0</v>
      </c>
      <c r="Q123" s="230">
        <v>0.00087</v>
      </c>
      <c r="R123" s="230">
        <f>Q123*H123</f>
        <v>0.00783</v>
      </c>
      <c r="S123" s="230">
        <v>0</v>
      </c>
      <c r="T123" s="231">
        <f>S123*H123</f>
        <v>0</v>
      </c>
      <c r="AR123" s="232" t="s">
        <v>195</v>
      </c>
      <c r="AT123" s="232" t="s">
        <v>147</v>
      </c>
      <c r="AU123" s="232" t="s">
        <v>90</v>
      </c>
      <c r="AY123" s="17" t="s">
        <v>144</v>
      </c>
      <c r="BE123" s="233">
        <f>IF(N123="základní",J123,0)</f>
        <v>0</v>
      </c>
      <c r="BF123" s="233">
        <f>IF(N123="snížená",J123,0)</f>
        <v>0</v>
      </c>
      <c r="BG123" s="233">
        <f>IF(N123="zákl. přenesená",J123,0)</f>
        <v>0</v>
      </c>
      <c r="BH123" s="233">
        <f>IF(N123="sníž. přenesená",J123,0)</f>
        <v>0</v>
      </c>
      <c r="BI123" s="233">
        <f>IF(N123="nulová",J123,0)</f>
        <v>0</v>
      </c>
      <c r="BJ123" s="17" t="s">
        <v>152</v>
      </c>
      <c r="BK123" s="233">
        <f>ROUND(I123*H123,2)</f>
        <v>0</v>
      </c>
      <c r="BL123" s="17" t="s">
        <v>195</v>
      </c>
      <c r="BM123" s="232" t="s">
        <v>337</v>
      </c>
    </row>
    <row r="124" spans="2:51" s="12" customFormat="1" ht="12">
      <c r="B124" s="247"/>
      <c r="C124" s="248"/>
      <c r="D124" s="234" t="s">
        <v>180</v>
      </c>
      <c r="E124" s="268" t="s">
        <v>35</v>
      </c>
      <c r="F124" s="249" t="s">
        <v>338</v>
      </c>
      <c r="G124" s="248"/>
      <c r="H124" s="250">
        <v>9</v>
      </c>
      <c r="I124" s="251"/>
      <c r="J124" s="248"/>
      <c r="K124" s="248"/>
      <c r="L124" s="252"/>
      <c r="M124" s="253"/>
      <c r="N124" s="254"/>
      <c r="O124" s="254"/>
      <c r="P124" s="254"/>
      <c r="Q124" s="254"/>
      <c r="R124" s="254"/>
      <c r="S124" s="254"/>
      <c r="T124" s="255"/>
      <c r="AT124" s="256" t="s">
        <v>180</v>
      </c>
      <c r="AU124" s="256" t="s">
        <v>90</v>
      </c>
      <c r="AV124" s="12" t="s">
        <v>90</v>
      </c>
      <c r="AW124" s="12" t="s">
        <v>41</v>
      </c>
      <c r="AX124" s="12" t="s">
        <v>81</v>
      </c>
      <c r="AY124" s="256" t="s">
        <v>144</v>
      </c>
    </row>
    <row r="125" spans="2:51" s="14" customFormat="1" ht="12">
      <c r="B125" s="269"/>
      <c r="C125" s="270"/>
      <c r="D125" s="234" t="s">
        <v>180</v>
      </c>
      <c r="E125" s="271" t="s">
        <v>35</v>
      </c>
      <c r="F125" s="272" t="s">
        <v>231</v>
      </c>
      <c r="G125" s="270"/>
      <c r="H125" s="273">
        <v>9</v>
      </c>
      <c r="I125" s="274"/>
      <c r="J125" s="270"/>
      <c r="K125" s="270"/>
      <c r="L125" s="275"/>
      <c r="M125" s="276"/>
      <c r="N125" s="277"/>
      <c r="O125" s="277"/>
      <c r="P125" s="277"/>
      <c r="Q125" s="277"/>
      <c r="R125" s="277"/>
      <c r="S125" s="277"/>
      <c r="T125" s="278"/>
      <c r="AT125" s="279" t="s">
        <v>180</v>
      </c>
      <c r="AU125" s="279" t="s">
        <v>90</v>
      </c>
      <c r="AV125" s="14" t="s">
        <v>152</v>
      </c>
      <c r="AW125" s="14" t="s">
        <v>41</v>
      </c>
      <c r="AX125" s="14" t="s">
        <v>88</v>
      </c>
      <c r="AY125" s="279" t="s">
        <v>144</v>
      </c>
    </row>
    <row r="126" spans="2:65" s="1" customFormat="1" ht="24" customHeight="1">
      <c r="B126" s="39"/>
      <c r="C126" s="221" t="s">
        <v>198</v>
      </c>
      <c r="D126" s="221" t="s">
        <v>147</v>
      </c>
      <c r="E126" s="222" t="s">
        <v>339</v>
      </c>
      <c r="F126" s="223" t="s">
        <v>340</v>
      </c>
      <c r="G126" s="224" t="s">
        <v>218</v>
      </c>
      <c r="H126" s="257"/>
      <c r="I126" s="226"/>
      <c r="J126" s="227">
        <f>ROUND(I126*H126,2)</f>
        <v>0</v>
      </c>
      <c r="K126" s="223" t="s">
        <v>151</v>
      </c>
      <c r="L126" s="44"/>
      <c r="M126" s="228" t="s">
        <v>35</v>
      </c>
      <c r="N126" s="229" t="s">
        <v>54</v>
      </c>
      <c r="O126" s="85"/>
      <c r="P126" s="230">
        <f>O126*H126</f>
        <v>0</v>
      </c>
      <c r="Q126" s="230">
        <v>0</v>
      </c>
      <c r="R126" s="230">
        <f>Q126*H126</f>
        <v>0</v>
      </c>
      <c r="S126" s="230">
        <v>0</v>
      </c>
      <c r="T126" s="231">
        <f>S126*H126</f>
        <v>0</v>
      </c>
      <c r="AR126" s="232" t="s">
        <v>195</v>
      </c>
      <c r="AT126" s="232" t="s">
        <v>147</v>
      </c>
      <c r="AU126" s="232" t="s">
        <v>90</v>
      </c>
      <c r="AY126" s="17" t="s">
        <v>144</v>
      </c>
      <c r="BE126" s="233">
        <f>IF(N126="základní",J126,0)</f>
        <v>0</v>
      </c>
      <c r="BF126" s="233">
        <f>IF(N126="snížená",J126,0)</f>
        <v>0</v>
      </c>
      <c r="BG126" s="233">
        <f>IF(N126="zákl. přenesená",J126,0)</f>
        <v>0</v>
      </c>
      <c r="BH126" s="233">
        <f>IF(N126="sníž. přenesená",J126,0)</f>
        <v>0</v>
      </c>
      <c r="BI126" s="233">
        <f>IF(N126="nulová",J126,0)</f>
        <v>0</v>
      </c>
      <c r="BJ126" s="17" t="s">
        <v>152</v>
      </c>
      <c r="BK126" s="233">
        <f>ROUND(I126*H126,2)</f>
        <v>0</v>
      </c>
      <c r="BL126" s="17" t="s">
        <v>195</v>
      </c>
      <c r="BM126" s="232" t="s">
        <v>341</v>
      </c>
    </row>
    <row r="127" spans="2:47" s="1" customFormat="1" ht="12">
      <c r="B127" s="39"/>
      <c r="C127" s="40"/>
      <c r="D127" s="234" t="s">
        <v>154</v>
      </c>
      <c r="E127" s="40"/>
      <c r="F127" s="235" t="s">
        <v>342</v>
      </c>
      <c r="G127" s="40"/>
      <c r="H127" s="40"/>
      <c r="I127" s="147"/>
      <c r="J127" s="40"/>
      <c r="K127" s="40"/>
      <c r="L127" s="44"/>
      <c r="M127" s="236"/>
      <c r="N127" s="85"/>
      <c r="O127" s="85"/>
      <c r="P127" s="85"/>
      <c r="Q127" s="85"/>
      <c r="R127" s="85"/>
      <c r="S127" s="85"/>
      <c r="T127" s="86"/>
      <c r="AT127" s="17" t="s">
        <v>154</v>
      </c>
      <c r="AU127" s="17" t="s">
        <v>90</v>
      </c>
    </row>
    <row r="128" spans="2:63" s="11" customFormat="1" ht="22.8" customHeight="1">
      <c r="B128" s="205"/>
      <c r="C128" s="206"/>
      <c r="D128" s="207" t="s">
        <v>80</v>
      </c>
      <c r="E128" s="219" t="s">
        <v>261</v>
      </c>
      <c r="F128" s="219" t="s">
        <v>262</v>
      </c>
      <c r="G128" s="206"/>
      <c r="H128" s="206"/>
      <c r="I128" s="209"/>
      <c r="J128" s="220">
        <f>BK128</f>
        <v>0</v>
      </c>
      <c r="K128" s="206"/>
      <c r="L128" s="211"/>
      <c r="M128" s="212"/>
      <c r="N128" s="213"/>
      <c r="O128" s="213"/>
      <c r="P128" s="214">
        <f>SUM(P129:P147)</f>
        <v>0</v>
      </c>
      <c r="Q128" s="213"/>
      <c r="R128" s="214">
        <f>SUM(R129:R147)</f>
        <v>0.555675</v>
      </c>
      <c r="S128" s="213"/>
      <c r="T128" s="215">
        <f>SUM(T129:T147)</f>
        <v>0</v>
      </c>
      <c r="AR128" s="216" t="s">
        <v>90</v>
      </c>
      <c r="AT128" s="217" t="s">
        <v>80</v>
      </c>
      <c r="AU128" s="217" t="s">
        <v>88</v>
      </c>
      <c r="AY128" s="216" t="s">
        <v>144</v>
      </c>
      <c r="BK128" s="218">
        <f>SUM(BK129:BK147)</f>
        <v>0</v>
      </c>
    </row>
    <row r="129" spans="2:65" s="1" customFormat="1" ht="16.5" customHeight="1">
      <c r="B129" s="39"/>
      <c r="C129" s="221" t="s">
        <v>203</v>
      </c>
      <c r="D129" s="221" t="s">
        <v>147</v>
      </c>
      <c r="E129" s="222" t="s">
        <v>343</v>
      </c>
      <c r="F129" s="223" t="s">
        <v>344</v>
      </c>
      <c r="G129" s="224" t="s">
        <v>226</v>
      </c>
      <c r="H129" s="225">
        <v>13.5</v>
      </c>
      <c r="I129" s="226"/>
      <c r="J129" s="227">
        <f>ROUND(I129*H129,2)</f>
        <v>0</v>
      </c>
      <c r="K129" s="223" t="s">
        <v>151</v>
      </c>
      <c r="L129" s="44"/>
      <c r="M129" s="228" t="s">
        <v>35</v>
      </c>
      <c r="N129" s="229" t="s">
        <v>54</v>
      </c>
      <c r="O129" s="85"/>
      <c r="P129" s="230">
        <f>O129*H129</f>
        <v>0</v>
      </c>
      <c r="Q129" s="230">
        <v>0.00027</v>
      </c>
      <c r="R129" s="230">
        <f>Q129*H129</f>
        <v>0.0036450000000000002</v>
      </c>
      <c r="S129" s="230">
        <v>0</v>
      </c>
      <c r="T129" s="231">
        <f>S129*H129</f>
        <v>0</v>
      </c>
      <c r="AR129" s="232" t="s">
        <v>195</v>
      </c>
      <c r="AT129" s="232" t="s">
        <v>147</v>
      </c>
      <c r="AU129" s="232" t="s">
        <v>90</v>
      </c>
      <c r="AY129" s="17" t="s">
        <v>144</v>
      </c>
      <c r="BE129" s="233">
        <f>IF(N129="základní",J129,0)</f>
        <v>0</v>
      </c>
      <c r="BF129" s="233">
        <f>IF(N129="snížená",J129,0)</f>
        <v>0</v>
      </c>
      <c r="BG129" s="233">
        <f>IF(N129="zákl. přenesená",J129,0)</f>
        <v>0</v>
      </c>
      <c r="BH129" s="233">
        <f>IF(N129="sníž. přenesená",J129,0)</f>
        <v>0</v>
      </c>
      <c r="BI129" s="233">
        <f>IF(N129="nulová",J129,0)</f>
        <v>0</v>
      </c>
      <c r="BJ129" s="17" t="s">
        <v>152</v>
      </c>
      <c r="BK129" s="233">
        <f>ROUND(I129*H129,2)</f>
        <v>0</v>
      </c>
      <c r="BL129" s="17" t="s">
        <v>195</v>
      </c>
      <c r="BM129" s="232" t="s">
        <v>345</v>
      </c>
    </row>
    <row r="130" spans="2:47" s="1" customFormat="1" ht="12">
      <c r="B130" s="39"/>
      <c r="C130" s="40"/>
      <c r="D130" s="234" t="s">
        <v>154</v>
      </c>
      <c r="E130" s="40"/>
      <c r="F130" s="235" t="s">
        <v>346</v>
      </c>
      <c r="G130" s="40"/>
      <c r="H130" s="40"/>
      <c r="I130" s="147"/>
      <c r="J130" s="40"/>
      <c r="K130" s="40"/>
      <c r="L130" s="44"/>
      <c r="M130" s="236"/>
      <c r="N130" s="85"/>
      <c r="O130" s="85"/>
      <c r="P130" s="85"/>
      <c r="Q130" s="85"/>
      <c r="R130" s="85"/>
      <c r="S130" s="85"/>
      <c r="T130" s="86"/>
      <c r="AT130" s="17" t="s">
        <v>154</v>
      </c>
      <c r="AU130" s="17" t="s">
        <v>90</v>
      </c>
    </row>
    <row r="131" spans="2:51" s="12" customFormat="1" ht="12">
      <c r="B131" s="247"/>
      <c r="C131" s="248"/>
      <c r="D131" s="234" t="s">
        <v>180</v>
      </c>
      <c r="E131" s="268" t="s">
        <v>35</v>
      </c>
      <c r="F131" s="249" t="s">
        <v>321</v>
      </c>
      <c r="G131" s="248"/>
      <c r="H131" s="250">
        <v>13.5</v>
      </c>
      <c r="I131" s="251"/>
      <c r="J131" s="248"/>
      <c r="K131" s="248"/>
      <c r="L131" s="252"/>
      <c r="M131" s="253"/>
      <c r="N131" s="254"/>
      <c r="O131" s="254"/>
      <c r="P131" s="254"/>
      <c r="Q131" s="254"/>
      <c r="R131" s="254"/>
      <c r="S131" s="254"/>
      <c r="T131" s="255"/>
      <c r="AT131" s="256" t="s">
        <v>180</v>
      </c>
      <c r="AU131" s="256" t="s">
        <v>90</v>
      </c>
      <c r="AV131" s="12" t="s">
        <v>90</v>
      </c>
      <c r="AW131" s="12" t="s">
        <v>41</v>
      </c>
      <c r="AX131" s="12" t="s">
        <v>81</v>
      </c>
      <c r="AY131" s="256" t="s">
        <v>144</v>
      </c>
    </row>
    <row r="132" spans="2:51" s="14" customFormat="1" ht="12">
      <c r="B132" s="269"/>
      <c r="C132" s="270"/>
      <c r="D132" s="234" t="s">
        <v>180</v>
      </c>
      <c r="E132" s="271" t="s">
        <v>35</v>
      </c>
      <c r="F132" s="272" t="s">
        <v>231</v>
      </c>
      <c r="G132" s="270"/>
      <c r="H132" s="273">
        <v>13.5</v>
      </c>
      <c r="I132" s="274"/>
      <c r="J132" s="270"/>
      <c r="K132" s="270"/>
      <c r="L132" s="275"/>
      <c r="M132" s="276"/>
      <c r="N132" s="277"/>
      <c r="O132" s="277"/>
      <c r="P132" s="277"/>
      <c r="Q132" s="277"/>
      <c r="R132" s="277"/>
      <c r="S132" s="277"/>
      <c r="T132" s="278"/>
      <c r="AT132" s="279" t="s">
        <v>180</v>
      </c>
      <c r="AU132" s="279" t="s">
        <v>90</v>
      </c>
      <c r="AV132" s="14" t="s">
        <v>152</v>
      </c>
      <c r="AW132" s="14" t="s">
        <v>41</v>
      </c>
      <c r="AX132" s="14" t="s">
        <v>88</v>
      </c>
      <c r="AY132" s="279" t="s">
        <v>144</v>
      </c>
    </row>
    <row r="133" spans="2:65" s="1" customFormat="1" ht="16.5" customHeight="1">
      <c r="B133" s="39"/>
      <c r="C133" s="237" t="s">
        <v>207</v>
      </c>
      <c r="D133" s="237" t="s">
        <v>156</v>
      </c>
      <c r="E133" s="238" t="s">
        <v>347</v>
      </c>
      <c r="F133" s="239" t="s">
        <v>348</v>
      </c>
      <c r="G133" s="240" t="s">
        <v>226</v>
      </c>
      <c r="H133" s="241">
        <v>13.5</v>
      </c>
      <c r="I133" s="242"/>
      <c r="J133" s="243">
        <f>ROUND(I133*H133,2)</f>
        <v>0</v>
      </c>
      <c r="K133" s="239" t="s">
        <v>151</v>
      </c>
      <c r="L133" s="244"/>
      <c r="M133" s="245" t="s">
        <v>35</v>
      </c>
      <c r="N133" s="246" t="s">
        <v>54</v>
      </c>
      <c r="O133" s="85"/>
      <c r="P133" s="230">
        <f>O133*H133</f>
        <v>0</v>
      </c>
      <c r="Q133" s="230">
        <v>0.03056</v>
      </c>
      <c r="R133" s="230">
        <f>Q133*H133</f>
        <v>0.41256</v>
      </c>
      <c r="S133" s="230">
        <v>0</v>
      </c>
      <c r="T133" s="231">
        <f>S133*H133</f>
        <v>0</v>
      </c>
      <c r="AR133" s="232" t="s">
        <v>201</v>
      </c>
      <c r="AT133" s="232" t="s">
        <v>156</v>
      </c>
      <c r="AU133" s="232" t="s">
        <v>90</v>
      </c>
      <c r="AY133" s="17" t="s">
        <v>144</v>
      </c>
      <c r="BE133" s="233">
        <f>IF(N133="základní",J133,0)</f>
        <v>0</v>
      </c>
      <c r="BF133" s="233">
        <f>IF(N133="snížená",J133,0)</f>
        <v>0</v>
      </c>
      <c r="BG133" s="233">
        <f>IF(N133="zákl. přenesená",J133,0)</f>
        <v>0</v>
      </c>
      <c r="BH133" s="233">
        <f>IF(N133="sníž. přenesená",J133,0)</f>
        <v>0</v>
      </c>
      <c r="BI133" s="233">
        <f>IF(N133="nulová",J133,0)</f>
        <v>0</v>
      </c>
      <c r="BJ133" s="17" t="s">
        <v>152</v>
      </c>
      <c r="BK133" s="233">
        <f>ROUND(I133*H133,2)</f>
        <v>0</v>
      </c>
      <c r="BL133" s="17" t="s">
        <v>195</v>
      </c>
      <c r="BM133" s="232" t="s">
        <v>349</v>
      </c>
    </row>
    <row r="134" spans="2:65" s="1" customFormat="1" ht="24" customHeight="1">
      <c r="B134" s="39"/>
      <c r="C134" s="221" t="s">
        <v>211</v>
      </c>
      <c r="D134" s="221" t="s">
        <v>147</v>
      </c>
      <c r="E134" s="222" t="s">
        <v>263</v>
      </c>
      <c r="F134" s="223" t="s">
        <v>264</v>
      </c>
      <c r="G134" s="224" t="s">
        <v>150</v>
      </c>
      <c r="H134" s="225">
        <v>1</v>
      </c>
      <c r="I134" s="226"/>
      <c r="J134" s="227">
        <f>ROUND(I134*H134,2)</f>
        <v>0</v>
      </c>
      <c r="K134" s="223" t="s">
        <v>151</v>
      </c>
      <c r="L134" s="44"/>
      <c r="M134" s="228" t="s">
        <v>35</v>
      </c>
      <c r="N134" s="229" t="s">
        <v>54</v>
      </c>
      <c r="O134" s="85"/>
      <c r="P134" s="230">
        <f>O134*H134</f>
        <v>0</v>
      </c>
      <c r="Q134" s="230">
        <v>0.00092</v>
      </c>
      <c r="R134" s="230">
        <f>Q134*H134</f>
        <v>0.00092</v>
      </c>
      <c r="S134" s="230">
        <v>0</v>
      </c>
      <c r="T134" s="231">
        <f>S134*H134</f>
        <v>0</v>
      </c>
      <c r="AR134" s="232" t="s">
        <v>195</v>
      </c>
      <c r="AT134" s="232" t="s">
        <v>147</v>
      </c>
      <c r="AU134" s="232" t="s">
        <v>90</v>
      </c>
      <c r="AY134" s="17" t="s">
        <v>144</v>
      </c>
      <c r="BE134" s="233">
        <f>IF(N134="základní",J134,0)</f>
        <v>0</v>
      </c>
      <c r="BF134" s="233">
        <f>IF(N134="snížená",J134,0)</f>
        <v>0</v>
      </c>
      <c r="BG134" s="233">
        <f>IF(N134="zákl. přenesená",J134,0)</f>
        <v>0</v>
      </c>
      <c r="BH134" s="233">
        <f>IF(N134="sníž. přenesená",J134,0)</f>
        <v>0</v>
      </c>
      <c r="BI134" s="233">
        <f>IF(N134="nulová",J134,0)</f>
        <v>0</v>
      </c>
      <c r="BJ134" s="17" t="s">
        <v>152</v>
      </c>
      <c r="BK134" s="233">
        <f>ROUND(I134*H134,2)</f>
        <v>0</v>
      </c>
      <c r="BL134" s="17" t="s">
        <v>195</v>
      </c>
      <c r="BM134" s="232" t="s">
        <v>350</v>
      </c>
    </row>
    <row r="135" spans="2:47" s="1" customFormat="1" ht="12">
      <c r="B135" s="39"/>
      <c r="C135" s="40"/>
      <c r="D135" s="234" t="s">
        <v>154</v>
      </c>
      <c r="E135" s="40"/>
      <c r="F135" s="235" t="s">
        <v>266</v>
      </c>
      <c r="G135" s="40"/>
      <c r="H135" s="40"/>
      <c r="I135" s="147"/>
      <c r="J135" s="40"/>
      <c r="K135" s="40"/>
      <c r="L135" s="44"/>
      <c r="M135" s="236"/>
      <c r="N135" s="85"/>
      <c r="O135" s="85"/>
      <c r="P135" s="85"/>
      <c r="Q135" s="85"/>
      <c r="R135" s="85"/>
      <c r="S135" s="85"/>
      <c r="T135" s="86"/>
      <c r="AT135" s="17" t="s">
        <v>154</v>
      </c>
      <c r="AU135" s="17" t="s">
        <v>90</v>
      </c>
    </row>
    <row r="136" spans="2:65" s="1" customFormat="1" ht="16.5" customHeight="1">
      <c r="B136" s="39"/>
      <c r="C136" s="237" t="s">
        <v>215</v>
      </c>
      <c r="D136" s="237" t="s">
        <v>156</v>
      </c>
      <c r="E136" s="238" t="s">
        <v>351</v>
      </c>
      <c r="F136" s="239" t="s">
        <v>352</v>
      </c>
      <c r="G136" s="240" t="s">
        <v>150</v>
      </c>
      <c r="H136" s="241">
        <v>1</v>
      </c>
      <c r="I136" s="242"/>
      <c r="J136" s="243">
        <f>ROUND(I136*H136,2)</f>
        <v>0</v>
      </c>
      <c r="K136" s="239" t="s">
        <v>35</v>
      </c>
      <c r="L136" s="244"/>
      <c r="M136" s="245" t="s">
        <v>35</v>
      </c>
      <c r="N136" s="246" t="s">
        <v>54</v>
      </c>
      <c r="O136" s="85"/>
      <c r="P136" s="230">
        <f>O136*H136</f>
        <v>0</v>
      </c>
      <c r="Q136" s="230">
        <v>0.079</v>
      </c>
      <c r="R136" s="230">
        <f>Q136*H136</f>
        <v>0.079</v>
      </c>
      <c r="S136" s="230">
        <v>0</v>
      </c>
      <c r="T136" s="231">
        <f>S136*H136</f>
        <v>0</v>
      </c>
      <c r="AR136" s="232" t="s">
        <v>201</v>
      </c>
      <c r="AT136" s="232" t="s">
        <v>156</v>
      </c>
      <c r="AU136" s="232" t="s">
        <v>90</v>
      </c>
      <c r="AY136" s="17" t="s">
        <v>144</v>
      </c>
      <c r="BE136" s="233">
        <f>IF(N136="základní",J136,0)</f>
        <v>0</v>
      </c>
      <c r="BF136" s="233">
        <f>IF(N136="snížená",J136,0)</f>
        <v>0</v>
      </c>
      <c r="BG136" s="233">
        <f>IF(N136="zákl. přenesená",J136,0)</f>
        <v>0</v>
      </c>
      <c r="BH136" s="233">
        <f>IF(N136="sníž. přenesená",J136,0)</f>
        <v>0</v>
      </c>
      <c r="BI136" s="233">
        <f>IF(N136="nulová",J136,0)</f>
        <v>0</v>
      </c>
      <c r="BJ136" s="17" t="s">
        <v>152</v>
      </c>
      <c r="BK136" s="233">
        <f>ROUND(I136*H136,2)</f>
        <v>0</v>
      </c>
      <c r="BL136" s="17" t="s">
        <v>195</v>
      </c>
      <c r="BM136" s="232" t="s">
        <v>353</v>
      </c>
    </row>
    <row r="137" spans="2:65" s="1" customFormat="1" ht="24" customHeight="1">
      <c r="B137" s="39"/>
      <c r="C137" s="221" t="s">
        <v>223</v>
      </c>
      <c r="D137" s="221" t="s">
        <v>147</v>
      </c>
      <c r="E137" s="222" t="s">
        <v>300</v>
      </c>
      <c r="F137" s="223" t="s">
        <v>301</v>
      </c>
      <c r="G137" s="224" t="s">
        <v>150</v>
      </c>
      <c r="H137" s="225">
        <v>1</v>
      </c>
      <c r="I137" s="226"/>
      <c r="J137" s="227">
        <f>ROUND(I137*H137,2)</f>
        <v>0</v>
      </c>
      <c r="K137" s="223" t="s">
        <v>151</v>
      </c>
      <c r="L137" s="44"/>
      <c r="M137" s="228" t="s">
        <v>35</v>
      </c>
      <c r="N137" s="229" t="s">
        <v>54</v>
      </c>
      <c r="O137" s="85"/>
      <c r="P137" s="230">
        <f>O137*H137</f>
        <v>0</v>
      </c>
      <c r="Q137" s="230">
        <v>0.00088</v>
      </c>
      <c r="R137" s="230">
        <f>Q137*H137</f>
        <v>0.00088</v>
      </c>
      <c r="S137" s="230">
        <v>0</v>
      </c>
      <c r="T137" s="231">
        <f>S137*H137</f>
        <v>0</v>
      </c>
      <c r="AR137" s="232" t="s">
        <v>195</v>
      </c>
      <c r="AT137" s="232" t="s">
        <v>147</v>
      </c>
      <c r="AU137" s="232" t="s">
        <v>90</v>
      </c>
      <c r="AY137" s="17" t="s">
        <v>144</v>
      </c>
      <c r="BE137" s="233">
        <f>IF(N137="základní",J137,0)</f>
        <v>0</v>
      </c>
      <c r="BF137" s="233">
        <f>IF(N137="snížená",J137,0)</f>
        <v>0</v>
      </c>
      <c r="BG137" s="233">
        <f>IF(N137="zákl. přenesená",J137,0)</f>
        <v>0</v>
      </c>
      <c r="BH137" s="233">
        <f>IF(N137="sníž. přenesená",J137,0)</f>
        <v>0</v>
      </c>
      <c r="BI137" s="233">
        <f>IF(N137="nulová",J137,0)</f>
        <v>0</v>
      </c>
      <c r="BJ137" s="17" t="s">
        <v>152</v>
      </c>
      <c r="BK137" s="233">
        <f>ROUND(I137*H137,2)</f>
        <v>0</v>
      </c>
      <c r="BL137" s="17" t="s">
        <v>195</v>
      </c>
      <c r="BM137" s="232" t="s">
        <v>354</v>
      </c>
    </row>
    <row r="138" spans="2:47" s="1" customFormat="1" ht="12">
      <c r="B138" s="39"/>
      <c r="C138" s="40"/>
      <c r="D138" s="234" t="s">
        <v>154</v>
      </c>
      <c r="E138" s="40"/>
      <c r="F138" s="235" t="s">
        <v>266</v>
      </c>
      <c r="G138" s="40"/>
      <c r="H138" s="40"/>
      <c r="I138" s="147"/>
      <c r="J138" s="40"/>
      <c r="K138" s="40"/>
      <c r="L138" s="44"/>
      <c r="M138" s="236"/>
      <c r="N138" s="85"/>
      <c r="O138" s="85"/>
      <c r="P138" s="85"/>
      <c r="Q138" s="85"/>
      <c r="R138" s="85"/>
      <c r="S138" s="85"/>
      <c r="T138" s="86"/>
      <c r="AT138" s="17" t="s">
        <v>154</v>
      </c>
      <c r="AU138" s="17" t="s">
        <v>90</v>
      </c>
    </row>
    <row r="139" spans="2:65" s="1" customFormat="1" ht="16.5" customHeight="1">
      <c r="B139" s="39"/>
      <c r="C139" s="237" t="s">
        <v>8</v>
      </c>
      <c r="D139" s="237" t="s">
        <v>156</v>
      </c>
      <c r="E139" s="238" t="s">
        <v>355</v>
      </c>
      <c r="F139" s="239" t="s">
        <v>304</v>
      </c>
      <c r="G139" s="240" t="s">
        <v>150</v>
      </c>
      <c r="H139" s="241">
        <v>1</v>
      </c>
      <c r="I139" s="242"/>
      <c r="J139" s="243">
        <f>ROUND(I139*H139,2)</f>
        <v>0</v>
      </c>
      <c r="K139" s="239" t="s">
        <v>151</v>
      </c>
      <c r="L139" s="244"/>
      <c r="M139" s="245" t="s">
        <v>35</v>
      </c>
      <c r="N139" s="246" t="s">
        <v>54</v>
      </c>
      <c r="O139" s="85"/>
      <c r="P139" s="230">
        <f>O139*H139</f>
        <v>0</v>
      </c>
      <c r="Q139" s="230">
        <v>0.03095</v>
      </c>
      <c r="R139" s="230">
        <f>Q139*H139</f>
        <v>0.03095</v>
      </c>
      <c r="S139" s="230">
        <v>0</v>
      </c>
      <c r="T139" s="231">
        <f>S139*H139</f>
        <v>0</v>
      </c>
      <c r="AR139" s="232" t="s">
        <v>201</v>
      </c>
      <c r="AT139" s="232" t="s">
        <v>156</v>
      </c>
      <c r="AU139" s="232" t="s">
        <v>90</v>
      </c>
      <c r="AY139" s="17" t="s">
        <v>144</v>
      </c>
      <c r="BE139" s="233">
        <f>IF(N139="základní",J139,0)</f>
        <v>0</v>
      </c>
      <c r="BF139" s="233">
        <f>IF(N139="snížená",J139,0)</f>
        <v>0</v>
      </c>
      <c r="BG139" s="233">
        <f>IF(N139="zákl. přenesená",J139,0)</f>
        <v>0</v>
      </c>
      <c r="BH139" s="233">
        <f>IF(N139="sníž. přenesená",J139,0)</f>
        <v>0</v>
      </c>
      <c r="BI139" s="233">
        <f>IF(N139="nulová",J139,0)</f>
        <v>0</v>
      </c>
      <c r="BJ139" s="17" t="s">
        <v>152</v>
      </c>
      <c r="BK139" s="233">
        <f>ROUND(I139*H139,2)</f>
        <v>0</v>
      </c>
      <c r="BL139" s="17" t="s">
        <v>195</v>
      </c>
      <c r="BM139" s="232" t="s">
        <v>356</v>
      </c>
    </row>
    <row r="140" spans="2:65" s="1" customFormat="1" ht="24" customHeight="1">
      <c r="B140" s="39"/>
      <c r="C140" s="221" t="s">
        <v>195</v>
      </c>
      <c r="D140" s="221" t="s">
        <v>147</v>
      </c>
      <c r="E140" s="222" t="s">
        <v>357</v>
      </c>
      <c r="F140" s="223" t="s">
        <v>358</v>
      </c>
      <c r="G140" s="224" t="s">
        <v>150</v>
      </c>
      <c r="H140" s="225">
        <v>6</v>
      </c>
      <c r="I140" s="226"/>
      <c r="J140" s="227">
        <f>ROUND(I140*H140,2)</f>
        <v>0</v>
      </c>
      <c r="K140" s="223" t="s">
        <v>151</v>
      </c>
      <c r="L140" s="44"/>
      <c r="M140" s="228" t="s">
        <v>35</v>
      </c>
      <c r="N140" s="229" t="s">
        <v>54</v>
      </c>
      <c r="O140" s="85"/>
      <c r="P140" s="230">
        <f>O140*H140</f>
        <v>0</v>
      </c>
      <c r="Q140" s="230">
        <v>0</v>
      </c>
      <c r="R140" s="230">
        <f>Q140*H140</f>
        <v>0</v>
      </c>
      <c r="S140" s="230">
        <v>0</v>
      </c>
      <c r="T140" s="231">
        <f>S140*H140</f>
        <v>0</v>
      </c>
      <c r="AR140" s="232" t="s">
        <v>195</v>
      </c>
      <c r="AT140" s="232" t="s">
        <v>147</v>
      </c>
      <c r="AU140" s="232" t="s">
        <v>90</v>
      </c>
      <c r="AY140" s="17" t="s">
        <v>144</v>
      </c>
      <c r="BE140" s="233">
        <f>IF(N140="základní",J140,0)</f>
        <v>0</v>
      </c>
      <c r="BF140" s="233">
        <f>IF(N140="snížená",J140,0)</f>
        <v>0</v>
      </c>
      <c r="BG140" s="233">
        <f>IF(N140="zákl. přenesená",J140,0)</f>
        <v>0</v>
      </c>
      <c r="BH140" s="233">
        <f>IF(N140="sníž. přenesená",J140,0)</f>
        <v>0</v>
      </c>
      <c r="BI140" s="233">
        <f>IF(N140="nulová",J140,0)</f>
        <v>0</v>
      </c>
      <c r="BJ140" s="17" t="s">
        <v>152</v>
      </c>
      <c r="BK140" s="233">
        <f>ROUND(I140*H140,2)</f>
        <v>0</v>
      </c>
      <c r="BL140" s="17" t="s">
        <v>195</v>
      </c>
      <c r="BM140" s="232" t="s">
        <v>359</v>
      </c>
    </row>
    <row r="141" spans="2:47" s="1" customFormat="1" ht="12">
      <c r="B141" s="39"/>
      <c r="C141" s="40"/>
      <c r="D141" s="234" t="s">
        <v>154</v>
      </c>
      <c r="E141" s="40"/>
      <c r="F141" s="235" t="s">
        <v>360</v>
      </c>
      <c r="G141" s="40"/>
      <c r="H141" s="40"/>
      <c r="I141" s="147"/>
      <c r="J141" s="40"/>
      <c r="K141" s="40"/>
      <c r="L141" s="44"/>
      <c r="M141" s="236"/>
      <c r="N141" s="85"/>
      <c r="O141" s="85"/>
      <c r="P141" s="85"/>
      <c r="Q141" s="85"/>
      <c r="R141" s="85"/>
      <c r="S141" s="85"/>
      <c r="T141" s="86"/>
      <c r="AT141" s="17" t="s">
        <v>154</v>
      </c>
      <c r="AU141" s="17" t="s">
        <v>90</v>
      </c>
    </row>
    <row r="142" spans="2:65" s="1" customFormat="1" ht="16.5" customHeight="1">
      <c r="B142" s="39"/>
      <c r="C142" s="237" t="s">
        <v>242</v>
      </c>
      <c r="D142" s="237" t="s">
        <v>156</v>
      </c>
      <c r="E142" s="238" t="s">
        <v>361</v>
      </c>
      <c r="F142" s="239" t="s">
        <v>362</v>
      </c>
      <c r="G142" s="240" t="s">
        <v>252</v>
      </c>
      <c r="H142" s="241">
        <v>9</v>
      </c>
      <c r="I142" s="242"/>
      <c r="J142" s="243">
        <f>ROUND(I142*H142,2)</f>
        <v>0</v>
      </c>
      <c r="K142" s="239" t="s">
        <v>151</v>
      </c>
      <c r="L142" s="244"/>
      <c r="M142" s="245" t="s">
        <v>35</v>
      </c>
      <c r="N142" s="246" t="s">
        <v>54</v>
      </c>
      <c r="O142" s="85"/>
      <c r="P142" s="230">
        <f>O142*H142</f>
        <v>0</v>
      </c>
      <c r="Q142" s="230">
        <v>0.003</v>
      </c>
      <c r="R142" s="230">
        <f>Q142*H142</f>
        <v>0.027</v>
      </c>
      <c r="S142" s="230">
        <v>0</v>
      </c>
      <c r="T142" s="231">
        <f>S142*H142</f>
        <v>0</v>
      </c>
      <c r="AR142" s="232" t="s">
        <v>201</v>
      </c>
      <c r="AT142" s="232" t="s">
        <v>156</v>
      </c>
      <c r="AU142" s="232" t="s">
        <v>90</v>
      </c>
      <c r="AY142" s="17" t="s">
        <v>144</v>
      </c>
      <c r="BE142" s="233">
        <f>IF(N142="základní",J142,0)</f>
        <v>0</v>
      </c>
      <c r="BF142" s="233">
        <f>IF(N142="snížená",J142,0)</f>
        <v>0</v>
      </c>
      <c r="BG142" s="233">
        <f>IF(N142="zákl. přenesená",J142,0)</f>
        <v>0</v>
      </c>
      <c r="BH142" s="233">
        <f>IF(N142="sníž. přenesená",J142,0)</f>
        <v>0</v>
      </c>
      <c r="BI142" s="233">
        <f>IF(N142="nulová",J142,0)</f>
        <v>0</v>
      </c>
      <c r="BJ142" s="17" t="s">
        <v>152</v>
      </c>
      <c r="BK142" s="233">
        <f>ROUND(I142*H142,2)</f>
        <v>0</v>
      </c>
      <c r="BL142" s="17" t="s">
        <v>195</v>
      </c>
      <c r="BM142" s="232" t="s">
        <v>363</v>
      </c>
    </row>
    <row r="143" spans="2:51" s="12" customFormat="1" ht="12">
      <c r="B143" s="247"/>
      <c r="C143" s="248"/>
      <c r="D143" s="234" t="s">
        <v>180</v>
      </c>
      <c r="E143" s="268" t="s">
        <v>35</v>
      </c>
      <c r="F143" s="249" t="s">
        <v>364</v>
      </c>
      <c r="G143" s="248"/>
      <c r="H143" s="250">
        <v>9</v>
      </c>
      <c r="I143" s="251"/>
      <c r="J143" s="248"/>
      <c r="K143" s="248"/>
      <c r="L143" s="252"/>
      <c r="M143" s="253"/>
      <c r="N143" s="254"/>
      <c r="O143" s="254"/>
      <c r="P143" s="254"/>
      <c r="Q143" s="254"/>
      <c r="R143" s="254"/>
      <c r="S143" s="254"/>
      <c r="T143" s="255"/>
      <c r="AT143" s="256" t="s">
        <v>180</v>
      </c>
      <c r="AU143" s="256" t="s">
        <v>90</v>
      </c>
      <c r="AV143" s="12" t="s">
        <v>90</v>
      </c>
      <c r="AW143" s="12" t="s">
        <v>41</v>
      </c>
      <c r="AX143" s="12" t="s">
        <v>81</v>
      </c>
      <c r="AY143" s="256" t="s">
        <v>144</v>
      </c>
    </row>
    <row r="144" spans="2:51" s="14" customFormat="1" ht="12">
      <c r="B144" s="269"/>
      <c r="C144" s="270"/>
      <c r="D144" s="234" t="s">
        <v>180</v>
      </c>
      <c r="E144" s="271" t="s">
        <v>35</v>
      </c>
      <c r="F144" s="272" t="s">
        <v>231</v>
      </c>
      <c r="G144" s="270"/>
      <c r="H144" s="273">
        <v>9</v>
      </c>
      <c r="I144" s="274"/>
      <c r="J144" s="270"/>
      <c r="K144" s="270"/>
      <c r="L144" s="275"/>
      <c r="M144" s="276"/>
      <c r="N144" s="277"/>
      <c r="O144" s="277"/>
      <c r="P144" s="277"/>
      <c r="Q144" s="277"/>
      <c r="R144" s="277"/>
      <c r="S144" s="277"/>
      <c r="T144" s="278"/>
      <c r="AT144" s="279" t="s">
        <v>180</v>
      </c>
      <c r="AU144" s="279" t="s">
        <v>90</v>
      </c>
      <c r="AV144" s="14" t="s">
        <v>152</v>
      </c>
      <c r="AW144" s="14" t="s">
        <v>41</v>
      </c>
      <c r="AX144" s="14" t="s">
        <v>88</v>
      </c>
      <c r="AY144" s="279" t="s">
        <v>144</v>
      </c>
    </row>
    <row r="145" spans="2:65" s="1" customFormat="1" ht="16.5" customHeight="1">
      <c r="B145" s="39"/>
      <c r="C145" s="237" t="s">
        <v>365</v>
      </c>
      <c r="D145" s="237" t="s">
        <v>156</v>
      </c>
      <c r="E145" s="238" t="s">
        <v>366</v>
      </c>
      <c r="F145" s="239" t="s">
        <v>367</v>
      </c>
      <c r="G145" s="240" t="s">
        <v>150</v>
      </c>
      <c r="H145" s="241">
        <v>12</v>
      </c>
      <c r="I145" s="242"/>
      <c r="J145" s="243">
        <f>ROUND(I145*H145,2)</f>
        <v>0</v>
      </c>
      <c r="K145" s="239" t="s">
        <v>151</v>
      </c>
      <c r="L145" s="244"/>
      <c r="M145" s="245" t="s">
        <v>35</v>
      </c>
      <c r="N145" s="246" t="s">
        <v>54</v>
      </c>
      <c r="O145" s="85"/>
      <c r="P145" s="230">
        <f>O145*H145</f>
        <v>0</v>
      </c>
      <c r="Q145" s="230">
        <v>6E-05</v>
      </c>
      <c r="R145" s="230">
        <f>Q145*H145</f>
        <v>0.00072</v>
      </c>
      <c r="S145" s="230">
        <v>0</v>
      </c>
      <c r="T145" s="231">
        <f>S145*H145</f>
        <v>0</v>
      </c>
      <c r="AR145" s="232" t="s">
        <v>201</v>
      </c>
      <c r="AT145" s="232" t="s">
        <v>156</v>
      </c>
      <c r="AU145" s="232" t="s">
        <v>90</v>
      </c>
      <c r="AY145" s="17" t="s">
        <v>144</v>
      </c>
      <c r="BE145" s="233">
        <f>IF(N145="základní",J145,0)</f>
        <v>0</v>
      </c>
      <c r="BF145" s="233">
        <f>IF(N145="snížená",J145,0)</f>
        <v>0</v>
      </c>
      <c r="BG145" s="233">
        <f>IF(N145="zákl. přenesená",J145,0)</f>
        <v>0</v>
      </c>
      <c r="BH145" s="233">
        <f>IF(N145="sníž. přenesená",J145,0)</f>
        <v>0</v>
      </c>
      <c r="BI145" s="233">
        <f>IF(N145="nulová",J145,0)</f>
        <v>0</v>
      </c>
      <c r="BJ145" s="17" t="s">
        <v>152</v>
      </c>
      <c r="BK145" s="233">
        <f>ROUND(I145*H145,2)</f>
        <v>0</v>
      </c>
      <c r="BL145" s="17" t="s">
        <v>195</v>
      </c>
      <c r="BM145" s="232" t="s">
        <v>368</v>
      </c>
    </row>
    <row r="146" spans="2:65" s="1" customFormat="1" ht="24" customHeight="1">
      <c r="B146" s="39"/>
      <c r="C146" s="221" t="s">
        <v>369</v>
      </c>
      <c r="D146" s="221" t="s">
        <v>147</v>
      </c>
      <c r="E146" s="222" t="s">
        <v>306</v>
      </c>
      <c r="F146" s="223" t="s">
        <v>307</v>
      </c>
      <c r="G146" s="224" t="s">
        <v>218</v>
      </c>
      <c r="H146" s="257"/>
      <c r="I146" s="226"/>
      <c r="J146" s="227">
        <f>ROUND(I146*H146,2)</f>
        <v>0</v>
      </c>
      <c r="K146" s="223" t="s">
        <v>151</v>
      </c>
      <c r="L146" s="44"/>
      <c r="M146" s="228" t="s">
        <v>35</v>
      </c>
      <c r="N146" s="229" t="s">
        <v>54</v>
      </c>
      <c r="O146" s="85"/>
      <c r="P146" s="230">
        <f>O146*H146</f>
        <v>0</v>
      </c>
      <c r="Q146" s="230">
        <v>0</v>
      </c>
      <c r="R146" s="230">
        <f>Q146*H146</f>
        <v>0</v>
      </c>
      <c r="S146" s="230">
        <v>0</v>
      </c>
      <c r="T146" s="231">
        <f>S146*H146</f>
        <v>0</v>
      </c>
      <c r="AR146" s="232" t="s">
        <v>195</v>
      </c>
      <c r="AT146" s="232" t="s">
        <v>147</v>
      </c>
      <c r="AU146" s="232" t="s">
        <v>90</v>
      </c>
      <c r="AY146" s="17" t="s">
        <v>144</v>
      </c>
      <c r="BE146" s="233">
        <f>IF(N146="základní",J146,0)</f>
        <v>0</v>
      </c>
      <c r="BF146" s="233">
        <f>IF(N146="snížená",J146,0)</f>
        <v>0</v>
      </c>
      <c r="BG146" s="233">
        <f>IF(N146="zákl. přenesená",J146,0)</f>
        <v>0</v>
      </c>
      <c r="BH146" s="233">
        <f>IF(N146="sníž. přenesená",J146,0)</f>
        <v>0</v>
      </c>
      <c r="BI146" s="233">
        <f>IF(N146="nulová",J146,0)</f>
        <v>0</v>
      </c>
      <c r="BJ146" s="17" t="s">
        <v>152</v>
      </c>
      <c r="BK146" s="233">
        <f>ROUND(I146*H146,2)</f>
        <v>0</v>
      </c>
      <c r="BL146" s="17" t="s">
        <v>195</v>
      </c>
      <c r="BM146" s="232" t="s">
        <v>370</v>
      </c>
    </row>
    <row r="147" spans="2:47" s="1" customFormat="1" ht="12">
      <c r="B147" s="39"/>
      <c r="C147" s="40"/>
      <c r="D147" s="234" t="s">
        <v>154</v>
      </c>
      <c r="E147" s="40"/>
      <c r="F147" s="235" t="s">
        <v>309</v>
      </c>
      <c r="G147" s="40"/>
      <c r="H147" s="40"/>
      <c r="I147" s="147"/>
      <c r="J147" s="40"/>
      <c r="K147" s="40"/>
      <c r="L147" s="44"/>
      <c r="M147" s="236"/>
      <c r="N147" s="85"/>
      <c r="O147" s="85"/>
      <c r="P147" s="85"/>
      <c r="Q147" s="85"/>
      <c r="R147" s="85"/>
      <c r="S147" s="85"/>
      <c r="T147" s="86"/>
      <c r="AT147" s="17" t="s">
        <v>154</v>
      </c>
      <c r="AU147" s="17" t="s">
        <v>90</v>
      </c>
    </row>
    <row r="148" spans="2:63" s="11" customFormat="1" ht="22.8" customHeight="1">
      <c r="B148" s="205"/>
      <c r="C148" s="206"/>
      <c r="D148" s="207" t="s">
        <v>80</v>
      </c>
      <c r="E148" s="219" t="s">
        <v>191</v>
      </c>
      <c r="F148" s="219" t="s">
        <v>192</v>
      </c>
      <c r="G148" s="206"/>
      <c r="H148" s="206"/>
      <c r="I148" s="209"/>
      <c r="J148" s="220">
        <f>BK148</f>
        <v>0</v>
      </c>
      <c r="K148" s="206"/>
      <c r="L148" s="211"/>
      <c r="M148" s="212"/>
      <c r="N148" s="213"/>
      <c r="O148" s="213"/>
      <c r="P148" s="214">
        <f>SUM(P149:P159)</f>
        <v>0</v>
      </c>
      <c r="Q148" s="213"/>
      <c r="R148" s="214">
        <f>SUM(R149:R159)</f>
        <v>0.000135</v>
      </c>
      <c r="S148" s="213"/>
      <c r="T148" s="215">
        <f>SUM(T149:T159)</f>
        <v>0.339</v>
      </c>
      <c r="AR148" s="216" t="s">
        <v>90</v>
      </c>
      <c r="AT148" s="217" t="s">
        <v>80</v>
      </c>
      <c r="AU148" s="217" t="s">
        <v>88</v>
      </c>
      <c r="AY148" s="216" t="s">
        <v>144</v>
      </c>
      <c r="BK148" s="218">
        <f>SUM(BK149:BK159)</f>
        <v>0</v>
      </c>
    </row>
    <row r="149" spans="2:65" s="1" customFormat="1" ht="16.5" customHeight="1">
      <c r="B149" s="39"/>
      <c r="C149" s="221" t="s">
        <v>371</v>
      </c>
      <c r="D149" s="221" t="s">
        <v>147</v>
      </c>
      <c r="E149" s="222" t="s">
        <v>208</v>
      </c>
      <c r="F149" s="223" t="s">
        <v>209</v>
      </c>
      <c r="G149" s="224" t="s">
        <v>150</v>
      </c>
      <c r="H149" s="225">
        <v>3</v>
      </c>
      <c r="I149" s="226"/>
      <c r="J149" s="227">
        <f>ROUND(I149*H149,2)</f>
        <v>0</v>
      </c>
      <c r="K149" s="223" t="s">
        <v>151</v>
      </c>
      <c r="L149" s="44"/>
      <c r="M149" s="228" t="s">
        <v>35</v>
      </c>
      <c r="N149" s="229" t="s">
        <v>54</v>
      </c>
      <c r="O149" s="85"/>
      <c r="P149" s="230">
        <f>O149*H149</f>
        <v>0</v>
      </c>
      <c r="Q149" s="230">
        <v>0</v>
      </c>
      <c r="R149" s="230">
        <f>Q149*H149</f>
        <v>0</v>
      </c>
      <c r="S149" s="230">
        <v>0.013</v>
      </c>
      <c r="T149" s="231">
        <f>S149*H149</f>
        <v>0.039</v>
      </c>
      <c r="AR149" s="232" t="s">
        <v>195</v>
      </c>
      <c r="AT149" s="232" t="s">
        <v>147</v>
      </c>
      <c r="AU149" s="232" t="s">
        <v>90</v>
      </c>
      <c r="AY149" s="17" t="s">
        <v>144</v>
      </c>
      <c r="BE149" s="233">
        <f>IF(N149="základní",J149,0)</f>
        <v>0</v>
      </c>
      <c r="BF149" s="233">
        <f>IF(N149="snížená",J149,0)</f>
        <v>0</v>
      </c>
      <c r="BG149" s="233">
        <f>IF(N149="zákl. přenesená",J149,0)</f>
        <v>0</v>
      </c>
      <c r="BH149" s="233">
        <f>IF(N149="sníž. přenesená",J149,0)</f>
        <v>0</v>
      </c>
      <c r="BI149" s="233">
        <f>IF(N149="nulová",J149,0)</f>
        <v>0</v>
      </c>
      <c r="BJ149" s="17" t="s">
        <v>152</v>
      </c>
      <c r="BK149" s="233">
        <f>ROUND(I149*H149,2)</f>
        <v>0</v>
      </c>
      <c r="BL149" s="17" t="s">
        <v>195</v>
      </c>
      <c r="BM149" s="232" t="s">
        <v>372</v>
      </c>
    </row>
    <row r="150" spans="2:65" s="1" customFormat="1" ht="16.5" customHeight="1">
      <c r="B150" s="39"/>
      <c r="C150" s="221" t="s">
        <v>7</v>
      </c>
      <c r="D150" s="221" t="s">
        <v>147</v>
      </c>
      <c r="E150" s="222" t="s">
        <v>373</v>
      </c>
      <c r="F150" s="223" t="s">
        <v>374</v>
      </c>
      <c r="G150" s="224" t="s">
        <v>150</v>
      </c>
      <c r="H150" s="225">
        <v>2</v>
      </c>
      <c r="I150" s="226"/>
      <c r="J150" s="227">
        <f>ROUND(I150*H150,2)</f>
        <v>0</v>
      </c>
      <c r="K150" s="223" t="s">
        <v>151</v>
      </c>
      <c r="L150" s="44"/>
      <c r="M150" s="228" t="s">
        <v>35</v>
      </c>
      <c r="N150" s="229" t="s">
        <v>54</v>
      </c>
      <c r="O150" s="85"/>
      <c r="P150" s="230">
        <f>O150*H150</f>
        <v>0</v>
      </c>
      <c r="Q150" s="230">
        <v>0</v>
      </c>
      <c r="R150" s="230">
        <f>Q150*H150</f>
        <v>0</v>
      </c>
      <c r="S150" s="230">
        <v>0.015</v>
      </c>
      <c r="T150" s="231">
        <f>S150*H150</f>
        <v>0.03</v>
      </c>
      <c r="AR150" s="232" t="s">
        <v>195</v>
      </c>
      <c r="AT150" s="232" t="s">
        <v>147</v>
      </c>
      <c r="AU150" s="232" t="s">
        <v>90</v>
      </c>
      <c r="AY150" s="17" t="s">
        <v>144</v>
      </c>
      <c r="BE150" s="233">
        <f>IF(N150="základní",J150,0)</f>
        <v>0</v>
      </c>
      <c r="BF150" s="233">
        <f>IF(N150="snížená",J150,0)</f>
        <v>0</v>
      </c>
      <c r="BG150" s="233">
        <f>IF(N150="zákl. přenesená",J150,0)</f>
        <v>0</v>
      </c>
      <c r="BH150" s="233">
        <f>IF(N150="sníž. přenesená",J150,0)</f>
        <v>0</v>
      </c>
      <c r="BI150" s="233">
        <f>IF(N150="nulová",J150,0)</f>
        <v>0</v>
      </c>
      <c r="BJ150" s="17" t="s">
        <v>152</v>
      </c>
      <c r="BK150" s="233">
        <f>ROUND(I150*H150,2)</f>
        <v>0</v>
      </c>
      <c r="BL150" s="17" t="s">
        <v>195</v>
      </c>
      <c r="BM150" s="232" t="s">
        <v>375</v>
      </c>
    </row>
    <row r="151" spans="2:65" s="1" customFormat="1" ht="16.5" customHeight="1">
      <c r="B151" s="39"/>
      <c r="C151" s="221" t="s">
        <v>376</v>
      </c>
      <c r="D151" s="221" t="s">
        <v>147</v>
      </c>
      <c r="E151" s="222" t="s">
        <v>377</v>
      </c>
      <c r="F151" s="223" t="s">
        <v>378</v>
      </c>
      <c r="G151" s="224" t="s">
        <v>226</v>
      </c>
      <c r="H151" s="225">
        <v>13.5</v>
      </c>
      <c r="I151" s="226"/>
      <c r="J151" s="227">
        <f>ROUND(I151*H151,2)</f>
        <v>0</v>
      </c>
      <c r="K151" s="223" t="s">
        <v>151</v>
      </c>
      <c r="L151" s="44"/>
      <c r="M151" s="228" t="s">
        <v>35</v>
      </c>
      <c r="N151" s="229" t="s">
        <v>54</v>
      </c>
      <c r="O151" s="85"/>
      <c r="P151" s="230">
        <f>O151*H151</f>
        <v>0</v>
      </c>
      <c r="Q151" s="230">
        <v>0</v>
      </c>
      <c r="R151" s="230">
        <f>Q151*H151</f>
        <v>0</v>
      </c>
      <c r="S151" s="230">
        <v>0.02</v>
      </c>
      <c r="T151" s="231">
        <f>S151*H151</f>
        <v>0.27</v>
      </c>
      <c r="AR151" s="232" t="s">
        <v>195</v>
      </c>
      <c r="AT151" s="232" t="s">
        <v>147</v>
      </c>
      <c r="AU151" s="232" t="s">
        <v>90</v>
      </c>
      <c r="AY151" s="17" t="s">
        <v>144</v>
      </c>
      <c r="BE151" s="233">
        <f>IF(N151="základní",J151,0)</f>
        <v>0</v>
      </c>
      <c r="BF151" s="233">
        <f>IF(N151="snížená",J151,0)</f>
        <v>0</v>
      </c>
      <c r="BG151" s="233">
        <f>IF(N151="zákl. přenesená",J151,0)</f>
        <v>0</v>
      </c>
      <c r="BH151" s="233">
        <f>IF(N151="sníž. přenesená",J151,0)</f>
        <v>0</v>
      </c>
      <c r="BI151" s="233">
        <f>IF(N151="nulová",J151,0)</f>
        <v>0</v>
      </c>
      <c r="BJ151" s="17" t="s">
        <v>152</v>
      </c>
      <c r="BK151" s="233">
        <f>ROUND(I151*H151,2)</f>
        <v>0</v>
      </c>
      <c r="BL151" s="17" t="s">
        <v>195</v>
      </c>
      <c r="BM151" s="232" t="s">
        <v>379</v>
      </c>
    </row>
    <row r="152" spans="2:51" s="12" customFormat="1" ht="12">
      <c r="B152" s="247"/>
      <c r="C152" s="248"/>
      <c r="D152" s="234" t="s">
        <v>180</v>
      </c>
      <c r="E152" s="268" t="s">
        <v>35</v>
      </c>
      <c r="F152" s="249" t="s">
        <v>321</v>
      </c>
      <c r="G152" s="248"/>
      <c r="H152" s="250">
        <v>13.5</v>
      </c>
      <c r="I152" s="251"/>
      <c r="J152" s="248"/>
      <c r="K152" s="248"/>
      <c r="L152" s="252"/>
      <c r="M152" s="253"/>
      <c r="N152" s="254"/>
      <c r="O152" s="254"/>
      <c r="P152" s="254"/>
      <c r="Q152" s="254"/>
      <c r="R152" s="254"/>
      <c r="S152" s="254"/>
      <c r="T152" s="255"/>
      <c r="AT152" s="256" t="s">
        <v>180</v>
      </c>
      <c r="AU152" s="256" t="s">
        <v>90</v>
      </c>
      <c r="AV152" s="12" t="s">
        <v>90</v>
      </c>
      <c r="AW152" s="12" t="s">
        <v>41</v>
      </c>
      <c r="AX152" s="12" t="s">
        <v>81</v>
      </c>
      <c r="AY152" s="256" t="s">
        <v>144</v>
      </c>
    </row>
    <row r="153" spans="2:51" s="14" customFormat="1" ht="12">
      <c r="B153" s="269"/>
      <c r="C153" s="270"/>
      <c r="D153" s="234" t="s">
        <v>180</v>
      </c>
      <c r="E153" s="271" t="s">
        <v>35</v>
      </c>
      <c r="F153" s="272" t="s">
        <v>231</v>
      </c>
      <c r="G153" s="270"/>
      <c r="H153" s="273">
        <v>13.5</v>
      </c>
      <c r="I153" s="274"/>
      <c r="J153" s="270"/>
      <c r="K153" s="270"/>
      <c r="L153" s="275"/>
      <c r="M153" s="276"/>
      <c r="N153" s="277"/>
      <c r="O153" s="277"/>
      <c r="P153" s="277"/>
      <c r="Q153" s="277"/>
      <c r="R153" s="277"/>
      <c r="S153" s="277"/>
      <c r="T153" s="278"/>
      <c r="AT153" s="279" t="s">
        <v>180</v>
      </c>
      <c r="AU153" s="279" t="s">
        <v>90</v>
      </c>
      <c r="AV153" s="14" t="s">
        <v>152</v>
      </c>
      <c r="AW153" s="14" t="s">
        <v>41</v>
      </c>
      <c r="AX153" s="14" t="s">
        <v>88</v>
      </c>
      <c r="AY153" s="279" t="s">
        <v>144</v>
      </c>
    </row>
    <row r="154" spans="2:65" s="1" customFormat="1" ht="16.5" customHeight="1">
      <c r="B154" s="39"/>
      <c r="C154" s="221" t="s">
        <v>380</v>
      </c>
      <c r="D154" s="221" t="s">
        <v>147</v>
      </c>
      <c r="E154" s="222" t="s">
        <v>381</v>
      </c>
      <c r="F154" s="223" t="s">
        <v>382</v>
      </c>
      <c r="G154" s="224" t="s">
        <v>226</v>
      </c>
      <c r="H154" s="225">
        <v>13.5</v>
      </c>
      <c r="I154" s="226"/>
      <c r="J154" s="227">
        <f>ROUND(I154*H154,2)</f>
        <v>0</v>
      </c>
      <c r="K154" s="223" t="s">
        <v>151</v>
      </c>
      <c r="L154" s="44"/>
      <c r="M154" s="228" t="s">
        <v>35</v>
      </c>
      <c r="N154" s="229" t="s">
        <v>54</v>
      </c>
      <c r="O154" s="85"/>
      <c r="P154" s="230">
        <f>O154*H154</f>
        <v>0</v>
      </c>
      <c r="Q154" s="230">
        <v>1E-05</v>
      </c>
      <c r="R154" s="230">
        <f>Q154*H154</f>
        <v>0.000135</v>
      </c>
      <c r="S154" s="230">
        <v>0</v>
      </c>
      <c r="T154" s="231">
        <f>S154*H154</f>
        <v>0</v>
      </c>
      <c r="AR154" s="232" t="s">
        <v>195</v>
      </c>
      <c r="AT154" s="232" t="s">
        <v>147</v>
      </c>
      <c r="AU154" s="232" t="s">
        <v>90</v>
      </c>
      <c r="AY154" s="17" t="s">
        <v>144</v>
      </c>
      <c r="BE154" s="233">
        <f>IF(N154="základní",J154,0)</f>
        <v>0</v>
      </c>
      <c r="BF154" s="233">
        <f>IF(N154="snížená",J154,0)</f>
        <v>0</v>
      </c>
      <c r="BG154" s="233">
        <f>IF(N154="zákl. přenesená",J154,0)</f>
        <v>0</v>
      </c>
      <c r="BH154" s="233">
        <f>IF(N154="sníž. přenesená",J154,0)</f>
        <v>0</v>
      </c>
      <c r="BI154" s="233">
        <f>IF(N154="nulová",J154,0)</f>
        <v>0</v>
      </c>
      <c r="BJ154" s="17" t="s">
        <v>152</v>
      </c>
      <c r="BK154" s="233">
        <f>ROUND(I154*H154,2)</f>
        <v>0</v>
      </c>
      <c r="BL154" s="17" t="s">
        <v>195</v>
      </c>
      <c r="BM154" s="232" t="s">
        <v>383</v>
      </c>
    </row>
    <row r="155" spans="2:47" s="1" customFormat="1" ht="12">
      <c r="B155" s="39"/>
      <c r="C155" s="40"/>
      <c r="D155" s="234" t="s">
        <v>154</v>
      </c>
      <c r="E155" s="40"/>
      <c r="F155" s="235" t="s">
        <v>384</v>
      </c>
      <c r="G155" s="40"/>
      <c r="H155" s="40"/>
      <c r="I155" s="147"/>
      <c r="J155" s="40"/>
      <c r="K155" s="40"/>
      <c r="L155" s="44"/>
      <c r="M155" s="236"/>
      <c r="N155" s="85"/>
      <c r="O155" s="85"/>
      <c r="P155" s="85"/>
      <c r="Q155" s="85"/>
      <c r="R155" s="85"/>
      <c r="S155" s="85"/>
      <c r="T155" s="86"/>
      <c r="AT155" s="17" t="s">
        <v>154</v>
      </c>
      <c r="AU155" s="17" t="s">
        <v>90</v>
      </c>
    </row>
    <row r="156" spans="2:65" s="1" customFormat="1" ht="24" customHeight="1">
      <c r="B156" s="39"/>
      <c r="C156" s="221" t="s">
        <v>385</v>
      </c>
      <c r="D156" s="221" t="s">
        <v>147</v>
      </c>
      <c r="E156" s="222" t="s">
        <v>212</v>
      </c>
      <c r="F156" s="223" t="s">
        <v>213</v>
      </c>
      <c r="G156" s="224" t="s">
        <v>150</v>
      </c>
      <c r="H156" s="225">
        <v>3</v>
      </c>
      <c r="I156" s="226"/>
      <c r="J156" s="227">
        <f>ROUND(I156*H156,2)</f>
        <v>0</v>
      </c>
      <c r="K156" s="223" t="s">
        <v>151</v>
      </c>
      <c r="L156" s="44"/>
      <c r="M156" s="228" t="s">
        <v>35</v>
      </c>
      <c r="N156" s="229" t="s">
        <v>54</v>
      </c>
      <c r="O156" s="85"/>
      <c r="P156" s="230">
        <f>O156*H156</f>
        <v>0</v>
      </c>
      <c r="Q156" s="230">
        <v>0</v>
      </c>
      <c r="R156" s="230">
        <f>Q156*H156</f>
        <v>0</v>
      </c>
      <c r="S156" s="230">
        <v>0</v>
      </c>
      <c r="T156" s="231">
        <f>S156*H156</f>
        <v>0</v>
      </c>
      <c r="AR156" s="232" t="s">
        <v>195</v>
      </c>
      <c r="AT156" s="232" t="s">
        <v>147</v>
      </c>
      <c r="AU156" s="232" t="s">
        <v>90</v>
      </c>
      <c r="AY156" s="17" t="s">
        <v>144</v>
      </c>
      <c r="BE156" s="233">
        <f>IF(N156="základní",J156,0)</f>
        <v>0</v>
      </c>
      <c r="BF156" s="233">
        <f>IF(N156="snížená",J156,0)</f>
        <v>0</v>
      </c>
      <c r="BG156" s="233">
        <f>IF(N156="zákl. přenesená",J156,0)</f>
        <v>0</v>
      </c>
      <c r="BH156" s="233">
        <f>IF(N156="sníž. přenesená",J156,0)</f>
        <v>0</v>
      </c>
      <c r="BI156" s="233">
        <f>IF(N156="nulová",J156,0)</f>
        <v>0</v>
      </c>
      <c r="BJ156" s="17" t="s">
        <v>152</v>
      </c>
      <c r="BK156" s="233">
        <f>ROUND(I156*H156,2)</f>
        <v>0</v>
      </c>
      <c r="BL156" s="17" t="s">
        <v>195</v>
      </c>
      <c r="BM156" s="232" t="s">
        <v>386</v>
      </c>
    </row>
    <row r="157" spans="2:65" s="1" customFormat="1" ht="24" customHeight="1">
      <c r="B157" s="39"/>
      <c r="C157" s="221" t="s">
        <v>387</v>
      </c>
      <c r="D157" s="221" t="s">
        <v>147</v>
      </c>
      <c r="E157" s="222" t="s">
        <v>388</v>
      </c>
      <c r="F157" s="223" t="s">
        <v>389</v>
      </c>
      <c r="G157" s="224" t="s">
        <v>150</v>
      </c>
      <c r="H157" s="225">
        <v>2</v>
      </c>
      <c r="I157" s="226"/>
      <c r="J157" s="227">
        <f>ROUND(I157*H157,2)</f>
        <v>0</v>
      </c>
      <c r="K157" s="223" t="s">
        <v>151</v>
      </c>
      <c r="L157" s="44"/>
      <c r="M157" s="228" t="s">
        <v>35</v>
      </c>
      <c r="N157" s="229" t="s">
        <v>54</v>
      </c>
      <c r="O157" s="85"/>
      <c r="P157" s="230">
        <f>O157*H157</f>
        <v>0</v>
      </c>
      <c r="Q157" s="230">
        <v>0</v>
      </c>
      <c r="R157" s="230">
        <f>Q157*H157</f>
        <v>0</v>
      </c>
      <c r="S157" s="230">
        <v>0</v>
      </c>
      <c r="T157" s="231">
        <f>S157*H157</f>
        <v>0</v>
      </c>
      <c r="AR157" s="232" t="s">
        <v>195</v>
      </c>
      <c r="AT157" s="232" t="s">
        <v>147</v>
      </c>
      <c r="AU157" s="232" t="s">
        <v>90</v>
      </c>
      <c r="AY157" s="17" t="s">
        <v>144</v>
      </c>
      <c r="BE157" s="233">
        <f>IF(N157="základní",J157,0)</f>
        <v>0</v>
      </c>
      <c r="BF157" s="233">
        <f>IF(N157="snížená",J157,0)</f>
        <v>0</v>
      </c>
      <c r="BG157" s="233">
        <f>IF(N157="zákl. přenesená",J157,0)</f>
        <v>0</v>
      </c>
      <c r="BH157" s="233">
        <f>IF(N157="sníž. přenesená",J157,0)</f>
        <v>0</v>
      </c>
      <c r="BI157" s="233">
        <f>IF(N157="nulová",J157,0)</f>
        <v>0</v>
      </c>
      <c r="BJ157" s="17" t="s">
        <v>152</v>
      </c>
      <c r="BK157" s="233">
        <f>ROUND(I157*H157,2)</f>
        <v>0</v>
      </c>
      <c r="BL157" s="17" t="s">
        <v>195</v>
      </c>
      <c r="BM157" s="232" t="s">
        <v>390</v>
      </c>
    </row>
    <row r="158" spans="2:65" s="1" customFormat="1" ht="24" customHeight="1">
      <c r="B158" s="39"/>
      <c r="C158" s="221" t="s">
        <v>391</v>
      </c>
      <c r="D158" s="221" t="s">
        <v>147</v>
      </c>
      <c r="E158" s="222" t="s">
        <v>392</v>
      </c>
      <c r="F158" s="223" t="s">
        <v>393</v>
      </c>
      <c r="G158" s="224" t="s">
        <v>218</v>
      </c>
      <c r="H158" s="257"/>
      <c r="I158" s="226"/>
      <c r="J158" s="227">
        <f>ROUND(I158*H158,2)</f>
        <v>0</v>
      </c>
      <c r="K158" s="223" t="s">
        <v>151</v>
      </c>
      <c r="L158" s="44"/>
      <c r="M158" s="228" t="s">
        <v>35</v>
      </c>
      <c r="N158" s="229" t="s">
        <v>54</v>
      </c>
      <c r="O158" s="85"/>
      <c r="P158" s="230">
        <f>O158*H158</f>
        <v>0</v>
      </c>
      <c r="Q158" s="230">
        <v>0</v>
      </c>
      <c r="R158" s="230">
        <f>Q158*H158</f>
        <v>0</v>
      </c>
      <c r="S158" s="230">
        <v>0</v>
      </c>
      <c r="T158" s="231">
        <f>S158*H158</f>
        <v>0</v>
      </c>
      <c r="AR158" s="232" t="s">
        <v>195</v>
      </c>
      <c r="AT158" s="232" t="s">
        <v>147</v>
      </c>
      <c r="AU158" s="232" t="s">
        <v>90</v>
      </c>
      <c r="AY158" s="17" t="s">
        <v>144</v>
      </c>
      <c r="BE158" s="233">
        <f>IF(N158="základní",J158,0)</f>
        <v>0</v>
      </c>
      <c r="BF158" s="233">
        <f>IF(N158="snížená",J158,0)</f>
        <v>0</v>
      </c>
      <c r="BG158" s="233">
        <f>IF(N158="zákl. přenesená",J158,0)</f>
        <v>0</v>
      </c>
      <c r="BH158" s="233">
        <f>IF(N158="sníž. přenesená",J158,0)</f>
        <v>0</v>
      </c>
      <c r="BI158" s="233">
        <f>IF(N158="nulová",J158,0)</f>
        <v>0</v>
      </c>
      <c r="BJ158" s="17" t="s">
        <v>152</v>
      </c>
      <c r="BK158" s="233">
        <f>ROUND(I158*H158,2)</f>
        <v>0</v>
      </c>
      <c r="BL158" s="17" t="s">
        <v>195</v>
      </c>
      <c r="BM158" s="232" t="s">
        <v>394</v>
      </c>
    </row>
    <row r="159" spans="2:47" s="1" customFormat="1" ht="12">
      <c r="B159" s="39"/>
      <c r="C159" s="40"/>
      <c r="D159" s="234" t="s">
        <v>154</v>
      </c>
      <c r="E159" s="40"/>
      <c r="F159" s="235" t="s">
        <v>220</v>
      </c>
      <c r="G159" s="40"/>
      <c r="H159" s="40"/>
      <c r="I159" s="147"/>
      <c r="J159" s="40"/>
      <c r="K159" s="40"/>
      <c r="L159" s="44"/>
      <c r="M159" s="236"/>
      <c r="N159" s="85"/>
      <c r="O159" s="85"/>
      <c r="P159" s="85"/>
      <c r="Q159" s="85"/>
      <c r="R159" s="85"/>
      <c r="S159" s="85"/>
      <c r="T159" s="86"/>
      <c r="AT159" s="17" t="s">
        <v>154</v>
      </c>
      <c r="AU159" s="17" t="s">
        <v>90</v>
      </c>
    </row>
    <row r="160" spans="2:63" s="11" customFormat="1" ht="25.9" customHeight="1">
      <c r="B160" s="205"/>
      <c r="C160" s="206"/>
      <c r="D160" s="207" t="s">
        <v>80</v>
      </c>
      <c r="E160" s="208" t="s">
        <v>238</v>
      </c>
      <c r="F160" s="208" t="s">
        <v>239</v>
      </c>
      <c r="G160" s="206"/>
      <c r="H160" s="206"/>
      <c r="I160" s="209"/>
      <c r="J160" s="210">
        <f>BK160</f>
        <v>0</v>
      </c>
      <c r="K160" s="206"/>
      <c r="L160" s="211"/>
      <c r="M160" s="212"/>
      <c r="N160" s="213"/>
      <c r="O160" s="213"/>
      <c r="P160" s="214">
        <f>P161</f>
        <v>0</v>
      </c>
      <c r="Q160" s="213"/>
      <c r="R160" s="214">
        <f>R161</f>
        <v>0</v>
      </c>
      <c r="S160" s="213"/>
      <c r="T160" s="215">
        <f>T161</f>
        <v>0</v>
      </c>
      <c r="AR160" s="216" t="s">
        <v>172</v>
      </c>
      <c r="AT160" s="217" t="s">
        <v>80</v>
      </c>
      <c r="AU160" s="217" t="s">
        <v>81</v>
      </c>
      <c r="AY160" s="216" t="s">
        <v>144</v>
      </c>
      <c r="BK160" s="218">
        <f>BK161</f>
        <v>0</v>
      </c>
    </row>
    <row r="161" spans="2:63" s="11" customFormat="1" ht="22.8" customHeight="1">
      <c r="B161" s="205"/>
      <c r="C161" s="206"/>
      <c r="D161" s="207" t="s">
        <v>80</v>
      </c>
      <c r="E161" s="219" t="s">
        <v>240</v>
      </c>
      <c r="F161" s="219" t="s">
        <v>241</v>
      </c>
      <c r="G161" s="206"/>
      <c r="H161" s="206"/>
      <c r="I161" s="209"/>
      <c r="J161" s="220">
        <f>BK161</f>
        <v>0</v>
      </c>
      <c r="K161" s="206"/>
      <c r="L161" s="211"/>
      <c r="M161" s="212"/>
      <c r="N161" s="213"/>
      <c r="O161" s="213"/>
      <c r="P161" s="214">
        <f>SUM(P162:P163)</f>
        <v>0</v>
      </c>
      <c r="Q161" s="213"/>
      <c r="R161" s="214">
        <f>SUM(R162:R163)</f>
        <v>0</v>
      </c>
      <c r="S161" s="213"/>
      <c r="T161" s="215">
        <f>SUM(T162:T163)</f>
        <v>0</v>
      </c>
      <c r="AR161" s="216" t="s">
        <v>172</v>
      </c>
      <c r="AT161" s="217" t="s">
        <v>80</v>
      </c>
      <c r="AU161" s="217" t="s">
        <v>88</v>
      </c>
      <c r="AY161" s="216" t="s">
        <v>144</v>
      </c>
      <c r="BK161" s="218">
        <f>SUM(BK162:BK163)</f>
        <v>0</v>
      </c>
    </row>
    <row r="162" spans="2:65" s="1" customFormat="1" ht="16.5" customHeight="1">
      <c r="B162" s="39"/>
      <c r="C162" s="221" t="s">
        <v>395</v>
      </c>
      <c r="D162" s="221" t="s">
        <v>147</v>
      </c>
      <c r="E162" s="222" t="s">
        <v>243</v>
      </c>
      <c r="F162" s="223" t="s">
        <v>241</v>
      </c>
      <c r="G162" s="224" t="s">
        <v>244</v>
      </c>
      <c r="H162" s="225">
        <v>1</v>
      </c>
      <c r="I162" s="226"/>
      <c r="J162" s="227">
        <f>ROUND(I162*H162,2)</f>
        <v>0</v>
      </c>
      <c r="K162" s="223" t="s">
        <v>151</v>
      </c>
      <c r="L162" s="44"/>
      <c r="M162" s="228" t="s">
        <v>35</v>
      </c>
      <c r="N162" s="229" t="s">
        <v>54</v>
      </c>
      <c r="O162" s="85"/>
      <c r="P162" s="230">
        <f>O162*H162</f>
        <v>0</v>
      </c>
      <c r="Q162" s="230">
        <v>0</v>
      </c>
      <c r="R162" s="230">
        <f>Q162*H162</f>
        <v>0</v>
      </c>
      <c r="S162" s="230">
        <v>0</v>
      </c>
      <c r="T162" s="231">
        <f>S162*H162</f>
        <v>0</v>
      </c>
      <c r="AR162" s="232" t="s">
        <v>245</v>
      </c>
      <c r="AT162" s="232" t="s">
        <v>147</v>
      </c>
      <c r="AU162" s="232" t="s">
        <v>90</v>
      </c>
      <c r="AY162" s="17" t="s">
        <v>144</v>
      </c>
      <c r="BE162" s="233">
        <f>IF(N162="základní",J162,0)</f>
        <v>0</v>
      </c>
      <c r="BF162" s="233">
        <f>IF(N162="snížená",J162,0)</f>
        <v>0</v>
      </c>
      <c r="BG162" s="233">
        <f>IF(N162="zákl. přenesená",J162,0)</f>
        <v>0</v>
      </c>
      <c r="BH162" s="233">
        <f>IF(N162="sníž. přenesená",J162,0)</f>
        <v>0</v>
      </c>
      <c r="BI162" s="233">
        <f>IF(N162="nulová",J162,0)</f>
        <v>0</v>
      </c>
      <c r="BJ162" s="17" t="s">
        <v>152</v>
      </c>
      <c r="BK162" s="233">
        <f>ROUND(I162*H162,2)</f>
        <v>0</v>
      </c>
      <c r="BL162" s="17" t="s">
        <v>245</v>
      </c>
      <c r="BM162" s="232" t="s">
        <v>396</v>
      </c>
    </row>
    <row r="163" spans="2:51" s="12" customFormat="1" ht="12">
      <c r="B163" s="247"/>
      <c r="C163" s="248"/>
      <c r="D163" s="234" t="s">
        <v>180</v>
      </c>
      <c r="E163" s="268" t="s">
        <v>35</v>
      </c>
      <c r="F163" s="249" t="s">
        <v>247</v>
      </c>
      <c r="G163" s="248"/>
      <c r="H163" s="250">
        <v>1</v>
      </c>
      <c r="I163" s="251"/>
      <c r="J163" s="248"/>
      <c r="K163" s="248"/>
      <c r="L163" s="252"/>
      <c r="M163" s="280"/>
      <c r="N163" s="281"/>
      <c r="O163" s="281"/>
      <c r="P163" s="281"/>
      <c r="Q163" s="281"/>
      <c r="R163" s="281"/>
      <c r="S163" s="281"/>
      <c r="T163" s="282"/>
      <c r="AT163" s="256" t="s">
        <v>180</v>
      </c>
      <c r="AU163" s="256" t="s">
        <v>90</v>
      </c>
      <c r="AV163" s="12" t="s">
        <v>90</v>
      </c>
      <c r="AW163" s="12" t="s">
        <v>41</v>
      </c>
      <c r="AX163" s="12" t="s">
        <v>88</v>
      </c>
      <c r="AY163" s="256" t="s">
        <v>144</v>
      </c>
    </row>
    <row r="164" spans="2:12" s="1" customFormat="1" ht="6.95" customHeight="1">
      <c r="B164" s="60"/>
      <c r="C164" s="61"/>
      <c r="D164" s="61"/>
      <c r="E164" s="61"/>
      <c r="F164" s="61"/>
      <c r="G164" s="61"/>
      <c r="H164" s="61"/>
      <c r="I164" s="172"/>
      <c r="J164" s="61"/>
      <c r="K164" s="61"/>
      <c r="L164" s="44"/>
    </row>
  </sheetData>
  <sheetProtection password="CC35" sheet="1" objects="1" scenarios="1" formatColumns="0" formatRows="0" autoFilter="0"/>
  <autoFilter ref="C94:K163"/>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107</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397</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ROUND(J94,2)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ROUND((SUM(BE94:BE149)),2)</f>
        <v>0</v>
      </c>
      <c r="I35" s="161">
        <v>0.21</v>
      </c>
      <c r="J35" s="160">
        <f>ROUND(((SUM(BE94:BE149))*I35),2)</f>
        <v>0</v>
      </c>
      <c r="L35" s="44"/>
    </row>
    <row r="36" spans="2:12" s="1" customFormat="1" ht="14.4" customHeight="1" hidden="1">
      <c r="B36" s="44"/>
      <c r="E36" s="145" t="s">
        <v>53</v>
      </c>
      <c r="F36" s="160">
        <f>ROUND((SUM(BF94:BF149)),2)</f>
        <v>0</v>
      </c>
      <c r="I36" s="161">
        <v>0.15</v>
      </c>
      <c r="J36" s="160">
        <f>ROUND(((SUM(BF94:BF149))*I36),2)</f>
        <v>0</v>
      </c>
      <c r="L36" s="44"/>
    </row>
    <row r="37" spans="2:12" s="1" customFormat="1" ht="14.4" customHeight="1">
      <c r="B37" s="44"/>
      <c r="D37" s="145" t="s">
        <v>51</v>
      </c>
      <c r="E37" s="145" t="s">
        <v>54</v>
      </c>
      <c r="F37" s="160">
        <f>ROUND((SUM(BG94:BG149)),2)</f>
        <v>0</v>
      </c>
      <c r="I37" s="161">
        <v>0.21</v>
      </c>
      <c r="J37" s="160">
        <f>0</f>
        <v>0</v>
      </c>
      <c r="L37" s="44"/>
    </row>
    <row r="38" spans="2:12" s="1" customFormat="1" ht="14.4" customHeight="1">
      <c r="B38" s="44"/>
      <c r="E38" s="145" t="s">
        <v>55</v>
      </c>
      <c r="F38" s="160">
        <f>ROUND((SUM(BH94:BH149)),2)</f>
        <v>0</v>
      </c>
      <c r="I38" s="161">
        <v>0.15</v>
      </c>
      <c r="J38" s="160">
        <f>0</f>
        <v>0</v>
      </c>
      <c r="L38" s="44"/>
    </row>
    <row r="39" spans="2:12" s="1" customFormat="1" ht="14.4" customHeight="1" hidden="1">
      <c r="B39" s="44"/>
      <c r="E39" s="145" t="s">
        <v>56</v>
      </c>
      <c r="F39" s="160">
        <f>ROUND((SUM(BI94:BI149)),2)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05 - Oprava oken v místnosti č. 20 a 31</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J94</f>
        <v>0</v>
      </c>
      <c r="K63" s="40"/>
      <c r="L63" s="44"/>
      <c r="AU63" s="17" t="s">
        <v>119</v>
      </c>
    </row>
    <row r="64" spans="2:12" s="8" customFormat="1" ht="24.95" customHeight="1">
      <c r="B64" s="182"/>
      <c r="C64" s="183"/>
      <c r="D64" s="184" t="s">
        <v>120</v>
      </c>
      <c r="E64" s="185"/>
      <c r="F64" s="185"/>
      <c r="G64" s="185"/>
      <c r="H64" s="185"/>
      <c r="I64" s="186"/>
      <c r="J64" s="187">
        <f>J95</f>
        <v>0</v>
      </c>
      <c r="K64" s="183"/>
      <c r="L64" s="188"/>
    </row>
    <row r="65" spans="2:12" s="9" customFormat="1" ht="19.9" customHeight="1">
      <c r="B65" s="189"/>
      <c r="C65" s="126"/>
      <c r="D65" s="190" t="s">
        <v>121</v>
      </c>
      <c r="E65" s="191"/>
      <c r="F65" s="191"/>
      <c r="G65" s="191"/>
      <c r="H65" s="191"/>
      <c r="I65" s="192"/>
      <c r="J65" s="193">
        <f>J96</f>
        <v>0</v>
      </c>
      <c r="K65" s="126"/>
      <c r="L65" s="194"/>
    </row>
    <row r="66" spans="2:12" s="9" customFormat="1" ht="19.9" customHeight="1">
      <c r="B66" s="189"/>
      <c r="C66" s="126"/>
      <c r="D66" s="190" t="s">
        <v>285</v>
      </c>
      <c r="E66" s="191"/>
      <c r="F66" s="191"/>
      <c r="G66" s="191"/>
      <c r="H66" s="191"/>
      <c r="I66" s="192"/>
      <c r="J66" s="193">
        <f>J102</f>
        <v>0</v>
      </c>
      <c r="K66" s="126"/>
      <c r="L66" s="194"/>
    </row>
    <row r="67" spans="2:12" s="9" customFormat="1" ht="19.9" customHeight="1">
      <c r="B67" s="189"/>
      <c r="C67" s="126"/>
      <c r="D67" s="190" t="s">
        <v>122</v>
      </c>
      <c r="E67" s="191"/>
      <c r="F67" s="191"/>
      <c r="G67" s="191"/>
      <c r="H67" s="191"/>
      <c r="I67" s="192"/>
      <c r="J67" s="193">
        <f>J108</f>
        <v>0</v>
      </c>
      <c r="K67" s="126"/>
      <c r="L67" s="194"/>
    </row>
    <row r="68" spans="2:12" s="8" customFormat="1" ht="24.95" customHeight="1">
      <c r="B68" s="182"/>
      <c r="C68" s="183"/>
      <c r="D68" s="184" t="s">
        <v>124</v>
      </c>
      <c r="E68" s="185"/>
      <c r="F68" s="185"/>
      <c r="G68" s="185"/>
      <c r="H68" s="185"/>
      <c r="I68" s="186"/>
      <c r="J68" s="187">
        <f>J120</f>
        <v>0</v>
      </c>
      <c r="K68" s="183"/>
      <c r="L68" s="188"/>
    </row>
    <row r="69" spans="2:12" s="9" customFormat="1" ht="19.9" customHeight="1">
      <c r="B69" s="189"/>
      <c r="C69" s="126"/>
      <c r="D69" s="190" t="s">
        <v>312</v>
      </c>
      <c r="E69" s="191"/>
      <c r="F69" s="191"/>
      <c r="G69" s="191"/>
      <c r="H69" s="191"/>
      <c r="I69" s="192"/>
      <c r="J69" s="193">
        <f>J121</f>
        <v>0</v>
      </c>
      <c r="K69" s="126"/>
      <c r="L69" s="194"/>
    </row>
    <row r="70" spans="2:12" s="9" customFormat="1" ht="19.9" customHeight="1">
      <c r="B70" s="189"/>
      <c r="C70" s="126"/>
      <c r="D70" s="190" t="s">
        <v>249</v>
      </c>
      <c r="E70" s="191"/>
      <c r="F70" s="191"/>
      <c r="G70" s="191"/>
      <c r="H70" s="191"/>
      <c r="I70" s="192"/>
      <c r="J70" s="193">
        <f>J128</f>
        <v>0</v>
      </c>
      <c r="K70" s="126"/>
      <c r="L70" s="194"/>
    </row>
    <row r="71" spans="2:12" s="8" customFormat="1" ht="24.95" customHeight="1">
      <c r="B71" s="182"/>
      <c r="C71" s="183"/>
      <c r="D71" s="184" t="s">
        <v>127</v>
      </c>
      <c r="E71" s="185"/>
      <c r="F71" s="185"/>
      <c r="G71" s="185"/>
      <c r="H71" s="185"/>
      <c r="I71" s="186"/>
      <c r="J71" s="187">
        <f>J146</f>
        <v>0</v>
      </c>
      <c r="K71" s="183"/>
      <c r="L71" s="188"/>
    </row>
    <row r="72" spans="2:12" s="9" customFormat="1" ht="19.9" customHeight="1">
      <c r="B72" s="189"/>
      <c r="C72" s="126"/>
      <c r="D72" s="190" t="s">
        <v>128</v>
      </c>
      <c r="E72" s="191"/>
      <c r="F72" s="191"/>
      <c r="G72" s="191"/>
      <c r="H72" s="191"/>
      <c r="I72" s="192"/>
      <c r="J72" s="193">
        <f>J147</f>
        <v>0</v>
      </c>
      <c r="K72" s="126"/>
      <c r="L72" s="194"/>
    </row>
    <row r="73" spans="2:12" s="1" customFormat="1" ht="21.8" customHeight="1">
      <c r="B73" s="39"/>
      <c r="C73" s="40"/>
      <c r="D73" s="40"/>
      <c r="E73" s="40"/>
      <c r="F73" s="40"/>
      <c r="G73" s="40"/>
      <c r="H73" s="40"/>
      <c r="I73" s="147"/>
      <c r="J73" s="40"/>
      <c r="K73" s="40"/>
      <c r="L73" s="44"/>
    </row>
    <row r="74" spans="2:12" s="1" customFormat="1" ht="6.95" customHeight="1">
      <c r="B74" s="60"/>
      <c r="C74" s="61"/>
      <c r="D74" s="61"/>
      <c r="E74" s="61"/>
      <c r="F74" s="61"/>
      <c r="G74" s="61"/>
      <c r="H74" s="61"/>
      <c r="I74" s="172"/>
      <c r="J74" s="61"/>
      <c r="K74" s="61"/>
      <c r="L74" s="44"/>
    </row>
    <row r="78" spans="2:12" s="1" customFormat="1" ht="6.95" customHeight="1">
      <c r="B78" s="62"/>
      <c r="C78" s="63"/>
      <c r="D78" s="63"/>
      <c r="E78" s="63"/>
      <c r="F78" s="63"/>
      <c r="G78" s="63"/>
      <c r="H78" s="63"/>
      <c r="I78" s="175"/>
      <c r="J78" s="63"/>
      <c r="K78" s="63"/>
      <c r="L78" s="44"/>
    </row>
    <row r="79" spans="2:12" s="1" customFormat="1" ht="24.95" customHeight="1">
      <c r="B79" s="39"/>
      <c r="C79" s="23" t="s">
        <v>129</v>
      </c>
      <c r="D79" s="40"/>
      <c r="E79" s="40"/>
      <c r="F79" s="40"/>
      <c r="G79" s="40"/>
      <c r="H79" s="40"/>
      <c r="I79" s="147"/>
      <c r="J79" s="40"/>
      <c r="K79" s="40"/>
      <c r="L79" s="44"/>
    </row>
    <row r="80" spans="2:12" s="1" customFormat="1" ht="6.95" customHeight="1">
      <c r="B80" s="39"/>
      <c r="C80" s="40"/>
      <c r="D80" s="40"/>
      <c r="E80" s="40"/>
      <c r="F80" s="40"/>
      <c r="G80" s="40"/>
      <c r="H80" s="40"/>
      <c r="I80" s="147"/>
      <c r="J80" s="40"/>
      <c r="K80" s="40"/>
      <c r="L80" s="44"/>
    </row>
    <row r="81" spans="2:12" s="1" customFormat="1" ht="12" customHeight="1">
      <c r="B81" s="39"/>
      <c r="C81" s="32" t="s">
        <v>16</v>
      </c>
      <c r="D81" s="40"/>
      <c r="E81" s="40"/>
      <c r="F81" s="40"/>
      <c r="G81" s="40"/>
      <c r="H81" s="40"/>
      <c r="I81" s="147"/>
      <c r="J81" s="40"/>
      <c r="K81" s="40"/>
      <c r="L81" s="44"/>
    </row>
    <row r="82" spans="2:12" s="1" customFormat="1" ht="16.5" customHeight="1">
      <c r="B82" s="39"/>
      <c r="C82" s="40"/>
      <c r="D82" s="40"/>
      <c r="E82" s="176" t="str">
        <f>E7</f>
        <v>STAVEBNÍ OPRAVY OBJEKTŮ V AREÁLECH STŘEDISKA DÚK V ROCE 2019 - OPRAVY OKEN A DVEŘÍ</v>
      </c>
      <c r="F82" s="32"/>
      <c r="G82" s="32"/>
      <c r="H82" s="32"/>
      <c r="I82" s="147"/>
      <c r="J82" s="40"/>
      <c r="K82" s="40"/>
      <c r="L82" s="44"/>
    </row>
    <row r="83" spans="2:12" ht="12" customHeight="1">
      <c r="B83" s="21"/>
      <c r="C83" s="32" t="s">
        <v>112</v>
      </c>
      <c r="D83" s="22"/>
      <c r="E83" s="22"/>
      <c r="F83" s="22"/>
      <c r="G83" s="22"/>
      <c r="H83" s="22"/>
      <c r="I83" s="139"/>
      <c r="J83" s="22"/>
      <c r="K83" s="22"/>
      <c r="L83" s="20"/>
    </row>
    <row r="84" spans="2:12" s="1" customFormat="1" ht="16.5" customHeight="1">
      <c r="B84" s="39"/>
      <c r="C84" s="40"/>
      <c r="D84" s="40"/>
      <c r="E84" s="176" t="s">
        <v>113</v>
      </c>
      <c r="F84" s="40"/>
      <c r="G84" s="40"/>
      <c r="H84" s="40"/>
      <c r="I84" s="147"/>
      <c r="J84" s="40"/>
      <c r="K84" s="40"/>
      <c r="L84" s="44"/>
    </row>
    <row r="85" spans="2:12" s="1" customFormat="1" ht="12" customHeight="1">
      <c r="B85" s="39"/>
      <c r="C85" s="32" t="s">
        <v>114</v>
      </c>
      <c r="D85" s="40"/>
      <c r="E85" s="40"/>
      <c r="F85" s="40"/>
      <c r="G85" s="40"/>
      <c r="H85" s="40"/>
      <c r="I85" s="147"/>
      <c r="J85" s="40"/>
      <c r="K85" s="40"/>
      <c r="L85" s="44"/>
    </row>
    <row r="86" spans="2:12" s="1" customFormat="1" ht="16.5" customHeight="1">
      <c r="B86" s="39"/>
      <c r="C86" s="40"/>
      <c r="D86" s="40"/>
      <c r="E86" s="70" t="str">
        <f>E11</f>
        <v>SO 05 - Oprava oken v místnosti č. 20 a 31</v>
      </c>
      <c r="F86" s="40"/>
      <c r="G86" s="40"/>
      <c r="H86" s="40"/>
      <c r="I86" s="147"/>
      <c r="J86" s="40"/>
      <c r="K86" s="40"/>
      <c r="L86" s="44"/>
    </row>
    <row r="87" spans="2:12" s="1" customFormat="1" ht="6.95" customHeight="1">
      <c r="B87" s="39"/>
      <c r="C87" s="40"/>
      <c r="D87" s="40"/>
      <c r="E87" s="40"/>
      <c r="F87" s="40"/>
      <c r="G87" s="40"/>
      <c r="H87" s="40"/>
      <c r="I87" s="147"/>
      <c r="J87" s="40"/>
      <c r="K87" s="40"/>
      <c r="L87" s="44"/>
    </row>
    <row r="88" spans="2:12" s="1" customFormat="1" ht="12" customHeight="1">
      <c r="B88" s="39"/>
      <c r="C88" s="32" t="s">
        <v>22</v>
      </c>
      <c r="D88" s="40"/>
      <c r="E88" s="40"/>
      <c r="F88" s="27" t="str">
        <f>F14</f>
        <v xml:space="preserve"> </v>
      </c>
      <c r="G88" s="40"/>
      <c r="H88" s="40"/>
      <c r="I88" s="149" t="s">
        <v>24</v>
      </c>
      <c r="J88" s="73" t="str">
        <f>IF(J14="","",J14)</f>
        <v>15. 5. 2019</v>
      </c>
      <c r="K88" s="40"/>
      <c r="L88" s="44"/>
    </row>
    <row r="89" spans="2:12" s="1" customFormat="1" ht="6.95" customHeight="1">
      <c r="B89" s="39"/>
      <c r="C89" s="40"/>
      <c r="D89" s="40"/>
      <c r="E89" s="40"/>
      <c r="F89" s="40"/>
      <c r="G89" s="40"/>
      <c r="H89" s="40"/>
      <c r="I89" s="147"/>
      <c r="J89" s="40"/>
      <c r="K89" s="40"/>
      <c r="L89" s="44"/>
    </row>
    <row r="90" spans="2:12" s="1" customFormat="1" ht="15.15" customHeight="1">
      <c r="B90" s="39"/>
      <c r="C90" s="32" t="s">
        <v>30</v>
      </c>
      <c r="D90" s="40"/>
      <c r="E90" s="40"/>
      <c r="F90" s="27" t="str">
        <f>E17</f>
        <v>Palivový kombinát Ústí, státní podnik</v>
      </c>
      <c r="G90" s="40"/>
      <c r="H90" s="40"/>
      <c r="I90" s="149" t="s">
        <v>38</v>
      </c>
      <c r="J90" s="37" t="str">
        <f>E23</f>
        <v>PROJEX s.r.o.</v>
      </c>
      <c r="K90" s="40"/>
      <c r="L90" s="44"/>
    </row>
    <row r="91" spans="2:12" s="1" customFormat="1" ht="27.9" customHeight="1">
      <c r="B91" s="39"/>
      <c r="C91" s="32" t="s">
        <v>36</v>
      </c>
      <c r="D91" s="40"/>
      <c r="E91" s="40"/>
      <c r="F91" s="27" t="str">
        <f>IF(E20="","",E20)</f>
        <v>Vyplň údaj</v>
      </c>
      <c r="G91" s="40"/>
      <c r="H91" s="40"/>
      <c r="I91" s="149" t="s">
        <v>42</v>
      </c>
      <c r="J91" s="37" t="str">
        <f>E26</f>
        <v>STAVEBNÍ ROZPOČTY s.r.o.</v>
      </c>
      <c r="K91" s="40"/>
      <c r="L91" s="44"/>
    </row>
    <row r="92" spans="2:12" s="1" customFormat="1" ht="10.3" customHeight="1">
      <c r="B92" s="39"/>
      <c r="C92" s="40"/>
      <c r="D92" s="40"/>
      <c r="E92" s="40"/>
      <c r="F92" s="40"/>
      <c r="G92" s="40"/>
      <c r="H92" s="40"/>
      <c r="I92" s="147"/>
      <c r="J92" s="40"/>
      <c r="K92" s="40"/>
      <c r="L92" s="44"/>
    </row>
    <row r="93" spans="2:20" s="10" customFormat="1" ht="29.25" customHeight="1">
      <c r="B93" s="195"/>
      <c r="C93" s="196" t="s">
        <v>130</v>
      </c>
      <c r="D93" s="197" t="s">
        <v>66</v>
      </c>
      <c r="E93" s="197" t="s">
        <v>62</v>
      </c>
      <c r="F93" s="197" t="s">
        <v>63</v>
      </c>
      <c r="G93" s="197" t="s">
        <v>131</v>
      </c>
      <c r="H93" s="197" t="s">
        <v>132</v>
      </c>
      <c r="I93" s="198" t="s">
        <v>133</v>
      </c>
      <c r="J93" s="197" t="s">
        <v>118</v>
      </c>
      <c r="K93" s="199" t="s">
        <v>134</v>
      </c>
      <c r="L93" s="200"/>
      <c r="M93" s="93" t="s">
        <v>35</v>
      </c>
      <c r="N93" s="94" t="s">
        <v>51</v>
      </c>
      <c r="O93" s="94" t="s">
        <v>135</v>
      </c>
      <c r="P93" s="94" t="s">
        <v>136</v>
      </c>
      <c r="Q93" s="94" t="s">
        <v>137</v>
      </c>
      <c r="R93" s="94" t="s">
        <v>138</v>
      </c>
      <c r="S93" s="94" t="s">
        <v>139</v>
      </c>
      <c r="T93" s="95" t="s">
        <v>140</v>
      </c>
    </row>
    <row r="94" spans="2:63" s="1" customFormat="1" ht="22.8" customHeight="1">
      <c r="B94" s="39"/>
      <c r="C94" s="100" t="s">
        <v>141</v>
      </c>
      <c r="D94" s="40"/>
      <c r="E94" s="40"/>
      <c r="F94" s="40"/>
      <c r="G94" s="40"/>
      <c r="H94" s="40"/>
      <c r="I94" s="147"/>
      <c r="J94" s="201">
        <f>BK94</f>
        <v>0</v>
      </c>
      <c r="K94" s="40"/>
      <c r="L94" s="44"/>
      <c r="M94" s="96"/>
      <c r="N94" s="97"/>
      <c r="O94" s="97"/>
      <c r="P94" s="202">
        <f>P95+P120+P146</f>
        <v>0</v>
      </c>
      <c r="Q94" s="97"/>
      <c r="R94" s="202">
        <f>R95+R120+R146</f>
        <v>0.30232349999999997</v>
      </c>
      <c r="S94" s="97"/>
      <c r="T94" s="203">
        <f>T95+T120+T146</f>
        <v>0.43365</v>
      </c>
      <c r="AT94" s="17" t="s">
        <v>80</v>
      </c>
      <c r="AU94" s="17" t="s">
        <v>119</v>
      </c>
      <c r="BK94" s="204">
        <f>BK95+BK120+BK146</f>
        <v>0</v>
      </c>
    </row>
    <row r="95" spans="2:63" s="11" customFormat="1" ht="25.9" customHeight="1">
      <c r="B95" s="205"/>
      <c r="C95" s="206"/>
      <c r="D95" s="207" t="s">
        <v>80</v>
      </c>
      <c r="E95" s="208" t="s">
        <v>142</v>
      </c>
      <c r="F95" s="208" t="s">
        <v>143</v>
      </c>
      <c r="G95" s="206"/>
      <c r="H95" s="206"/>
      <c r="I95" s="209"/>
      <c r="J95" s="210">
        <f>BK95</f>
        <v>0</v>
      </c>
      <c r="K95" s="206"/>
      <c r="L95" s="211"/>
      <c r="M95" s="212"/>
      <c r="N95" s="213"/>
      <c r="O95" s="213"/>
      <c r="P95" s="214">
        <f>P96+P102+P108</f>
        <v>0</v>
      </c>
      <c r="Q95" s="213"/>
      <c r="R95" s="214">
        <f>R96+R102+R108</f>
        <v>0.056400000000000006</v>
      </c>
      <c r="S95" s="213"/>
      <c r="T95" s="215">
        <f>T96+T102+T108</f>
        <v>0.43365</v>
      </c>
      <c r="AR95" s="216" t="s">
        <v>88</v>
      </c>
      <c r="AT95" s="217" t="s">
        <v>80</v>
      </c>
      <c r="AU95" s="217" t="s">
        <v>81</v>
      </c>
      <c r="AY95" s="216" t="s">
        <v>144</v>
      </c>
      <c r="BK95" s="218">
        <f>BK96+BK102+BK108</f>
        <v>0</v>
      </c>
    </row>
    <row r="96" spans="2:63" s="11" customFormat="1" ht="22.8" customHeight="1">
      <c r="B96" s="205"/>
      <c r="C96" s="206"/>
      <c r="D96" s="207" t="s">
        <v>80</v>
      </c>
      <c r="E96" s="219" t="s">
        <v>145</v>
      </c>
      <c r="F96" s="219" t="s">
        <v>146</v>
      </c>
      <c r="G96" s="206"/>
      <c r="H96" s="206"/>
      <c r="I96" s="209"/>
      <c r="J96" s="220">
        <f>BK96</f>
        <v>0</v>
      </c>
      <c r="K96" s="206"/>
      <c r="L96" s="211"/>
      <c r="M96" s="212"/>
      <c r="N96" s="213"/>
      <c r="O96" s="213"/>
      <c r="P96" s="214">
        <f>SUM(P97:P101)</f>
        <v>0</v>
      </c>
      <c r="Q96" s="213"/>
      <c r="R96" s="214">
        <f>SUM(R97:R101)</f>
        <v>0.056400000000000006</v>
      </c>
      <c r="S96" s="213"/>
      <c r="T96" s="215">
        <f>SUM(T97:T101)</f>
        <v>0</v>
      </c>
      <c r="AR96" s="216" t="s">
        <v>88</v>
      </c>
      <c r="AT96" s="217" t="s">
        <v>80</v>
      </c>
      <c r="AU96" s="217" t="s">
        <v>88</v>
      </c>
      <c r="AY96" s="216" t="s">
        <v>144</v>
      </c>
      <c r="BK96" s="218">
        <f>SUM(BK97:BK101)</f>
        <v>0</v>
      </c>
    </row>
    <row r="97" spans="2:65" s="1" customFormat="1" ht="16.5" customHeight="1">
      <c r="B97" s="39"/>
      <c r="C97" s="221" t="s">
        <v>88</v>
      </c>
      <c r="D97" s="221" t="s">
        <v>147</v>
      </c>
      <c r="E97" s="222" t="s">
        <v>250</v>
      </c>
      <c r="F97" s="223" t="s">
        <v>251</v>
      </c>
      <c r="G97" s="224" t="s">
        <v>252</v>
      </c>
      <c r="H97" s="225">
        <v>37.6</v>
      </c>
      <c r="I97" s="226"/>
      <c r="J97" s="227">
        <f>ROUND(I97*H97,2)</f>
        <v>0</v>
      </c>
      <c r="K97" s="223" t="s">
        <v>151</v>
      </c>
      <c r="L97" s="44"/>
      <c r="M97" s="228" t="s">
        <v>35</v>
      </c>
      <c r="N97" s="229" t="s">
        <v>54</v>
      </c>
      <c r="O97" s="85"/>
      <c r="P97" s="230">
        <f>O97*H97</f>
        <v>0</v>
      </c>
      <c r="Q97" s="230">
        <v>0.0015</v>
      </c>
      <c r="R97" s="230">
        <f>Q97*H97</f>
        <v>0.056400000000000006</v>
      </c>
      <c r="S97" s="230">
        <v>0</v>
      </c>
      <c r="T97" s="231">
        <f>S97*H97</f>
        <v>0</v>
      </c>
      <c r="AR97" s="232" t="s">
        <v>152</v>
      </c>
      <c r="AT97" s="232" t="s">
        <v>147</v>
      </c>
      <c r="AU97" s="232" t="s">
        <v>90</v>
      </c>
      <c r="AY97" s="17" t="s">
        <v>144</v>
      </c>
      <c r="BE97" s="233">
        <f>IF(N97="základní",J97,0)</f>
        <v>0</v>
      </c>
      <c r="BF97" s="233">
        <f>IF(N97="snížená",J97,0)</f>
        <v>0</v>
      </c>
      <c r="BG97" s="233">
        <f>IF(N97="zákl. přenesená",J97,0)</f>
        <v>0</v>
      </c>
      <c r="BH97" s="233">
        <f>IF(N97="sníž. přenesená",J97,0)</f>
        <v>0</v>
      </c>
      <c r="BI97" s="233">
        <f>IF(N97="nulová",J97,0)</f>
        <v>0</v>
      </c>
      <c r="BJ97" s="17" t="s">
        <v>152</v>
      </c>
      <c r="BK97" s="233">
        <f>ROUND(I97*H97,2)</f>
        <v>0</v>
      </c>
      <c r="BL97" s="17" t="s">
        <v>152</v>
      </c>
      <c r="BM97" s="232" t="s">
        <v>398</v>
      </c>
    </row>
    <row r="98" spans="2:47" s="1" customFormat="1" ht="12">
      <c r="B98" s="39"/>
      <c r="C98" s="40"/>
      <c r="D98" s="234" t="s">
        <v>154</v>
      </c>
      <c r="E98" s="40"/>
      <c r="F98" s="235" t="s">
        <v>254</v>
      </c>
      <c r="G98" s="40"/>
      <c r="H98" s="40"/>
      <c r="I98" s="147"/>
      <c r="J98" s="40"/>
      <c r="K98" s="40"/>
      <c r="L98" s="44"/>
      <c r="M98" s="236"/>
      <c r="N98" s="85"/>
      <c r="O98" s="85"/>
      <c r="P98" s="85"/>
      <c r="Q98" s="85"/>
      <c r="R98" s="85"/>
      <c r="S98" s="85"/>
      <c r="T98" s="86"/>
      <c r="AT98" s="17" t="s">
        <v>154</v>
      </c>
      <c r="AU98" s="17" t="s">
        <v>90</v>
      </c>
    </row>
    <row r="99" spans="2:51" s="12" customFormat="1" ht="12">
      <c r="B99" s="247"/>
      <c r="C99" s="248"/>
      <c r="D99" s="234" t="s">
        <v>180</v>
      </c>
      <c r="E99" s="268" t="s">
        <v>35</v>
      </c>
      <c r="F99" s="249" t="s">
        <v>399</v>
      </c>
      <c r="G99" s="248"/>
      <c r="H99" s="250">
        <v>14.4</v>
      </c>
      <c r="I99" s="251"/>
      <c r="J99" s="248"/>
      <c r="K99" s="248"/>
      <c r="L99" s="252"/>
      <c r="M99" s="253"/>
      <c r="N99" s="254"/>
      <c r="O99" s="254"/>
      <c r="P99" s="254"/>
      <c r="Q99" s="254"/>
      <c r="R99" s="254"/>
      <c r="S99" s="254"/>
      <c r="T99" s="255"/>
      <c r="AT99" s="256" t="s">
        <v>180</v>
      </c>
      <c r="AU99" s="256" t="s">
        <v>90</v>
      </c>
      <c r="AV99" s="12" t="s">
        <v>90</v>
      </c>
      <c r="AW99" s="12" t="s">
        <v>41</v>
      </c>
      <c r="AX99" s="12" t="s">
        <v>81</v>
      </c>
      <c r="AY99" s="256" t="s">
        <v>144</v>
      </c>
    </row>
    <row r="100" spans="2:51" s="12" customFormat="1" ht="12">
      <c r="B100" s="247"/>
      <c r="C100" s="248"/>
      <c r="D100" s="234" t="s">
        <v>180</v>
      </c>
      <c r="E100" s="268" t="s">
        <v>35</v>
      </c>
      <c r="F100" s="249" t="s">
        <v>400</v>
      </c>
      <c r="G100" s="248"/>
      <c r="H100" s="250">
        <v>23.2</v>
      </c>
      <c r="I100" s="251"/>
      <c r="J100" s="248"/>
      <c r="K100" s="248"/>
      <c r="L100" s="252"/>
      <c r="M100" s="253"/>
      <c r="N100" s="254"/>
      <c r="O100" s="254"/>
      <c r="P100" s="254"/>
      <c r="Q100" s="254"/>
      <c r="R100" s="254"/>
      <c r="S100" s="254"/>
      <c r="T100" s="255"/>
      <c r="AT100" s="256" t="s">
        <v>180</v>
      </c>
      <c r="AU100" s="256" t="s">
        <v>90</v>
      </c>
      <c r="AV100" s="12" t="s">
        <v>90</v>
      </c>
      <c r="AW100" s="12" t="s">
        <v>41</v>
      </c>
      <c r="AX100" s="12" t="s">
        <v>81</v>
      </c>
      <c r="AY100" s="256" t="s">
        <v>144</v>
      </c>
    </row>
    <row r="101" spans="2:51" s="14" customFormat="1" ht="12">
      <c r="B101" s="269"/>
      <c r="C101" s="270"/>
      <c r="D101" s="234" t="s">
        <v>180</v>
      </c>
      <c r="E101" s="271" t="s">
        <v>35</v>
      </c>
      <c r="F101" s="272" t="s">
        <v>231</v>
      </c>
      <c r="G101" s="270"/>
      <c r="H101" s="273">
        <v>37.6</v>
      </c>
      <c r="I101" s="274"/>
      <c r="J101" s="270"/>
      <c r="K101" s="270"/>
      <c r="L101" s="275"/>
      <c r="M101" s="276"/>
      <c r="N101" s="277"/>
      <c r="O101" s="277"/>
      <c r="P101" s="277"/>
      <c r="Q101" s="277"/>
      <c r="R101" s="277"/>
      <c r="S101" s="277"/>
      <c r="T101" s="278"/>
      <c r="AT101" s="279" t="s">
        <v>180</v>
      </c>
      <c r="AU101" s="279" t="s">
        <v>90</v>
      </c>
      <c r="AV101" s="14" t="s">
        <v>152</v>
      </c>
      <c r="AW101" s="14" t="s">
        <v>41</v>
      </c>
      <c r="AX101" s="14" t="s">
        <v>88</v>
      </c>
      <c r="AY101" s="279" t="s">
        <v>144</v>
      </c>
    </row>
    <row r="102" spans="2:63" s="11" customFormat="1" ht="22.8" customHeight="1">
      <c r="B102" s="205"/>
      <c r="C102" s="206"/>
      <c r="D102" s="207" t="s">
        <v>80</v>
      </c>
      <c r="E102" s="219" t="s">
        <v>198</v>
      </c>
      <c r="F102" s="219" t="s">
        <v>288</v>
      </c>
      <c r="G102" s="206"/>
      <c r="H102" s="206"/>
      <c r="I102" s="209"/>
      <c r="J102" s="220">
        <f>BK102</f>
        <v>0</v>
      </c>
      <c r="K102" s="206"/>
      <c r="L102" s="211"/>
      <c r="M102" s="212"/>
      <c r="N102" s="213"/>
      <c r="O102" s="213"/>
      <c r="P102" s="214">
        <f>SUM(P103:P107)</f>
        <v>0</v>
      </c>
      <c r="Q102" s="213"/>
      <c r="R102" s="214">
        <f>SUM(R103:R107)</f>
        <v>0</v>
      </c>
      <c r="S102" s="213"/>
      <c r="T102" s="215">
        <f>SUM(T103:T107)</f>
        <v>0.43365</v>
      </c>
      <c r="AR102" s="216" t="s">
        <v>88</v>
      </c>
      <c r="AT102" s="217" t="s">
        <v>80</v>
      </c>
      <c r="AU102" s="217" t="s">
        <v>88</v>
      </c>
      <c r="AY102" s="216" t="s">
        <v>144</v>
      </c>
      <c r="BK102" s="218">
        <f>SUM(BK103:BK107)</f>
        <v>0</v>
      </c>
    </row>
    <row r="103" spans="2:65" s="1" customFormat="1" ht="16.5" customHeight="1">
      <c r="B103" s="39"/>
      <c r="C103" s="221" t="s">
        <v>90</v>
      </c>
      <c r="D103" s="221" t="s">
        <v>147</v>
      </c>
      <c r="E103" s="222" t="s">
        <v>401</v>
      </c>
      <c r="F103" s="223" t="s">
        <v>402</v>
      </c>
      <c r="G103" s="224" t="s">
        <v>226</v>
      </c>
      <c r="H103" s="225">
        <v>7.35</v>
      </c>
      <c r="I103" s="226"/>
      <c r="J103" s="227">
        <f>ROUND(I103*H103,2)</f>
        <v>0</v>
      </c>
      <c r="K103" s="223" t="s">
        <v>151</v>
      </c>
      <c r="L103" s="44"/>
      <c r="M103" s="228" t="s">
        <v>35</v>
      </c>
      <c r="N103" s="229" t="s">
        <v>54</v>
      </c>
      <c r="O103" s="85"/>
      <c r="P103" s="230">
        <f>O103*H103</f>
        <v>0</v>
      </c>
      <c r="Q103" s="230">
        <v>0</v>
      </c>
      <c r="R103" s="230">
        <f>Q103*H103</f>
        <v>0</v>
      </c>
      <c r="S103" s="230">
        <v>0.059</v>
      </c>
      <c r="T103" s="231">
        <f>S103*H103</f>
        <v>0.43365</v>
      </c>
      <c r="AR103" s="232" t="s">
        <v>152</v>
      </c>
      <c r="AT103" s="232" t="s">
        <v>147</v>
      </c>
      <c r="AU103" s="232" t="s">
        <v>90</v>
      </c>
      <c r="AY103" s="17" t="s">
        <v>144</v>
      </c>
      <c r="BE103" s="233">
        <f>IF(N103="základní",J103,0)</f>
        <v>0</v>
      </c>
      <c r="BF103" s="233">
        <f>IF(N103="snížená",J103,0)</f>
        <v>0</v>
      </c>
      <c r="BG103" s="233">
        <f>IF(N103="zákl. přenesená",J103,0)</f>
        <v>0</v>
      </c>
      <c r="BH103" s="233">
        <f>IF(N103="sníž. přenesená",J103,0)</f>
        <v>0</v>
      </c>
      <c r="BI103" s="233">
        <f>IF(N103="nulová",J103,0)</f>
        <v>0</v>
      </c>
      <c r="BJ103" s="17" t="s">
        <v>152</v>
      </c>
      <c r="BK103" s="233">
        <f>ROUND(I103*H103,2)</f>
        <v>0</v>
      </c>
      <c r="BL103" s="17" t="s">
        <v>152</v>
      </c>
      <c r="BM103" s="232" t="s">
        <v>403</v>
      </c>
    </row>
    <row r="104" spans="2:47" s="1" customFormat="1" ht="12">
      <c r="B104" s="39"/>
      <c r="C104" s="40"/>
      <c r="D104" s="234" t="s">
        <v>154</v>
      </c>
      <c r="E104" s="40"/>
      <c r="F104" s="235" t="s">
        <v>404</v>
      </c>
      <c r="G104" s="40"/>
      <c r="H104" s="40"/>
      <c r="I104" s="147"/>
      <c r="J104" s="40"/>
      <c r="K104" s="40"/>
      <c r="L104" s="44"/>
      <c r="M104" s="236"/>
      <c r="N104" s="85"/>
      <c r="O104" s="85"/>
      <c r="P104" s="85"/>
      <c r="Q104" s="85"/>
      <c r="R104" s="85"/>
      <c r="S104" s="85"/>
      <c r="T104" s="86"/>
      <c r="AT104" s="17" t="s">
        <v>154</v>
      </c>
      <c r="AU104" s="17" t="s">
        <v>90</v>
      </c>
    </row>
    <row r="105" spans="2:51" s="12" customFormat="1" ht="12">
      <c r="B105" s="247"/>
      <c r="C105" s="248"/>
      <c r="D105" s="234" t="s">
        <v>180</v>
      </c>
      <c r="E105" s="268" t="s">
        <v>35</v>
      </c>
      <c r="F105" s="249" t="s">
        <v>405</v>
      </c>
      <c r="G105" s="248"/>
      <c r="H105" s="250">
        <v>3.15</v>
      </c>
      <c r="I105" s="251"/>
      <c r="J105" s="248"/>
      <c r="K105" s="248"/>
      <c r="L105" s="252"/>
      <c r="M105" s="253"/>
      <c r="N105" s="254"/>
      <c r="O105" s="254"/>
      <c r="P105" s="254"/>
      <c r="Q105" s="254"/>
      <c r="R105" s="254"/>
      <c r="S105" s="254"/>
      <c r="T105" s="255"/>
      <c r="AT105" s="256" t="s">
        <v>180</v>
      </c>
      <c r="AU105" s="256" t="s">
        <v>90</v>
      </c>
      <c r="AV105" s="12" t="s">
        <v>90</v>
      </c>
      <c r="AW105" s="12" t="s">
        <v>41</v>
      </c>
      <c r="AX105" s="12" t="s">
        <v>81</v>
      </c>
      <c r="AY105" s="256" t="s">
        <v>144</v>
      </c>
    </row>
    <row r="106" spans="2:51" s="12" customFormat="1" ht="12">
      <c r="B106" s="247"/>
      <c r="C106" s="248"/>
      <c r="D106" s="234" t="s">
        <v>180</v>
      </c>
      <c r="E106" s="268" t="s">
        <v>35</v>
      </c>
      <c r="F106" s="249" t="s">
        <v>406</v>
      </c>
      <c r="G106" s="248"/>
      <c r="H106" s="250">
        <v>4.2</v>
      </c>
      <c r="I106" s="251"/>
      <c r="J106" s="248"/>
      <c r="K106" s="248"/>
      <c r="L106" s="252"/>
      <c r="M106" s="253"/>
      <c r="N106" s="254"/>
      <c r="O106" s="254"/>
      <c r="P106" s="254"/>
      <c r="Q106" s="254"/>
      <c r="R106" s="254"/>
      <c r="S106" s="254"/>
      <c r="T106" s="255"/>
      <c r="AT106" s="256" t="s">
        <v>180</v>
      </c>
      <c r="AU106" s="256" t="s">
        <v>90</v>
      </c>
      <c r="AV106" s="12" t="s">
        <v>90</v>
      </c>
      <c r="AW106" s="12" t="s">
        <v>41</v>
      </c>
      <c r="AX106" s="12" t="s">
        <v>81</v>
      </c>
      <c r="AY106" s="256" t="s">
        <v>144</v>
      </c>
    </row>
    <row r="107" spans="2:51" s="14" customFormat="1" ht="12">
      <c r="B107" s="269"/>
      <c r="C107" s="270"/>
      <c r="D107" s="234" t="s">
        <v>180</v>
      </c>
      <c r="E107" s="271" t="s">
        <v>35</v>
      </c>
      <c r="F107" s="272" t="s">
        <v>231</v>
      </c>
      <c r="G107" s="270"/>
      <c r="H107" s="273">
        <v>7.35</v>
      </c>
      <c r="I107" s="274"/>
      <c r="J107" s="270"/>
      <c r="K107" s="270"/>
      <c r="L107" s="275"/>
      <c r="M107" s="276"/>
      <c r="N107" s="277"/>
      <c r="O107" s="277"/>
      <c r="P107" s="277"/>
      <c r="Q107" s="277"/>
      <c r="R107" s="277"/>
      <c r="S107" s="277"/>
      <c r="T107" s="278"/>
      <c r="AT107" s="279" t="s">
        <v>180</v>
      </c>
      <c r="AU107" s="279" t="s">
        <v>90</v>
      </c>
      <c r="AV107" s="14" t="s">
        <v>152</v>
      </c>
      <c r="AW107" s="14" t="s">
        <v>41</v>
      </c>
      <c r="AX107" s="14" t="s">
        <v>88</v>
      </c>
      <c r="AY107" s="279" t="s">
        <v>144</v>
      </c>
    </row>
    <row r="108" spans="2:63" s="11" customFormat="1" ht="22.8" customHeight="1">
      <c r="B108" s="205"/>
      <c r="C108" s="206"/>
      <c r="D108" s="207" t="s">
        <v>80</v>
      </c>
      <c r="E108" s="219" t="s">
        <v>165</v>
      </c>
      <c r="F108" s="219" t="s">
        <v>166</v>
      </c>
      <c r="G108" s="206"/>
      <c r="H108" s="206"/>
      <c r="I108" s="209"/>
      <c r="J108" s="220">
        <f>BK108</f>
        <v>0</v>
      </c>
      <c r="K108" s="206"/>
      <c r="L108" s="211"/>
      <c r="M108" s="212"/>
      <c r="N108" s="213"/>
      <c r="O108" s="213"/>
      <c r="P108" s="214">
        <f>SUM(P109:P119)</f>
        <v>0</v>
      </c>
      <c r="Q108" s="213"/>
      <c r="R108" s="214">
        <f>SUM(R109:R119)</f>
        <v>0</v>
      </c>
      <c r="S108" s="213"/>
      <c r="T108" s="215">
        <f>SUM(T109:T119)</f>
        <v>0</v>
      </c>
      <c r="AR108" s="216" t="s">
        <v>88</v>
      </c>
      <c r="AT108" s="217" t="s">
        <v>80</v>
      </c>
      <c r="AU108" s="217" t="s">
        <v>88</v>
      </c>
      <c r="AY108" s="216" t="s">
        <v>144</v>
      </c>
      <c r="BK108" s="218">
        <f>SUM(BK109:BK119)</f>
        <v>0</v>
      </c>
    </row>
    <row r="109" spans="2:65" s="1" customFormat="1" ht="24" customHeight="1">
      <c r="B109" s="39"/>
      <c r="C109" s="221" t="s">
        <v>161</v>
      </c>
      <c r="D109" s="221" t="s">
        <v>147</v>
      </c>
      <c r="E109" s="222" t="s">
        <v>294</v>
      </c>
      <c r="F109" s="223" t="s">
        <v>295</v>
      </c>
      <c r="G109" s="224" t="s">
        <v>169</v>
      </c>
      <c r="H109" s="225">
        <v>0.434</v>
      </c>
      <c r="I109" s="226"/>
      <c r="J109" s="227">
        <f>ROUND(I109*H109,2)</f>
        <v>0</v>
      </c>
      <c r="K109" s="223" t="s">
        <v>151</v>
      </c>
      <c r="L109" s="44"/>
      <c r="M109" s="228" t="s">
        <v>35</v>
      </c>
      <c r="N109" s="229" t="s">
        <v>54</v>
      </c>
      <c r="O109" s="85"/>
      <c r="P109" s="230">
        <f>O109*H109</f>
        <v>0</v>
      </c>
      <c r="Q109" s="230">
        <v>0</v>
      </c>
      <c r="R109" s="230">
        <f>Q109*H109</f>
        <v>0</v>
      </c>
      <c r="S109" s="230">
        <v>0</v>
      </c>
      <c r="T109" s="231">
        <f>S109*H109</f>
        <v>0</v>
      </c>
      <c r="AR109" s="232" t="s">
        <v>152</v>
      </c>
      <c r="AT109" s="232" t="s">
        <v>147</v>
      </c>
      <c r="AU109" s="232" t="s">
        <v>90</v>
      </c>
      <c r="AY109" s="17" t="s">
        <v>144</v>
      </c>
      <c r="BE109" s="233">
        <f>IF(N109="základní",J109,0)</f>
        <v>0</v>
      </c>
      <c r="BF109" s="233">
        <f>IF(N109="snížená",J109,0)</f>
        <v>0</v>
      </c>
      <c r="BG109" s="233">
        <f>IF(N109="zákl. přenesená",J109,0)</f>
        <v>0</v>
      </c>
      <c r="BH109" s="233">
        <f>IF(N109="sníž. přenesená",J109,0)</f>
        <v>0</v>
      </c>
      <c r="BI109" s="233">
        <f>IF(N109="nulová",J109,0)</f>
        <v>0</v>
      </c>
      <c r="BJ109" s="17" t="s">
        <v>152</v>
      </c>
      <c r="BK109" s="233">
        <f>ROUND(I109*H109,2)</f>
        <v>0</v>
      </c>
      <c r="BL109" s="17" t="s">
        <v>152</v>
      </c>
      <c r="BM109" s="232" t="s">
        <v>407</v>
      </c>
    </row>
    <row r="110" spans="2:47" s="1" customFormat="1" ht="12">
      <c r="B110" s="39"/>
      <c r="C110" s="40"/>
      <c r="D110" s="234" t="s">
        <v>154</v>
      </c>
      <c r="E110" s="40"/>
      <c r="F110" s="235" t="s">
        <v>171</v>
      </c>
      <c r="G110" s="40"/>
      <c r="H110" s="40"/>
      <c r="I110" s="147"/>
      <c r="J110" s="40"/>
      <c r="K110" s="40"/>
      <c r="L110" s="44"/>
      <c r="M110" s="236"/>
      <c r="N110" s="85"/>
      <c r="O110" s="85"/>
      <c r="P110" s="85"/>
      <c r="Q110" s="85"/>
      <c r="R110" s="85"/>
      <c r="S110" s="85"/>
      <c r="T110" s="86"/>
      <c r="AT110" s="17" t="s">
        <v>154</v>
      </c>
      <c r="AU110" s="17" t="s">
        <v>90</v>
      </c>
    </row>
    <row r="111" spans="2:65" s="1" customFormat="1" ht="16.5" customHeight="1">
      <c r="B111" s="39"/>
      <c r="C111" s="221" t="s">
        <v>152</v>
      </c>
      <c r="D111" s="221" t="s">
        <v>147</v>
      </c>
      <c r="E111" s="222" t="s">
        <v>173</v>
      </c>
      <c r="F111" s="223" t="s">
        <v>174</v>
      </c>
      <c r="G111" s="224" t="s">
        <v>169</v>
      </c>
      <c r="H111" s="225">
        <v>0.434</v>
      </c>
      <c r="I111" s="226"/>
      <c r="J111" s="227">
        <f>ROUND(I111*H111,2)</f>
        <v>0</v>
      </c>
      <c r="K111" s="223" t="s">
        <v>151</v>
      </c>
      <c r="L111" s="44"/>
      <c r="M111" s="228" t="s">
        <v>35</v>
      </c>
      <c r="N111" s="229" t="s">
        <v>54</v>
      </c>
      <c r="O111" s="85"/>
      <c r="P111" s="230">
        <f>O111*H111</f>
        <v>0</v>
      </c>
      <c r="Q111" s="230">
        <v>0</v>
      </c>
      <c r="R111" s="230">
        <f>Q111*H111</f>
        <v>0</v>
      </c>
      <c r="S111" s="230">
        <v>0</v>
      </c>
      <c r="T111" s="231">
        <f>S111*H111</f>
        <v>0</v>
      </c>
      <c r="AR111" s="232" t="s">
        <v>152</v>
      </c>
      <c r="AT111" s="232" t="s">
        <v>147</v>
      </c>
      <c r="AU111" s="232" t="s">
        <v>90</v>
      </c>
      <c r="AY111" s="17" t="s">
        <v>144</v>
      </c>
      <c r="BE111" s="233">
        <f>IF(N111="základní",J111,0)</f>
        <v>0</v>
      </c>
      <c r="BF111" s="233">
        <f>IF(N111="snížená",J111,0)</f>
        <v>0</v>
      </c>
      <c r="BG111" s="233">
        <f>IF(N111="zákl. přenesená",J111,0)</f>
        <v>0</v>
      </c>
      <c r="BH111" s="233">
        <f>IF(N111="sníž. přenesená",J111,0)</f>
        <v>0</v>
      </c>
      <c r="BI111" s="233">
        <f>IF(N111="nulová",J111,0)</f>
        <v>0</v>
      </c>
      <c r="BJ111" s="17" t="s">
        <v>152</v>
      </c>
      <c r="BK111" s="233">
        <f>ROUND(I111*H111,2)</f>
        <v>0</v>
      </c>
      <c r="BL111" s="17" t="s">
        <v>152</v>
      </c>
      <c r="BM111" s="232" t="s">
        <v>408</v>
      </c>
    </row>
    <row r="112" spans="2:47" s="1" customFormat="1" ht="12">
      <c r="B112" s="39"/>
      <c r="C112" s="40"/>
      <c r="D112" s="234" t="s">
        <v>154</v>
      </c>
      <c r="E112" s="40"/>
      <c r="F112" s="235" t="s">
        <v>176</v>
      </c>
      <c r="G112" s="40"/>
      <c r="H112" s="40"/>
      <c r="I112" s="147"/>
      <c r="J112" s="40"/>
      <c r="K112" s="40"/>
      <c r="L112" s="44"/>
      <c r="M112" s="236"/>
      <c r="N112" s="85"/>
      <c r="O112" s="85"/>
      <c r="P112" s="85"/>
      <c r="Q112" s="85"/>
      <c r="R112" s="85"/>
      <c r="S112" s="85"/>
      <c r="T112" s="86"/>
      <c r="AT112" s="17" t="s">
        <v>154</v>
      </c>
      <c r="AU112" s="17" t="s">
        <v>90</v>
      </c>
    </row>
    <row r="113" spans="2:65" s="1" customFormat="1" ht="24" customHeight="1">
      <c r="B113" s="39"/>
      <c r="C113" s="221" t="s">
        <v>172</v>
      </c>
      <c r="D113" s="221" t="s">
        <v>147</v>
      </c>
      <c r="E113" s="222" t="s">
        <v>177</v>
      </c>
      <c r="F113" s="223" t="s">
        <v>178</v>
      </c>
      <c r="G113" s="224" t="s">
        <v>169</v>
      </c>
      <c r="H113" s="225">
        <v>8.246</v>
      </c>
      <c r="I113" s="226"/>
      <c r="J113" s="227">
        <f>ROUND(I113*H113,2)</f>
        <v>0</v>
      </c>
      <c r="K113" s="223" t="s">
        <v>151</v>
      </c>
      <c r="L113" s="44"/>
      <c r="M113" s="228" t="s">
        <v>35</v>
      </c>
      <c r="N113" s="229" t="s">
        <v>54</v>
      </c>
      <c r="O113" s="85"/>
      <c r="P113" s="230">
        <f>O113*H113</f>
        <v>0</v>
      </c>
      <c r="Q113" s="230">
        <v>0</v>
      </c>
      <c r="R113" s="230">
        <f>Q113*H113</f>
        <v>0</v>
      </c>
      <c r="S113" s="230">
        <v>0</v>
      </c>
      <c r="T113" s="231">
        <f>S113*H113</f>
        <v>0</v>
      </c>
      <c r="AR113" s="232" t="s">
        <v>152</v>
      </c>
      <c r="AT113" s="232" t="s">
        <v>147</v>
      </c>
      <c r="AU113" s="232" t="s">
        <v>90</v>
      </c>
      <c r="AY113" s="17" t="s">
        <v>144</v>
      </c>
      <c r="BE113" s="233">
        <f>IF(N113="základní",J113,0)</f>
        <v>0</v>
      </c>
      <c r="BF113" s="233">
        <f>IF(N113="snížená",J113,0)</f>
        <v>0</v>
      </c>
      <c r="BG113" s="233">
        <f>IF(N113="zákl. přenesená",J113,0)</f>
        <v>0</v>
      </c>
      <c r="BH113" s="233">
        <f>IF(N113="sníž. přenesená",J113,0)</f>
        <v>0</v>
      </c>
      <c r="BI113" s="233">
        <f>IF(N113="nulová",J113,0)</f>
        <v>0</v>
      </c>
      <c r="BJ113" s="17" t="s">
        <v>152</v>
      </c>
      <c r="BK113" s="233">
        <f>ROUND(I113*H113,2)</f>
        <v>0</v>
      </c>
      <c r="BL113" s="17" t="s">
        <v>152</v>
      </c>
      <c r="BM113" s="232" t="s">
        <v>409</v>
      </c>
    </row>
    <row r="114" spans="2:47" s="1" customFormat="1" ht="12">
      <c r="B114" s="39"/>
      <c r="C114" s="40"/>
      <c r="D114" s="234" t="s">
        <v>154</v>
      </c>
      <c r="E114" s="40"/>
      <c r="F114" s="235" t="s">
        <v>176</v>
      </c>
      <c r="G114" s="40"/>
      <c r="H114" s="40"/>
      <c r="I114" s="147"/>
      <c r="J114" s="40"/>
      <c r="K114" s="40"/>
      <c r="L114" s="44"/>
      <c r="M114" s="236"/>
      <c r="N114" s="85"/>
      <c r="O114" s="85"/>
      <c r="P114" s="85"/>
      <c r="Q114" s="85"/>
      <c r="R114" s="85"/>
      <c r="S114" s="85"/>
      <c r="T114" s="86"/>
      <c r="AT114" s="17" t="s">
        <v>154</v>
      </c>
      <c r="AU114" s="17" t="s">
        <v>90</v>
      </c>
    </row>
    <row r="115" spans="2:51" s="12" customFormat="1" ht="12">
      <c r="B115" s="247"/>
      <c r="C115" s="248"/>
      <c r="D115" s="234" t="s">
        <v>180</v>
      </c>
      <c r="E115" s="248"/>
      <c r="F115" s="249" t="s">
        <v>410</v>
      </c>
      <c r="G115" s="248"/>
      <c r="H115" s="250">
        <v>8.246</v>
      </c>
      <c r="I115" s="251"/>
      <c r="J115" s="248"/>
      <c r="K115" s="248"/>
      <c r="L115" s="252"/>
      <c r="M115" s="253"/>
      <c r="N115" s="254"/>
      <c r="O115" s="254"/>
      <c r="P115" s="254"/>
      <c r="Q115" s="254"/>
      <c r="R115" s="254"/>
      <c r="S115" s="254"/>
      <c r="T115" s="255"/>
      <c r="AT115" s="256" t="s">
        <v>180</v>
      </c>
      <c r="AU115" s="256" t="s">
        <v>90</v>
      </c>
      <c r="AV115" s="12" t="s">
        <v>90</v>
      </c>
      <c r="AW115" s="12" t="s">
        <v>4</v>
      </c>
      <c r="AX115" s="12" t="s">
        <v>88</v>
      </c>
      <c r="AY115" s="256" t="s">
        <v>144</v>
      </c>
    </row>
    <row r="116" spans="2:65" s="1" customFormat="1" ht="24" customHeight="1">
      <c r="B116" s="39"/>
      <c r="C116" s="221" t="s">
        <v>145</v>
      </c>
      <c r="D116" s="221" t="s">
        <v>147</v>
      </c>
      <c r="E116" s="222" t="s">
        <v>326</v>
      </c>
      <c r="F116" s="223" t="s">
        <v>327</v>
      </c>
      <c r="G116" s="224" t="s">
        <v>169</v>
      </c>
      <c r="H116" s="225">
        <v>0.05</v>
      </c>
      <c r="I116" s="226"/>
      <c r="J116" s="227">
        <f>ROUND(I116*H116,2)</f>
        <v>0</v>
      </c>
      <c r="K116" s="223" t="s">
        <v>151</v>
      </c>
      <c r="L116" s="44"/>
      <c r="M116" s="228" t="s">
        <v>35</v>
      </c>
      <c r="N116" s="229" t="s">
        <v>54</v>
      </c>
      <c r="O116" s="85"/>
      <c r="P116" s="230">
        <f>O116*H116</f>
        <v>0</v>
      </c>
      <c r="Q116" s="230">
        <v>0</v>
      </c>
      <c r="R116" s="230">
        <f>Q116*H116</f>
        <v>0</v>
      </c>
      <c r="S116" s="230">
        <v>0</v>
      </c>
      <c r="T116" s="231">
        <f>S116*H116</f>
        <v>0</v>
      </c>
      <c r="AR116" s="232" t="s">
        <v>152</v>
      </c>
      <c r="AT116" s="232" t="s">
        <v>147</v>
      </c>
      <c r="AU116" s="232" t="s">
        <v>90</v>
      </c>
      <c r="AY116" s="17" t="s">
        <v>144</v>
      </c>
      <c r="BE116" s="233">
        <f>IF(N116="základní",J116,0)</f>
        <v>0</v>
      </c>
      <c r="BF116" s="233">
        <f>IF(N116="snížená",J116,0)</f>
        <v>0</v>
      </c>
      <c r="BG116" s="233">
        <f>IF(N116="zákl. přenesená",J116,0)</f>
        <v>0</v>
      </c>
      <c r="BH116" s="233">
        <f>IF(N116="sníž. přenesená",J116,0)</f>
        <v>0</v>
      </c>
      <c r="BI116" s="233">
        <f>IF(N116="nulová",J116,0)</f>
        <v>0</v>
      </c>
      <c r="BJ116" s="17" t="s">
        <v>152</v>
      </c>
      <c r="BK116" s="233">
        <f>ROUND(I116*H116,2)</f>
        <v>0</v>
      </c>
      <c r="BL116" s="17" t="s">
        <v>152</v>
      </c>
      <c r="BM116" s="232" t="s">
        <v>411</v>
      </c>
    </row>
    <row r="117" spans="2:47" s="1" customFormat="1" ht="12">
      <c r="B117" s="39"/>
      <c r="C117" s="40"/>
      <c r="D117" s="234" t="s">
        <v>154</v>
      </c>
      <c r="E117" s="40"/>
      <c r="F117" s="235" t="s">
        <v>329</v>
      </c>
      <c r="G117" s="40"/>
      <c r="H117" s="40"/>
      <c r="I117" s="147"/>
      <c r="J117" s="40"/>
      <c r="K117" s="40"/>
      <c r="L117" s="44"/>
      <c r="M117" s="236"/>
      <c r="N117" s="85"/>
      <c r="O117" s="85"/>
      <c r="P117" s="85"/>
      <c r="Q117" s="85"/>
      <c r="R117" s="85"/>
      <c r="S117" s="85"/>
      <c r="T117" s="86"/>
      <c r="AT117" s="17" t="s">
        <v>154</v>
      </c>
      <c r="AU117" s="17" t="s">
        <v>90</v>
      </c>
    </row>
    <row r="118" spans="2:65" s="1" customFormat="1" ht="24" customHeight="1">
      <c r="B118" s="39"/>
      <c r="C118" s="221" t="s">
        <v>184</v>
      </c>
      <c r="D118" s="221" t="s">
        <v>147</v>
      </c>
      <c r="E118" s="222" t="s">
        <v>412</v>
      </c>
      <c r="F118" s="223" t="s">
        <v>413</v>
      </c>
      <c r="G118" s="224" t="s">
        <v>169</v>
      </c>
      <c r="H118" s="225">
        <v>0.384</v>
      </c>
      <c r="I118" s="226"/>
      <c r="J118" s="227">
        <f>ROUND(I118*H118,2)</f>
        <v>0</v>
      </c>
      <c r="K118" s="223" t="s">
        <v>151</v>
      </c>
      <c r="L118" s="44"/>
      <c r="M118" s="228" t="s">
        <v>35</v>
      </c>
      <c r="N118" s="229" t="s">
        <v>54</v>
      </c>
      <c r="O118" s="85"/>
      <c r="P118" s="230">
        <f>O118*H118</f>
        <v>0</v>
      </c>
      <c r="Q118" s="230">
        <v>0</v>
      </c>
      <c r="R118" s="230">
        <f>Q118*H118</f>
        <v>0</v>
      </c>
      <c r="S118" s="230">
        <v>0</v>
      </c>
      <c r="T118" s="231">
        <f>S118*H118</f>
        <v>0</v>
      </c>
      <c r="AR118" s="232" t="s">
        <v>152</v>
      </c>
      <c r="AT118" s="232" t="s">
        <v>147</v>
      </c>
      <c r="AU118" s="232" t="s">
        <v>90</v>
      </c>
      <c r="AY118" s="17" t="s">
        <v>144</v>
      </c>
      <c r="BE118" s="233">
        <f>IF(N118="základní",J118,0)</f>
        <v>0</v>
      </c>
      <c r="BF118" s="233">
        <f>IF(N118="snížená",J118,0)</f>
        <v>0</v>
      </c>
      <c r="BG118" s="233">
        <f>IF(N118="zákl. přenesená",J118,0)</f>
        <v>0</v>
      </c>
      <c r="BH118" s="233">
        <f>IF(N118="sníž. přenesená",J118,0)</f>
        <v>0</v>
      </c>
      <c r="BI118" s="233">
        <f>IF(N118="nulová",J118,0)</f>
        <v>0</v>
      </c>
      <c r="BJ118" s="17" t="s">
        <v>152</v>
      </c>
      <c r="BK118" s="233">
        <f>ROUND(I118*H118,2)</f>
        <v>0</v>
      </c>
      <c r="BL118" s="17" t="s">
        <v>152</v>
      </c>
      <c r="BM118" s="232" t="s">
        <v>414</v>
      </c>
    </row>
    <row r="119" spans="2:47" s="1" customFormat="1" ht="12">
      <c r="B119" s="39"/>
      <c r="C119" s="40"/>
      <c r="D119" s="234" t="s">
        <v>154</v>
      </c>
      <c r="E119" s="40"/>
      <c r="F119" s="235" t="s">
        <v>329</v>
      </c>
      <c r="G119" s="40"/>
      <c r="H119" s="40"/>
      <c r="I119" s="147"/>
      <c r="J119" s="40"/>
      <c r="K119" s="40"/>
      <c r="L119" s="44"/>
      <c r="M119" s="236"/>
      <c r="N119" s="85"/>
      <c r="O119" s="85"/>
      <c r="P119" s="85"/>
      <c r="Q119" s="85"/>
      <c r="R119" s="85"/>
      <c r="S119" s="85"/>
      <c r="T119" s="86"/>
      <c r="AT119" s="17" t="s">
        <v>154</v>
      </c>
      <c r="AU119" s="17" t="s">
        <v>90</v>
      </c>
    </row>
    <row r="120" spans="2:63" s="11" customFormat="1" ht="25.9" customHeight="1">
      <c r="B120" s="205"/>
      <c r="C120" s="206"/>
      <c r="D120" s="207" t="s">
        <v>80</v>
      </c>
      <c r="E120" s="208" t="s">
        <v>189</v>
      </c>
      <c r="F120" s="208" t="s">
        <v>190</v>
      </c>
      <c r="G120" s="206"/>
      <c r="H120" s="206"/>
      <c r="I120" s="209"/>
      <c r="J120" s="210">
        <f>BK120</f>
        <v>0</v>
      </c>
      <c r="K120" s="206"/>
      <c r="L120" s="211"/>
      <c r="M120" s="212"/>
      <c r="N120" s="213"/>
      <c r="O120" s="213"/>
      <c r="P120" s="214">
        <f>P121+P128</f>
        <v>0</v>
      </c>
      <c r="Q120" s="213"/>
      <c r="R120" s="214">
        <f>R121+R128</f>
        <v>0.24592349999999996</v>
      </c>
      <c r="S120" s="213"/>
      <c r="T120" s="215">
        <f>T121+T128</f>
        <v>0</v>
      </c>
      <c r="AR120" s="216" t="s">
        <v>90</v>
      </c>
      <c r="AT120" s="217" t="s">
        <v>80</v>
      </c>
      <c r="AU120" s="217" t="s">
        <v>81</v>
      </c>
      <c r="AY120" s="216" t="s">
        <v>144</v>
      </c>
      <c r="BK120" s="218">
        <f>BK121+BK128</f>
        <v>0</v>
      </c>
    </row>
    <row r="121" spans="2:63" s="11" customFormat="1" ht="22.8" customHeight="1">
      <c r="B121" s="205"/>
      <c r="C121" s="206"/>
      <c r="D121" s="207" t="s">
        <v>80</v>
      </c>
      <c r="E121" s="219" t="s">
        <v>333</v>
      </c>
      <c r="F121" s="219" t="s">
        <v>334</v>
      </c>
      <c r="G121" s="206"/>
      <c r="H121" s="206"/>
      <c r="I121" s="209"/>
      <c r="J121" s="220">
        <f>BK121</f>
        <v>0</v>
      </c>
      <c r="K121" s="206"/>
      <c r="L121" s="211"/>
      <c r="M121" s="212"/>
      <c r="N121" s="213"/>
      <c r="O121" s="213"/>
      <c r="P121" s="214">
        <f>SUM(P122:P127)</f>
        <v>0</v>
      </c>
      <c r="Q121" s="213"/>
      <c r="R121" s="214">
        <f>SUM(R122:R127)</f>
        <v>0.004263</v>
      </c>
      <c r="S121" s="213"/>
      <c r="T121" s="215">
        <f>SUM(T122:T127)</f>
        <v>0</v>
      </c>
      <c r="AR121" s="216" t="s">
        <v>90</v>
      </c>
      <c r="AT121" s="217" t="s">
        <v>80</v>
      </c>
      <c r="AU121" s="217" t="s">
        <v>88</v>
      </c>
      <c r="AY121" s="216" t="s">
        <v>144</v>
      </c>
      <c r="BK121" s="218">
        <f>SUM(BK122:BK127)</f>
        <v>0</v>
      </c>
    </row>
    <row r="122" spans="2:65" s="1" customFormat="1" ht="16.5" customHeight="1">
      <c r="B122" s="39"/>
      <c r="C122" s="221" t="s">
        <v>159</v>
      </c>
      <c r="D122" s="221" t="s">
        <v>147</v>
      </c>
      <c r="E122" s="222" t="s">
        <v>335</v>
      </c>
      <c r="F122" s="223" t="s">
        <v>336</v>
      </c>
      <c r="G122" s="224" t="s">
        <v>252</v>
      </c>
      <c r="H122" s="225">
        <v>4.9</v>
      </c>
      <c r="I122" s="226"/>
      <c r="J122" s="227">
        <f>ROUND(I122*H122,2)</f>
        <v>0</v>
      </c>
      <c r="K122" s="223" t="s">
        <v>151</v>
      </c>
      <c r="L122" s="44"/>
      <c r="M122" s="228" t="s">
        <v>35</v>
      </c>
      <c r="N122" s="229" t="s">
        <v>54</v>
      </c>
      <c r="O122" s="85"/>
      <c r="P122" s="230">
        <f>O122*H122</f>
        <v>0</v>
      </c>
      <c r="Q122" s="230">
        <v>0.00087</v>
      </c>
      <c r="R122" s="230">
        <f>Q122*H122</f>
        <v>0.004263</v>
      </c>
      <c r="S122" s="230">
        <v>0</v>
      </c>
      <c r="T122" s="231">
        <f>S122*H122</f>
        <v>0</v>
      </c>
      <c r="AR122" s="232" t="s">
        <v>195</v>
      </c>
      <c r="AT122" s="232" t="s">
        <v>147</v>
      </c>
      <c r="AU122" s="232" t="s">
        <v>90</v>
      </c>
      <c r="AY122" s="17" t="s">
        <v>144</v>
      </c>
      <c r="BE122" s="233">
        <f>IF(N122="základní",J122,0)</f>
        <v>0</v>
      </c>
      <c r="BF122" s="233">
        <f>IF(N122="snížená",J122,0)</f>
        <v>0</v>
      </c>
      <c r="BG122" s="233">
        <f>IF(N122="zákl. přenesená",J122,0)</f>
        <v>0</v>
      </c>
      <c r="BH122" s="233">
        <f>IF(N122="sníž. přenesená",J122,0)</f>
        <v>0</v>
      </c>
      <c r="BI122" s="233">
        <f>IF(N122="nulová",J122,0)</f>
        <v>0</v>
      </c>
      <c r="BJ122" s="17" t="s">
        <v>152</v>
      </c>
      <c r="BK122" s="233">
        <f>ROUND(I122*H122,2)</f>
        <v>0</v>
      </c>
      <c r="BL122" s="17" t="s">
        <v>195</v>
      </c>
      <c r="BM122" s="232" t="s">
        <v>415</v>
      </c>
    </row>
    <row r="123" spans="2:51" s="12" customFormat="1" ht="12">
      <c r="B123" s="247"/>
      <c r="C123" s="248"/>
      <c r="D123" s="234" t="s">
        <v>180</v>
      </c>
      <c r="E123" s="268" t="s">
        <v>35</v>
      </c>
      <c r="F123" s="249" t="s">
        <v>416</v>
      </c>
      <c r="G123" s="248"/>
      <c r="H123" s="250">
        <v>2.1</v>
      </c>
      <c r="I123" s="251"/>
      <c r="J123" s="248"/>
      <c r="K123" s="248"/>
      <c r="L123" s="252"/>
      <c r="M123" s="253"/>
      <c r="N123" s="254"/>
      <c r="O123" s="254"/>
      <c r="P123" s="254"/>
      <c r="Q123" s="254"/>
      <c r="R123" s="254"/>
      <c r="S123" s="254"/>
      <c r="T123" s="255"/>
      <c r="AT123" s="256" t="s">
        <v>180</v>
      </c>
      <c r="AU123" s="256" t="s">
        <v>90</v>
      </c>
      <c r="AV123" s="12" t="s">
        <v>90</v>
      </c>
      <c r="AW123" s="12" t="s">
        <v>41</v>
      </c>
      <c r="AX123" s="12" t="s">
        <v>81</v>
      </c>
      <c r="AY123" s="256" t="s">
        <v>144</v>
      </c>
    </row>
    <row r="124" spans="2:51" s="12" customFormat="1" ht="12">
      <c r="B124" s="247"/>
      <c r="C124" s="248"/>
      <c r="D124" s="234" t="s">
        <v>180</v>
      </c>
      <c r="E124" s="268" t="s">
        <v>35</v>
      </c>
      <c r="F124" s="249" t="s">
        <v>417</v>
      </c>
      <c r="G124" s="248"/>
      <c r="H124" s="250">
        <v>2.8</v>
      </c>
      <c r="I124" s="251"/>
      <c r="J124" s="248"/>
      <c r="K124" s="248"/>
      <c r="L124" s="252"/>
      <c r="M124" s="253"/>
      <c r="N124" s="254"/>
      <c r="O124" s="254"/>
      <c r="P124" s="254"/>
      <c r="Q124" s="254"/>
      <c r="R124" s="254"/>
      <c r="S124" s="254"/>
      <c r="T124" s="255"/>
      <c r="AT124" s="256" t="s">
        <v>180</v>
      </c>
      <c r="AU124" s="256" t="s">
        <v>90</v>
      </c>
      <c r="AV124" s="12" t="s">
        <v>90</v>
      </c>
      <c r="AW124" s="12" t="s">
        <v>41</v>
      </c>
      <c r="AX124" s="12" t="s">
        <v>81</v>
      </c>
      <c r="AY124" s="256" t="s">
        <v>144</v>
      </c>
    </row>
    <row r="125" spans="2:51" s="14" customFormat="1" ht="12">
      <c r="B125" s="269"/>
      <c r="C125" s="270"/>
      <c r="D125" s="234" t="s">
        <v>180</v>
      </c>
      <c r="E125" s="271" t="s">
        <v>35</v>
      </c>
      <c r="F125" s="272" t="s">
        <v>231</v>
      </c>
      <c r="G125" s="270"/>
      <c r="H125" s="273">
        <v>4.9</v>
      </c>
      <c r="I125" s="274"/>
      <c r="J125" s="270"/>
      <c r="K125" s="270"/>
      <c r="L125" s="275"/>
      <c r="M125" s="276"/>
      <c r="N125" s="277"/>
      <c r="O125" s="277"/>
      <c r="P125" s="277"/>
      <c r="Q125" s="277"/>
      <c r="R125" s="277"/>
      <c r="S125" s="277"/>
      <c r="T125" s="278"/>
      <c r="AT125" s="279" t="s">
        <v>180</v>
      </c>
      <c r="AU125" s="279" t="s">
        <v>90</v>
      </c>
      <c r="AV125" s="14" t="s">
        <v>152</v>
      </c>
      <c r="AW125" s="14" t="s">
        <v>41</v>
      </c>
      <c r="AX125" s="14" t="s">
        <v>88</v>
      </c>
      <c r="AY125" s="279" t="s">
        <v>144</v>
      </c>
    </row>
    <row r="126" spans="2:65" s="1" customFormat="1" ht="24" customHeight="1">
      <c r="B126" s="39"/>
      <c r="C126" s="221" t="s">
        <v>198</v>
      </c>
      <c r="D126" s="221" t="s">
        <v>147</v>
      </c>
      <c r="E126" s="222" t="s">
        <v>339</v>
      </c>
      <c r="F126" s="223" t="s">
        <v>340</v>
      </c>
      <c r="G126" s="224" t="s">
        <v>218</v>
      </c>
      <c r="H126" s="257"/>
      <c r="I126" s="226"/>
      <c r="J126" s="227">
        <f>ROUND(I126*H126,2)</f>
        <v>0</v>
      </c>
      <c r="K126" s="223" t="s">
        <v>151</v>
      </c>
      <c r="L126" s="44"/>
      <c r="M126" s="228" t="s">
        <v>35</v>
      </c>
      <c r="N126" s="229" t="s">
        <v>54</v>
      </c>
      <c r="O126" s="85"/>
      <c r="P126" s="230">
        <f>O126*H126</f>
        <v>0</v>
      </c>
      <c r="Q126" s="230">
        <v>0</v>
      </c>
      <c r="R126" s="230">
        <f>Q126*H126</f>
        <v>0</v>
      </c>
      <c r="S126" s="230">
        <v>0</v>
      </c>
      <c r="T126" s="231">
        <f>S126*H126</f>
        <v>0</v>
      </c>
      <c r="AR126" s="232" t="s">
        <v>195</v>
      </c>
      <c r="AT126" s="232" t="s">
        <v>147</v>
      </c>
      <c r="AU126" s="232" t="s">
        <v>90</v>
      </c>
      <c r="AY126" s="17" t="s">
        <v>144</v>
      </c>
      <c r="BE126" s="233">
        <f>IF(N126="základní",J126,0)</f>
        <v>0</v>
      </c>
      <c r="BF126" s="233">
        <f>IF(N126="snížená",J126,0)</f>
        <v>0</v>
      </c>
      <c r="BG126" s="233">
        <f>IF(N126="zákl. přenesená",J126,0)</f>
        <v>0</v>
      </c>
      <c r="BH126" s="233">
        <f>IF(N126="sníž. přenesená",J126,0)</f>
        <v>0</v>
      </c>
      <c r="BI126" s="233">
        <f>IF(N126="nulová",J126,0)</f>
        <v>0</v>
      </c>
      <c r="BJ126" s="17" t="s">
        <v>152</v>
      </c>
      <c r="BK126" s="233">
        <f>ROUND(I126*H126,2)</f>
        <v>0</v>
      </c>
      <c r="BL126" s="17" t="s">
        <v>195</v>
      </c>
      <c r="BM126" s="232" t="s">
        <v>418</v>
      </c>
    </row>
    <row r="127" spans="2:47" s="1" customFormat="1" ht="12">
      <c r="B127" s="39"/>
      <c r="C127" s="40"/>
      <c r="D127" s="234" t="s">
        <v>154</v>
      </c>
      <c r="E127" s="40"/>
      <c r="F127" s="235" t="s">
        <v>342</v>
      </c>
      <c r="G127" s="40"/>
      <c r="H127" s="40"/>
      <c r="I127" s="147"/>
      <c r="J127" s="40"/>
      <c r="K127" s="40"/>
      <c r="L127" s="44"/>
      <c r="M127" s="236"/>
      <c r="N127" s="85"/>
      <c r="O127" s="85"/>
      <c r="P127" s="85"/>
      <c r="Q127" s="85"/>
      <c r="R127" s="85"/>
      <c r="S127" s="85"/>
      <c r="T127" s="86"/>
      <c r="AT127" s="17" t="s">
        <v>154</v>
      </c>
      <c r="AU127" s="17" t="s">
        <v>90</v>
      </c>
    </row>
    <row r="128" spans="2:63" s="11" customFormat="1" ht="22.8" customHeight="1">
      <c r="B128" s="205"/>
      <c r="C128" s="206"/>
      <c r="D128" s="207" t="s">
        <v>80</v>
      </c>
      <c r="E128" s="219" t="s">
        <v>261</v>
      </c>
      <c r="F128" s="219" t="s">
        <v>262</v>
      </c>
      <c r="G128" s="206"/>
      <c r="H128" s="206"/>
      <c r="I128" s="209"/>
      <c r="J128" s="220">
        <f>BK128</f>
        <v>0</v>
      </c>
      <c r="K128" s="206"/>
      <c r="L128" s="211"/>
      <c r="M128" s="212"/>
      <c r="N128" s="213"/>
      <c r="O128" s="213"/>
      <c r="P128" s="214">
        <f>SUM(P129:P145)</f>
        <v>0</v>
      </c>
      <c r="Q128" s="213"/>
      <c r="R128" s="214">
        <f>SUM(R129:R145)</f>
        <v>0.24166049999999997</v>
      </c>
      <c r="S128" s="213"/>
      <c r="T128" s="215">
        <f>SUM(T129:T145)</f>
        <v>0</v>
      </c>
      <c r="AR128" s="216" t="s">
        <v>90</v>
      </c>
      <c r="AT128" s="217" t="s">
        <v>80</v>
      </c>
      <c r="AU128" s="217" t="s">
        <v>88</v>
      </c>
      <c r="AY128" s="216" t="s">
        <v>144</v>
      </c>
      <c r="BK128" s="218">
        <f>SUM(BK129:BK145)</f>
        <v>0</v>
      </c>
    </row>
    <row r="129" spans="2:65" s="1" customFormat="1" ht="16.5" customHeight="1">
      <c r="B129" s="39"/>
      <c r="C129" s="221" t="s">
        <v>203</v>
      </c>
      <c r="D129" s="221" t="s">
        <v>147</v>
      </c>
      <c r="E129" s="222" t="s">
        <v>343</v>
      </c>
      <c r="F129" s="223" t="s">
        <v>344</v>
      </c>
      <c r="G129" s="224" t="s">
        <v>226</v>
      </c>
      <c r="H129" s="225">
        <v>7.35</v>
      </c>
      <c r="I129" s="226"/>
      <c r="J129" s="227">
        <f>ROUND(I129*H129,2)</f>
        <v>0</v>
      </c>
      <c r="K129" s="223" t="s">
        <v>151</v>
      </c>
      <c r="L129" s="44"/>
      <c r="M129" s="228" t="s">
        <v>35</v>
      </c>
      <c r="N129" s="229" t="s">
        <v>54</v>
      </c>
      <c r="O129" s="85"/>
      <c r="P129" s="230">
        <f>O129*H129</f>
        <v>0</v>
      </c>
      <c r="Q129" s="230">
        <v>0.00027</v>
      </c>
      <c r="R129" s="230">
        <f>Q129*H129</f>
        <v>0.0019844999999999997</v>
      </c>
      <c r="S129" s="230">
        <v>0</v>
      </c>
      <c r="T129" s="231">
        <f>S129*H129</f>
        <v>0</v>
      </c>
      <c r="AR129" s="232" t="s">
        <v>195</v>
      </c>
      <c r="AT129" s="232" t="s">
        <v>147</v>
      </c>
      <c r="AU129" s="232" t="s">
        <v>90</v>
      </c>
      <c r="AY129" s="17" t="s">
        <v>144</v>
      </c>
      <c r="BE129" s="233">
        <f>IF(N129="základní",J129,0)</f>
        <v>0</v>
      </c>
      <c r="BF129" s="233">
        <f>IF(N129="snížená",J129,0)</f>
        <v>0</v>
      </c>
      <c r="BG129" s="233">
        <f>IF(N129="zákl. přenesená",J129,0)</f>
        <v>0</v>
      </c>
      <c r="BH129" s="233">
        <f>IF(N129="sníž. přenesená",J129,0)</f>
        <v>0</v>
      </c>
      <c r="BI129" s="233">
        <f>IF(N129="nulová",J129,0)</f>
        <v>0</v>
      </c>
      <c r="BJ129" s="17" t="s">
        <v>152</v>
      </c>
      <c r="BK129" s="233">
        <f>ROUND(I129*H129,2)</f>
        <v>0</v>
      </c>
      <c r="BL129" s="17" t="s">
        <v>195</v>
      </c>
      <c r="BM129" s="232" t="s">
        <v>419</v>
      </c>
    </row>
    <row r="130" spans="2:47" s="1" customFormat="1" ht="12">
      <c r="B130" s="39"/>
      <c r="C130" s="40"/>
      <c r="D130" s="234" t="s">
        <v>154</v>
      </c>
      <c r="E130" s="40"/>
      <c r="F130" s="235" t="s">
        <v>346</v>
      </c>
      <c r="G130" s="40"/>
      <c r="H130" s="40"/>
      <c r="I130" s="147"/>
      <c r="J130" s="40"/>
      <c r="K130" s="40"/>
      <c r="L130" s="44"/>
      <c r="M130" s="236"/>
      <c r="N130" s="85"/>
      <c r="O130" s="85"/>
      <c r="P130" s="85"/>
      <c r="Q130" s="85"/>
      <c r="R130" s="85"/>
      <c r="S130" s="85"/>
      <c r="T130" s="86"/>
      <c r="AT130" s="17" t="s">
        <v>154</v>
      </c>
      <c r="AU130" s="17" t="s">
        <v>90</v>
      </c>
    </row>
    <row r="131" spans="2:51" s="12" customFormat="1" ht="12">
      <c r="B131" s="247"/>
      <c r="C131" s="248"/>
      <c r="D131" s="234" t="s">
        <v>180</v>
      </c>
      <c r="E131" s="268" t="s">
        <v>35</v>
      </c>
      <c r="F131" s="249" t="s">
        <v>405</v>
      </c>
      <c r="G131" s="248"/>
      <c r="H131" s="250">
        <v>3.15</v>
      </c>
      <c r="I131" s="251"/>
      <c r="J131" s="248"/>
      <c r="K131" s="248"/>
      <c r="L131" s="252"/>
      <c r="M131" s="253"/>
      <c r="N131" s="254"/>
      <c r="O131" s="254"/>
      <c r="P131" s="254"/>
      <c r="Q131" s="254"/>
      <c r="R131" s="254"/>
      <c r="S131" s="254"/>
      <c r="T131" s="255"/>
      <c r="AT131" s="256" t="s">
        <v>180</v>
      </c>
      <c r="AU131" s="256" t="s">
        <v>90</v>
      </c>
      <c r="AV131" s="12" t="s">
        <v>90</v>
      </c>
      <c r="AW131" s="12" t="s">
        <v>41</v>
      </c>
      <c r="AX131" s="12" t="s">
        <v>81</v>
      </c>
      <c r="AY131" s="256" t="s">
        <v>144</v>
      </c>
    </row>
    <row r="132" spans="2:51" s="12" customFormat="1" ht="12">
      <c r="B132" s="247"/>
      <c r="C132" s="248"/>
      <c r="D132" s="234" t="s">
        <v>180</v>
      </c>
      <c r="E132" s="268" t="s">
        <v>35</v>
      </c>
      <c r="F132" s="249" t="s">
        <v>406</v>
      </c>
      <c r="G132" s="248"/>
      <c r="H132" s="250">
        <v>4.2</v>
      </c>
      <c r="I132" s="251"/>
      <c r="J132" s="248"/>
      <c r="K132" s="248"/>
      <c r="L132" s="252"/>
      <c r="M132" s="253"/>
      <c r="N132" s="254"/>
      <c r="O132" s="254"/>
      <c r="P132" s="254"/>
      <c r="Q132" s="254"/>
      <c r="R132" s="254"/>
      <c r="S132" s="254"/>
      <c r="T132" s="255"/>
      <c r="AT132" s="256" t="s">
        <v>180</v>
      </c>
      <c r="AU132" s="256" t="s">
        <v>90</v>
      </c>
      <c r="AV132" s="12" t="s">
        <v>90</v>
      </c>
      <c r="AW132" s="12" t="s">
        <v>41</v>
      </c>
      <c r="AX132" s="12" t="s">
        <v>81</v>
      </c>
      <c r="AY132" s="256" t="s">
        <v>144</v>
      </c>
    </row>
    <row r="133" spans="2:51" s="14" customFormat="1" ht="12">
      <c r="B133" s="269"/>
      <c r="C133" s="270"/>
      <c r="D133" s="234" t="s">
        <v>180</v>
      </c>
      <c r="E133" s="271" t="s">
        <v>35</v>
      </c>
      <c r="F133" s="272" t="s">
        <v>231</v>
      </c>
      <c r="G133" s="270"/>
      <c r="H133" s="273">
        <v>7.35</v>
      </c>
      <c r="I133" s="274"/>
      <c r="J133" s="270"/>
      <c r="K133" s="270"/>
      <c r="L133" s="275"/>
      <c r="M133" s="276"/>
      <c r="N133" s="277"/>
      <c r="O133" s="277"/>
      <c r="P133" s="277"/>
      <c r="Q133" s="277"/>
      <c r="R133" s="277"/>
      <c r="S133" s="277"/>
      <c r="T133" s="278"/>
      <c r="AT133" s="279" t="s">
        <v>180</v>
      </c>
      <c r="AU133" s="279" t="s">
        <v>90</v>
      </c>
      <c r="AV133" s="14" t="s">
        <v>152</v>
      </c>
      <c r="AW133" s="14" t="s">
        <v>41</v>
      </c>
      <c r="AX133" s="14" t="s">
        <v>88</v>
      </c>
      <c r="AY133" s="279" t="s">
        <v>144</v>
      </c>
    </row>
    <row r="134" spans="2:65" s="1" customFormat="1" ht="16.5" customHeight="1">
      <c r="B134" s="39"/>
      <c r="C134" s="237" t="s">
        <v>207</v>
      </c>
      <c r="D134" s="237" t="s">
        <v>156</v>
      </c>
      <c r="E134" s="238" t="s">
        <v>347</v>
      </c>
      <c r="F134" s="239" t="s">
        <v>348</v>
      </c>
      <c r="G134" s="240" t="s">
        <v>226</v>
      </c>
      <c r="H134" s="241">
        <v>7.35</v>
      </c>
      <c r="I134" s="242"/>
      <c r="J134" s="243">
        <f>ROUND(I134*H134,2)</f>
        <v>0</v>
      </c>
      <c r="K134" s="239" t="s">
        <v>151</v>
      </c>
      <c r="L134" s="244"/>
      <c r="M134" s="245" t="s">
        <v>35</v>
      </c>
      <c r="N134" s="246" t="s">
        <v>54</v>
      </c>
      <c r="O134" s="85"/>
      <c r="P134" s="230">
        <f>O134*H134</f>
        <v>0</v>
      </c>
      <c r="Q134" s="230">
        <v>0.03056</v>
      </c>
      <c r="R134" s="230">
        <f>Q134*H134</f>
        <v>0.22461599999999998</v>
      </c>
      <c r="S134" s="230">
        <v>0</v>
      </c>
      <c r="T134" s="231">
        <f>S134*H134</f>
        <v>0</v>
      </c>
      <c r="AR134" s="232" t="s">
        <v>201</v>
      </c>
      <c r="AT134" s="232" t="s">
        <v>156</v>
      </c>
      <c r="AU134" s="232" t="s">
        <v>90</v>
      </c>
      <c r="AY134" s="17" t="s">
        <v>144</v>
      </c>
      <c r="BE134" s="233">
        <f>IF(N134="základní",J134,0)</f>
        <v>0</v>
      </c>
      <c r="BF134" s="233">
        <f>IF(N134="snížená",J134,0)</f>
        <v>0</v>
      </c>
      <c r="BG134" s="233">
        <f>IF(N134="zákl. přenesená",J134,0)</f>
        <v>0</v>
      </c>
      <c r="BH134" s="233">
        <f>IF(N134="sníž. přenesená",J134,0)</f>
        <v>0</v>
      </c>
      <c r="BI134" s="233">
        <f>IF(N134="nulová",J134,0)</f>
        <v>0</v>
      </c>
      <c r="BJ134" s="17" t="s">
        <v>152</v>
      </c>
      <c r="BK134" s="233">
        <f>ROUND(I134*H134,2)</f>
        <v>0</v>
      </c>
      <c r="BL134" s="17" t="s">
        <v>195</v>
      </c>
      <c r="BM134" s="232" t="s">
        <v>420</v>
      </c>
    </row>
    <row r="135" spans="2:65" s="1" customFormat="1" ht="24" customHeight="1">
      <c r="B135" s="39"/>
      <c r="C135" s="221" t="s">
        <v>211</v>
      </c>
      <c r="D135" s="221" t="s">
        <v>147</v>
      </c>
      <c r="E135" s="222" t="s">
        <v>357</v>
      </c>
      <c r="F135" s="223" t="s">
        <v>358</v>
      </c>
      <c r="G135" s="224" t="s">
        <v>150</v>
      </c>
      <c r="H135" s="225">
        <v>2</v>
      </c>
      <c r="I135" s="226"/>
      <c r="J135" s="227">
        <f>ROUND(I135*H135,2)</f>
        <v>0</v>
      </c>
      <c r="K135" s="223" t="s">
        <v>151</v>
      </c>
      <c r="L135" s="44"/>
      <c r="M135" s="228" t="s">
        <v>35</v>
      </c>
      <c r="N135" s="229" t="s">
        <v>54</v>
      </c>
      <c r="O135" s="85"/>
      <c r="P135" s="230">
        <f>O135*H135</f>
        <v>0</v>
      </c>
      <c r="Q135" s="230">
        <v>0</v>
      </c>
      <c r="R135" s="230">
        <f>Q135*H135</f>
        <v>0</v>
      </c>
      <c r="S135" s="230">
        <v>0</v>
      </c>
      <c r="T135" s="231">
        <f>S135*H135</f>
        <v>0</v>
      </c>
      <c r="AR135" s="232" t="s">
        <v>195</v>
      </c>
      <c r="AT135" s="232" t="s">
        <v>147</v>
      </c>
      <c r="AU135" s="232" t="s">
        <v>90</v>
      </c>
      <c r="AY135" s="17" t="s">
        <v>144</v>
      </c>
      <c r="BE135" s="233">
        <f>IF(N135="základní",J135,0)</f>
        <v>0</v>
      </c>
      <c r="BF135" s="233">
        <f>IF(N135="snížená",J135,0)</f>
        <v>0</v>
      </c>
      <c r="BG135" s="233">
        <f>IF(N135="zákl. přenesená",J135,0)</f>
        <v>0</v>
      </c>
      <c r="BH135" s="233">
        <f>IF(N135="sníž. přenesená",J135,0)</f>
        <v>0</v>
      </c>
      <c r="BI135" s="233">
        <f>IF(N135="nulová",J135,0)</f>
        <v>0</v>
      </c>
      <c r="BJ135" s="17" t="s">
        <v>152</v>
      </c>
      <c r="BK135" s="233">
        <f>ROUND(I135*H135,2)</f>
        <v>0</v>
      </c>
      <c r="BL135" s="17" t="s">
        <v>195</v>
      </c>
      <c r="BM135" s="232" t="s">
        <v>421</v>
      </c>
    </row>
    <row r="136" spans="2:47" s="1" customFormat="1" ht="12">
      <c r="B136" s="39"/>
      <c r="C136" s="40"/>
      <c r="D136" s="234" t="s">
        <v>154</v>
      </c>
      <c r="E136" s="40"/>
      <c r="F136" s="235" t="s">
        <v>360</v>
      </c>
      <c r="G136" s="40"/>
      <c r="H136" s="40"/>
      <c r="I136" s="147"/>
      <c r="J136" s="40"/>
      <c r="K136" s="40"/>
      <c r="L136" s="44"/>
      <c r="M136" s="236"/>
      <c r="N136" s="85"/>
      <c r="O136" s="85"/>
      <c r="P136" s="85"/>
      <c r="Q136" s="85"/>
      <c r="R136" s="85"/>
      <c r="S136" s="85"/>
      <c r="T136" s="86"/>
      <c r="AT136" s="17" t="s">
        <v>154</v>
      </c>
      <c r="AU136" s="17" t="s">
        <v>90</v>
      </c>
    </row>
    <row r="137" spans="2:65" s="1" customFormat="1" ht="24" customHeight="1">
      <c r="B137" s="39"/>
      <c r="C137" s="221" t="s">
        <v>215</v>
      </c>
      <c r="D137" s="221" t="s">
        <v>147</v>
      </c>
      <c r="E137" s="222" t="s">
        <v>422</v>
      </c>
      <c r="F137" s="223" t="s">
        <v>423</v>
      </c>
      <c r="G137" s="224" t="s">
        <v>150</v>
      </c>
      <c r="H137" s="225">
        <v>1</v>
      </c>
      <c r="I137" s="226"/>
      <c r="J137" s="227">
        <f>ROUND(I137*H137,2)</f>
        <v>0</v>
      </c>
      <c r="K137" s="223" t="s">
        <v>151</v>
      </c>
      <c r="L137" s="44"/>
      <c r="M137" s="228" t="s">
        <v>35</v>
      </c>
      <c r="N137" s="229" t="s">
        <v>54</v>
      </c>
      <c r="O137" s="85"/>
      <c r="P137" s="230">
        <f>O137*H137</f>
        <v>0</v>
      </c>
      <c r="Q137" s="230">
        <v>0</v>
      </c>
      <c r="R137" s="230">
        <f>Q137*H137</f>
        <v>0</v>
      </c>
      <c r="S137" s="230">
        <v>0</v>
      </c>
      <c r="T137" s="231">
        <f>S137*H137</f>
        <v>0</v>
      </c>
      <c r="AR137" s="232" t="s">
        <v>195</v>
      </c>
      <c r="AT137" s="232" t="s">
        <v>147</v>
      </c>
      <c r="AU137" s="232" t="s">
        <v>90</v>
      </c>
      <c r="AY137" s="17" t="s">
        <v>144</v>
      </c>
      <c r="BE137" s="233">
        <f>IF(N137="základní",J137,0)</f>
        <v>0</v>
      </c>
      <c r="BF137" s="233">
        <f>IF(N137="snížená",J137,0)</f>
        <v>0</v>
      </c>
      <c r="BG137" s="233">
        <f>IF(N137="zákl. přenesená",J137,0)</f>
        <v>0</v>
      </c>
      <c r="BH137" s="233">
        <f>IF(N137="sníž. přenesená",J137,0)</f>
        <v>0</v>
      </c>
      <c r="BI137" s="233">
        <f>IF(N137="nulová",J137,0)</f>
        <v>0</v>
      </c>
      <c r="BJ137" s="17" t="s">
        <v>152</v>
      </c>
      <c r="BK137" s="233">
        <f>ROUND(I137*H137,2)</f>
        <v>0</v>
      </c>
      <c r="BL137" s="17" t="s">
        <v>195</v>
      </c>
      <c r="BM137" s="232" t="s">
        <v>424</v>
      </c>
    </row>
    <row r="138" spans="2:47" s="1" customFormat="1" ht="12">
      <c r="B138" s="39"/>
      <c r="C138" s="40"/>
      <c r="D138" s="234" t="s">
        <v>154</v>
      </c>
      <c r="E138" s="40"/>
      <c r="F138" s="235" t="s">
        <v>360</v>
      </c>
      <c r="G138" s="40"/>
      <c r="H138" s="40"/>
      <c r="I138" s="147"/>
      <c r="J138" s="40"/>
      <c r="K138" s="40"/>
      <c r="L138" s="44"/>
      <c r="M138" s="236"/>
      <c r="N138" s="85"/>
      <c r="O138" s="85"/>
      <c r="P138" s="85"/>
      <c r="Q138" s="85"/>
      <c r="R138" s="85"/>
      <c r="S138" s="85"/>
      <c r="T138" s="86"/>
      <c r="AT138" s="17" t="s">
        <v>154</v>
      </c>
      <c r="AU138" s="17" t="s">
        <v>90</v>
      </c>
    </row>
    <row r="139" spans="2:65" s="1" customFormat="1" ht="16.5" customHeight="1">
      <c r="B139" s="39"/>
      <c r="C139" s="237" t="s">
        <v>223</v>
      </c>
      <c r="D139" s="237" t="s">
        <v>156</v>
      </c>
      <c r="E139" s="238" t="s">
        <v>361</v>
      </c>
      <c r="F139" s="239" t="s">
        <v>362</v>
      </c>
      <c r="G139" s="240" t="s">
        <v>252</v>
      </c>
      <c r="H139" s="241">
        <v>4.9</v>
      </c>
      <c r="I139" s="242"/>
      <c r="J139" s="243">
        <f>ROUND(I139*H139,2)</f>
        <v>0</v>
      </c>
      <c r="K139" s="239" t="s">
        <v>151</v>
      </c>
      <c r="L139" s="244"/>
      <c r="M139" s="245" t="s">
        <v>35</v>
      </c>
      <c r="N139" s="246" t="s">
        <v>54</v>
      </c>
      <c r="O139" s="85"/>
      <c r="P139" s="230">
        <f>O139*H139</f>
        <v>0</v>
      </c>
      <c r="Q139" s="230">
        <v>0.003</v>
      </c>
      <c r="R139" s="230">
        <f>Q139*H139</f>
        <v>0.014700000000000001</v>
      </c>
      <c r="S139" s="230">
        <v>0</v>
      </c>
      <c r="T139" s="231">
        <f>S139*H139</f>
        <v>0</v>
      </c>
      <c r="AR139" s="232" t="s">
        <v>201</v>
      </c>
      <c r="AT139" s="232" t="s">
        <v>156</v>
      </c>
      <c r="AU139" s="232" t="s">
        <v>90</v>
      </c>
      <c r="AY139" s="17" t="s">
        <v>144</v>
      </c>
      <c r="BE139" s="233">
        <f>IF(N139="základní",J139,0)</f>
        <v>0</v>
      </c>
      <c r="BF139" s="233">
        <f>IF(N139="snížená",J139,0)</f>
        <v>0</v>
      </c>
      <c r="BG139" s="233">
        <f>IF(N139="zákl. přenesená",J139,0)</f>
        <v>0</v>
      </c>
      <c r="BH139" s="233">
        <f>IF(N139="sníž. přenesená",J139,0)</f>
        <v>0</v>
      </c>
      <c r="BI139" s="233">
        <f>IF(N139="nulová",J139,0)</f>
        <v>0</v>
      </c>
      <c r="BJ139" s="17" t="s">
        <v>152</v>
      </c>
      <c r="BK139" s="233">
        <f>ROUND(I139*H139,2)</f>
        <v>0</v>
      </c>
      <c r="BL139" s="17" t="s">
        <v>195</v>
      </c>
      <c r="BM139" s="232" t="s">
        <v>425</v>
      </c>
    </row>
    <row r="140" spans="2:51" s="12" customFormat="1" ht="12">
      <c r="B140" s="247"/>
      <c r="C140" s="248"/>
      <c r="D140" s="234" t="s">
        <v>180</v>
      </c>
      <c r="E140" s="268" t="s">
        <v>35</v>
      </c>
      <c r="F140" s="249" t="s">
        <v>417</v>
      </c>
      <c r="G140" s="248"/>
      <c r="H140" s="250">
        <v>2.8</v>
      </c>
      <c r="I140" s="251"/>
      <c r="J140" s="248"/>
      <c r="K140" s="248"/>
      <c r="L140" s="252"/>
      <c r="M140" s="253"/>
      <c r="N140" s="254"/>
      <c r="O140" s="254"/>
      <c r="P140" s="254"/>
      <c r="Q140" s="254"/>
      <c r="R140" s="254"/>
      <c r="S140" s="254"/>
      <c r="T140" s="255"/>
      <c r="AT140" s="256" t="s">
        <v>180</v>
      </c>
      <c r="AU140" s="256" t="s">
        <v>90</v>
      </c>
      <c r="AV140" s="12" t="s">
        <v>90</v>
      </c>
      <c r="AW140" s="12" t="s">
        <v>41</v>
      </c>
      <c r="AX140" s="12" t="s">
        <v>81</v>
      </c>
      <c r="AY140" s="256" t="s">
        <v>144</v>
      </c>
    </row>
    <row r="141" spans="2:51" s="12" customFormat="1" ht="12">
      <c r="B141" s="247"/>
      <c r="C141" s="248"/>
      <c r="D141" s="234" t="s">
        <v>180</v>
      </c>
      <c r="E141" s="268" t="s">
        <v>35</v>
      </c>
      <c r="F141" s="249" t="s">
        <v>416</v>
      </c>
      <c r="G141" s="248"/>
      <c r="H141" s="250">
        <v>2.1</v>
      </c>
      <c r="I141" s="251"/>
      <c r="J141" s="248"/>
      <c r="K141" s="248"/>
      <c r="L141" s="252"/>
      <c r="M141" s="253"/>
      <c r="N141" s="254"/>
      <c r="O141" s="254"/>
      <c r="P141" s="254"/>
      <c r="Q141" s="254"/>
      <c r="R141" s="254"/>
      <c r="S141" s="254"/>
      <c r="T141" s="255"/>
      <c r="AT141" s="256" t="s">
        <v>180</v>
      </c>
      <c r="AU141" s="256" t="s">
        <v>90</v>
      </c>
      <c r="AV141" s="12" t="s">
        <v>90</v>
      </c>
      <c r="AW141" s="12" t="s">
        <v>41</v>
      </c>
      <c r="AX141" s="12" t="s">
        <v>81</v>
      </c>
      <c r="AY141" s="256" t="s">
        <v>144</v>
      </c>
    </row>
    <row r="142" spans="2:51" s="14" customFormat="1" ht="12">
      <c r="B142" s="269"/>
      <c r="C142" s="270"/>
      <c r="D142" s="234" t="s">
        <v>180</v>
      </c>
      <c r="E142" s="271" t="s">
        <v>35</v>
      </c>
      <c r="F142" s="272" t="s">
        <v>231</v>
      </c>
      <c r="G142" s="270"/>
      <c r="H142" s="273">
        <v>4.9</v>
      </c>
      <c r="I142" s="274"/>
      <c r="J142" s="270"/>
      <c r="K142" s="270"/>
      <c r="L142" s="275"/>
      <c r="M142" s="276"/>
      <c r="N142" s="277"/>
      <c r="O142" s="277"/>
      <c r="P142" s="277"/>
      <c r="Q142" s="277"/>
      <c r="R142" s="277"/>
      <c r="S142" s="277"/>
      <c r="T142" s="278"/>
      <c r="AT142" s="279" t="s">
        <v>180</v>
      </c>
      <c r="AU142" s="279" t="s">
        <v>90</v>
      </c>
      <c r="AV142" s="14" t="s">
        <v>152</v>
      </c>
      <c r="AW142" s="14" t="s">
        <v>41</v>
      </c>
      <c r="AX142" s="14" t="s">
        <v>88</v>
      </c>
      <c r="AY142" s="279" t="s">
        <v>144</v>
      </c>
    </row>
    <row r="143" spans="2:65" s="1" customFormat="1" ht="16.5" customHeight="1">
      <c r="B143" s="39"/>
      <c r="C143" s="237" t="s">
        <v>8</v>
      </c>
      <c r="D143" s="237" t="s">
        <v>156</v>
      </c>
      <c r="E143" s="238" t="s">
        <v>366</v>
      </c>
      <c r="F143" s="239" t="s">
        <v>367</v>
      </c>
      <c r="G143" s="240" t="s">
        <v>150</v>
      </c>
      <c r="H143" s="241">
        <v>6</v>
      </c>
      <c r="I143" s="242"/>
      <c r="J143" s="243">
        <f>ROUND(I143*H143,2)</f>
        <v>0</v>
      </c>
      <c r="K143" s="239" t="s">
        <v>151</v>
      </c>
      <c r="L143" s="244"/>
      <c r="M143" s="245" t="s">
        <v>35</v>
      </c>
      <c r="N143" s="246" t="s">
        <v>54</v>
      </c>
      <c r="O143" s="85"/>
      <c r="P143" s="230">
        <f>O143*H143</f>
        <v>0</v>
      </c>
      <c r="Q143" s="230">
        <v>6E-05</v>
      </c>
      <c r="R143" s="230">
        <f>Q143*H143</f>
        <v>0.00036</v>
      </c>
      <c r="S143" s="230">
        <v>0</v>
      </c>
      <c r="T143" s="231">
        <f>S143*H143</f>
        <v>0</v>
      </c>
      <c r="AR143" s="232" t="s">
        <v>201</v>
      </c>
      <c r="AT143" s="232" t="s">
        <v>156</v>
      </c>
      <c r="AU143" s="232" t="s">
        <v>90</v>
      </c>
      <c r="AY143" s="17" t="s">
        <v>144</v>
      </c>
      <c r="BE143" s="233">
        <f>IF(N143="základní",J143,0)</f>
        <v>0</v>
      </c>
      <c r="BF143" s="233">
        <f>IF(N143="snížená",J143,0)</f>
        <v>0</v>
      </c>
      <c r="BG143" s="233">
        <f>IF(N143="zákl. přenesená",J143,0)</f>
        <v>0</v>
      </c>
      <c r="BH143" s="233">
        <f>IF(N143="sníž. přenesená",J143,0)</f>
        <v>0</v>
      </c>
      <c r="BI143" s="233">
        <f>IF(N143="nulová",J143,0)</f>
        <v>0</v>
      </c>
      <c r="BJ143" s="17" t="s">
        <v>152</v>
      </c>
      <c r="BK143" s="233">
        <f>ROUND(I143*H143,2)</f>
        <v>0</v>
      </c>
      <c r="BL143" s="17" t="s">
        <v>195</v>
      </c>
      <c r="BM143" s="232" t="s">
        <v>426</v>
      </c>
    </row>
    <row r="144" spans="2:65" s="1" customFormat="1" ht="24" customHeight="1">
      <c r="B144" s="39"/>
      <c r="C144" s="221" t="s">
        <v>195</v>
      </c>
      <c r="D144" s="221" t="s">
        <v>147</v>
      </c>
      <c r="E144" s="222" t="s">
        <v>306</v>
      </c>
      <c r="F144" s="223" t="s">
        <v>307</v>
      </c>
      <c r="G144" s="224" t="s">
        <v>218</v>
      </c>
      <c r="H144" s="257"/>
      <c r="I144" s="226"/>
      <c r="J144" s="227">
        <f>ROUND(I144*H144,2)</f>
        <v>0</v>
      </c>
      <c r="K144" s="223" t="s">
        <v>151</v>
      </c>
      <c r="L144" s="44"/>
      <c r="M144" s="228" t="s">
        <v>35</v>
      </c>
      <c r="N144" s="229" t="s">
        <v>54</v>
      </c>
      <c r="O144" s="85"/>
      <c r="P144" s="230">
        <f>O144*H144</f>
        <v>0</v>
      </c>
      <c r="Q144" s="230">
        <v>0</v>
      </c>
      <c r="R144" s="230">
        <f>Q144*H144</f>
        <v>0</v>
      </c>
      <c r="S144" s="230">
        <v>0</v>
      </c>
      <c r="T144" s="231">
        <f>S144*H144</f>
        <v>0</v>
      </c>
      <c r="AR144" s="232" t="s">
        <v>195</v>
      </c>
      <c r="AT144" s="232" t="s">
        <v>147</v>
      </c>
      <c r="AU144" s="232" t="s">
        <v>90</v>
      </c>
      <c r="AY144" s="17" t="s">
        <v>144</v>
      </c>
      <c r="BE144" s="233">
        <f>IF(N144="základní",J144,0)</f>
        <v>0</v>
      </c>
      <c r="BF144" s="233">
        <f>IF(N144="snížená",J144,0)</f>
        <v>0</v>
      </c>
      <c r="BG144" s="233">
        <f>IF(N144="zákl. přenesená",J144,0)</f>
        <v>0</v>
      </c>
      <c r="BH144" s="233">
        <f>IF(N144="sníž. přenesená",J144,0)</f>
        <v>0</v>
      </c>
      <c r="BI144" s="233">
        <f>IF(N144="nulová",J144,0)</f>
        <v>0</v>
      </c>
      <c r="BJ144" s="17" t="s">
        <v>152</v>
      </c>
      <c r="BK144" s="233">
        <f>ROUND(I144*H144,2)</f>
        <v>0</v>
      </c>
      <c r="BL144" s="17" t="s">
        <v>195</v>
      </c>
      <c r="BM144" s="232" t="s">
        <v>427</v>
      </c>
    </row>
    <row r="145" spans="2:47" s="1" customFormat="1" ht="12">
      <c r="B145" s="39"/>
      <c r="C145" s="40"/>
      <c r="D145" s="234" t="s">
        <v>154</v>
      </c>
      <c r="E145" s="40"/>
      <c r="F145" s="235" t="s">
        <v>309</v>
      </c>
      <c r="G145" s="40"/>
      <c r="H145" s="40"/>
      <c r="I145" s="147"/>
      <c r="J145" s="40"/>
      <c r="K145" s="40"/>
      <c r="L145" s="44"/>
      <c r="M145" s="236"/>
      <c r="N145" s="85"/>
      <c r="O145" s="85"/>
      <c r="P145" s="85"/>
      <c r="Q145" s="85"/>
      <c r="R145" s="85"/>
      <c r="S145" s="85"/>
      <c r="T145" s="86"/>
      <c r="AT145" s="17" t="s">
        <v>154</v>
      </c>
      <c r="AU145" s="17" t="s">
        <v>90</v>
      </c>
    </row>
    <row r="146" spans="2:63" s="11" customFormat="1" ht="25.9" customHeight="1">
      <c r="B146" s="205"/>
      <c r="C146" s="206"/>
      <c r="D146" s="207" t="s">
        <v>80</v>
      </c>
      <c r="E146" s="208" t="s">
        <v>238</v>
      </c>
      <c r="F146" s="208" t="s">
        <v>239</v>
      </c>
      <c r="G146" s="206"/>
      <c r="H146" s="206"/>
      <c r="I146" s="209"/>
      <c r="J146" s="210">
        <f>BK146</f>
        <v>0</v>
      </c>
      <c r="K146" s="206"/>
      <c r="L146" s="211"/>
      <c r="M146" s="212"/>
      <c r="N146" s="213"/>
      <c r="O146" s="213"/>
      <c r="P146" s="214">
        <f>P147</f>
        <v>0</v>
      </c>
      <c r="Q146" s="213"/>
      <c r="R146" s="214">
        <f>R147</f>
        <v>0</v>
      </c>
      <c r="S146" s="213"/>
      <c r="T146" s="215">
        <f>T147</f>
        <v>0</v>
      </c>
      <c r="AR146" s="216" t="s">
        <v>172</v>
      </c>
      <c r="AT146" s="217" t="s">
        <v>80</v>
      </c>
      <c r="AU146" s="217" t="s">
        <v>81</v>
      </c>
      <c r="AY146" s="216" t="s">
        <v>144</v>
      </c>
      <c r="BK146" s="218">
        <f>BK147</f>
        <v>0</v>
      </c>
    </row>
    <row r="147" spans="2:63" s="11" customFormat="1" ht="22.8" customHeight="1">
      <c r="B147" s="205"/>
      <c r="C147" s="206"/>
      <c r="D147" s="207" t="s">
        <v>80</v>
      </c>
      <c r="E147" s="219" t="s">
        <v>240</v>
      </c>
      <c r="F147" s="219" t="s">
        <v>241</v>
      </c>
      <c r="G147" s="206"/>
      <c r="H147" s="206"/>
      <c r="I147" s="209"/>
      <c r="J147" s="220">
        <f>BK147</f>
        <v>0</v>
      </c>
      <c r="K147" s="206"/>
      <c r="L147" s="211"/>
      <c r="M147" s="212"/>
      <c r="N147" s="213"/>
      <c r="O147" s="213"/>
      <c r="P147" s="214">
        <f>SUM(P148:P149)</f>
        <v>0</v>
      </c>
      <c r="Q147" s="213"/>
      <c r="R147" s="214">
        <f>SUM(R148:R149)</f>
        <v>0</v>
      </c>
      <c r="S147" s="213"/>
      <c r="T147" s="215">
        <f>SUM(T148:T149)</f>
        <v>0</v>
      </c>
      <c r="AR147" s="216" t="s">
        <v>172</v>
      </c>
      <c r="AT147" s="217" t="s">
        <v>80</v>
      </c>
      <c r="AU147" s="217" t="s">
        <v>88</v>
      </c>
      <c r="AY147" s="216" t="s">
        <v>144</v>
      </c>
      <c r="BK147" s="218">
        <f>SUM(BK148:BK149)</f>
        <v>0</v>
      </c>
    </row>
    <row r="148" spans="2:65" s="1" customFormat="1" ht="16.5" customHeight="1">
      <c r="B148" s="39"/>
      <c r="C148" s="221" t="s">
        <v>242</v>
      </c>
      <c r="D148" s="221" t="s">
        <v>147</v>
      </c>
      <c r="E148" s="222" t="s">
        <v>243</v>
      </c>
      <c r="F148" s="223" t="s">
        <v>241</v>
      </c>
      <c r="G148" s="224" t="s">
        <v>244</v>
      </c>
      <c r="H148" s="225">
        <v>1</v>
      </c>
      <c r="I148" s="226"/>
      <c r="J148" s="227">
        <f>ROUND(I148*H148,2)</f>
        <v>0</v>
      </c>
      <c r="K148" s="223" t="s">
        <v>151</v>
      </c>
      <c r="L148" s="44"/>
      <c r="M148" s="228" t="s">
        <v>35</v>
      </c>
      <c r="N148" s="229" t="s">
        <v>54</v>
      </c>
      <c r="O148" s="85"/>
      <c r="P148" s="230">
        <f>O148*H148</f>
        <v>0</v>
      </c>
      <c r="Q148" s="230">
        <v>0</v>
      </c>
      <c r="R148" s="230">
        <f>Q148*H148</f>
        <v>0</v>
      </c>
      <c r="S148" s="230">
        <v>0</v>
      </c>
      <c r="T148" s="231">
        <f>S148*H148</f>
        <v>0</v>
      </c>
      <c r="AR148" s="232" t="s">
        <v>245</v>
      </c>
      <c r="AT148" s="232" t="s">
        <v>147</v>
      </c>
      <c r="AU148" s="232" t="s">
        <v>90</v>
      </c>
      <c r="AY148" s="17" t="s">
        <v>144</v>
      </c>
      <c r="BE148" s="233">
        <f>IF(N148="základní",J148,0)</f>
        <v>0</v>
      </c>
      <c r="BF148" s="233">
        <f>IF(N148="snížená",J148,0)</f>
        <v>0</v>
      </c>
      <c r="BG148" s="233">
        <f>IF(N148="zákl. přenesená",J148,0)</f>
        <v>0</v>
      </c>
      <c r="BH148" s="233">
        <f>IF(N148="sníž. přenesená",J148,0)</f>
        <v>0</v>
      </c>
      <c r="BI148" s="233">
        <f>IF(N148="nulová",J148,0)</f>
        <v>0</v>
      </c>
      <c r="BJ148" s="17" t="s">
        <v>152</v>
      </c>
      <c r="BK148" s="233">
        <f>ROUND(I148*H148,2)</f>
        <v>0</v>
      </c>
      <c r="BL148" s="17" t="s">
        <v>245</v>
      </c>
      <c r="BM148" s="232" t="s">
        <v>428</v>
      </c>
    </row>
    <row r="149" spans="2:51" s="12" customFormat="1" ht="12">
      <c r="B149" s="247"/>
      <c r="C149" s="248"/>
      <c r="D149" s="234" t="s">
        <v>180</v>
      </c>
      <c r="E149" s="268" t="s">
        <v>35</v>
      </c>
      <c r="F149" s="249" t="s">
        <v>247</v>
      </c>
      <c r="G149" s="248"/>
      <c r="H149" s="250">
        <v>1</v>
      </c>
      <c r="I149" s="251"/>
      <c r="J149" s="248"/>
      <c r="K149" s="248"/>
      <c r="L149" s="252"/>
      <c r="M149" s="280"/>
      <c r="N149" s="281"/>
      <c r="O149" s="281"/>
      <c r="P149" s="281"/>
      <c r="Q149" s="281"/>
      <c r="R149" s="281"/>
      <c r="S149" s="281"/>
      <c r="T149" s="282"/>
      <c r="AT149" s="256" t="s">
        <v>180</v>
      </c>
      <c r="AU149" s="256" t="s">
        <v>90</v>
      </c>
      <c r="AV149" s="12" t="s">
        <v>90</v>
      </c>
      <c r="AW149" s="12" t="s">
        <v>41</v>
      </c>
      <c r="AX149" s="12" t="s">
        <v>88</v>
      </c>
      <c r="AY149" s="256" t="s">
        <v>144</v>
      </c>
    </row>
    <row r="150" spans="2:12" s="1" customFormat="1" ht="6.95" customHeight="1">
      <c r="B150" s="60"/>
      <c r="C150" s="61"/>
      <c r="D150" s="61"/>
      <c r="E150" s="61"/>
      <c r="F150" s="61"/>
      <c r="G150" s="61"/>
      <c r="H150" s="61"/>
      <c r="I150" s="172"/>
      <c r="J150" s="61"/>
      <c r="K150" s="61"/>
      <c r="L150" s="44"/>
    </row>
  </sheetData>
  <sheetProtection password="CC35" sheet="1" objects="1" scenarios="1" formatColumns="0" formatRows="0" autoFilter="0"/>
  <autoFilter ref="C93:K149"/>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110</v>
      </c>
    </row>
    <row r="3" spans="2:46" ht="6.95" customHeight="1">
      <c r="B3" s="140"/>
      <c r="C3" s="141"/>
      <c r="D3" s="141"/>
      <c r="E3" s="141"/>
      <c r="F3" s="141"/>
      <c r="G3" s="141"/>
      <c r="H3" s="141"/>
      <c r="I3" s="142"/>
      <c r="J3" s="141"/>
      <c r="K3" s="141"/>
      <c r="L3" s="20"/>
      <c r="AT3" s="17" t="s">
        <v>90</v>
      </c>
    </row>
    <row r="4" spans="2:46" ht="24.95" customHeight="1">
      <c r="B4" s="20"/>
      <c r="D4" s="143" t="s">
        <v>111</v>
      </c>
      <c r="L4" s="20"/>
      <c r="M4" s="144" t="s">
        <v>10</v>
      </c>
      <c r="AT4" s="17" t="s">
        <v>41</v>
      </c>
    </row>
    <row r="5" spans="2:12" ht="6.95" customHeight="1">
      <c r="B5" s="20"/>
      <c r="L5" s="20"/>
    </row>
    <row r="6" spans="2:12" ht="12" customHeight="1">
      <c r="B6" s="20"/>
      <c r="D6" s="145" t="s">
        <v>16</v>
      </c>
      <c r="L6" s="20"/>
    </row>
    <row r="7" spans="2:12" ht="16.5" customHeight="1">
      <c r="B7" s="20"/>
      <c r="E7" s="146" t="str">
        <f>'Rekapitulace zakázky'!K6</f>
        <v>STAVEBNÍ OPRAVY OBJEKTŮ V AREÁLECH STŘEDISKA DÚK V ROCE 2019 - OPRAVY OKEN A DVEŘÍ</v>
      </c>
      <c r="F7" s="145"/>
      <c r="G7" s="145"/>
      <c r="H7" s="145"/>
      <c r="L7" s="20"/>
    </row>
    <row r="8" spans="2:12" ht="12" customHeight="1">
      <c r="B8" s="20"/>
      <c r="D8" s="145" t="s">
        <v>112</v>
      </c>
      <c r="L8" s="20"/>
    </row>
    <row r="9" spans="2:12" s="1" customFormat="1" ht="16.5" customHeight="1">
      <c r="B9" s="44"/>
      <c r="E9" s="146" t="s">
        <v>113</v>
      </c>
      <c r="F9" s="1"/>
      <c r="G9" s="1"/>
      <c r="H9" s="1"/>
      <c r="I9" s="147"/>
      <c r="L9" s="44"/>
    </row>
    <row r="10" spans="2:12" s="1" customFormat="1" ht="12" customHeight="1">
      <c r="B10" s="44"/>
      <c r="D10" s="145" t="s">
        <v>114</v>
      </c>
      <c r="I10" s="147"/>
      <c r="L10" s="44"/>
    </row>
    <row r="11" spans="2:12" s="1" customFormat="1" ht="36.95" customHeight="1">
      <c r="B11" s="44"/>
      <c r="E11" s="148" t="s">
        <v>429</v>
      </c>
      <c r="F11" s="1"/>
      <c r="G11" s="1"/>
      <c r="H11" s="1"/>
      <c r="I11" s="147"/>
      <c r="L11" s="44"/>
    </row>
    <row r="12" spans="2:12" s="1" customFormat="1" ht="12">
      <c r="B12" s="44"/>
      <c r="I12" s="147"/>
      <c r="L12" s="44"/>
    </row>
    <row r="13" spans="2:12" s="1" customFormat="1" ht="12" customHeight="1">
      <c r="B13" s="44"/>
      <c r="D13" s="145" t="s">
        <v>18</v>
      </c>
      <c r="F13" s="134" t="s">
        <v>35</v>
      </c>
      <c r="I13" s="149" t="s">
        <v>20</v>
      </c>
      <c r="J13" s="134" t="s">
        <v>35</v>
      </c>
      <c r="L13" s="44"/>
    </row>
    <row r="14" spans="2:12" s="1" customFormat="1" ht="12" customHeight="1">
      <c r="B14" s="44"/>
      <c r="D14" s="145" t="s">
        <v>22</v>
      </c>
      <c r="F14" s="134" t="s">
        <v>23</v>
      </c>
      <c r="I14" s="149" t="s">
        <v>24</v>
      </c>
      <c r="J14" s="150" t="str">
        <f>'Rekapitulace zakázky'!AN8</f>
        <v>15. 5. 2019</v>
      </c>
      <c r="L14" s="44"/>
    </row>
    <row r="15" spans="2:12" s="1" customFormat="1" ht="10.8" customHeight="1">
      <c r="B15" s="44"/>
      <c r="I15" s="147"/>
      <c r="L15" s="44"/>
    </row>
    <row r="16" spans="2:12" s="1" customFormat="1" ht="12" customHeight="1">
      <c r="B16" s="44"/>
      <c r="D16" s="145" t="s">
        <v>30</v>
      </c>
      <c r="I16" s="149" t="s">
        <v>31</v>
      </c>
      <c r="J16" s="134" t="s">
        <v>32</v>
      </c>
      <c r="L16" s="44"/>
    </row>
    <row r="17" spans="2:12" s="1" customFormat="1" ht="18" customHeight="1">
      <c r="B17" s="44"/>
      <c r="E17" s="134" t="s">
        <v>33</v>
      </c>
      <c r="I17" s="149" t="s">
        <v>34</v>
      </c>
      <c r="J17" s="134" t="s">
        <v>35</v>
      </c>
      <c r="L17" s="44"/>
    </row>
    <row r="18" spans="2:12" s="1" customFormat="1" ht="6.95" customHeight="1">
      <c r="B18" s="44"/>
      <c r="I18" s="147"/>
      <c r="L18" s="44"/>
    </row>
    <row r="19" spans="2:12" s="1" customFormat="1" ht="12" customHeight="1">
      <c r="B19" s="44"/>
      <c r="D19" s="145" t="s">
        <v>36</v>
      </c>
      <c r="I19" s="149" t="s">
        <v>31</v>
      </c>
      <c r="J19" s="33" t="str">
        <f>'Rekapitulace zakázky'!AN13</f>
        <v>Vyplň údaj</v>
      </c>
      <c r="L19" s="44"/>
    </row>
    <row r="20" spans="2:12" s="1" customFormat="1" ht="18" customHeight="1">
      <c r="B20" s="44"/>
      <c r="E20" s="33" t="str">
        <f>'Rekapitulace zakázky'!E14</f>
        <v>Vyplň údaj</v>
      </c>
      <c r="F20" s="134"/>
      <c r="G20" s="134"/>
      <c r="H20" s="134"/>
      <c r="I20" s="149" t="s">
        <v>34</v>
      </c>
      <c r="J20" s="33" t="str">
        <f>'Rekapitulace zakázky'!AN14</f>
        <v>Vyplň údaj</v>
      </c>
      <c r="L20" s="44"/>
    </row>
    <row r="21" spans="2:12" s="1" customFormat="1" ht="6.95" customHeight="1">
      <c r="B21" s="44"/>
      <c r="I21" s="147"/>
      <c r="L21" s="44"/>
    </row>
    <row r="22" spans="2:12" s="1" customFormat="1" ht="12" customHeight="1">
      <c r="B22" s="44"/>
      <c r="D22" s="145" t="s">
        <v>38</v>
      </c>
      <c r="I22" s="149" t="s">
        <v>31</v>
      </c>
      <c r="J22" s="134" t="s">
        <v>39</v>
      </c>
      <c r="L22" s="44"/>
    </row>
    <row r="23" spans="2:12" s="1" customFormat="1" ht="18" customHeight="1">
      <c r="B23" s="44"/>
      <c r="E23" s="134" t="s">
        <v>40</v>
      </c>
      <c r="I23" s="149" t="s">
        <v>34</v>
      </c>
      <c r="J23" s="134" t="s">
        <v>35</v>
      </c>
      <c r="L23" s="44"/>
    </row>
    <row r="24" spans="2:12" s="1" customFormat="1" ht="6.95" customHeight="1">
      <c r="B24" s="44"/>
      <c r="I24" s="147"/>
      <c r="L24" s="44"/>
    </row>
    <row r="25" spans="2:12" s="1" customFormat="1" ht="12" customHeight="1">
      <c r="B25" s="44"/>
      <c r="D25" s="145" t="s">
        <v>42</v>
      </c>
      <c r="I25" s="149" t="s">
        <v>31</v>
      </c>
      <c r="J25" s="134" t="s">
        <v>43</v>
      </c>
      <c r="L25" s="44"/>
    </row>
    <row r="26" spans="2:12" s="1" customFormat="1" ht="18" customHeight="1">
      <c r="B26" s="44"/>
      <c r="E26" s="134" t="s">
        <v>44</v>
      </c>
      <c r="I26" s="149" t="s">
        <v>34</v>
      </c>
      <c r="J26" s="134" t="s">
        <v>35</v>
      </c>
      <c r="L26" s="44"/>
    </row>
    <row r="27" spans="2:12" s="1" customFormat="1" ht="6.95" customHeight="1">
      <c r="B27" s="44"/>
      <c r="I27" s="147"/>
      <c r="L27" s="44"/>
    </row>
    <row r="28" spans="2:12" s="1" customFormat="1" ht="12" customHeight="1">
      <c r="B28" s="44"/>
      <c r="D28" s="145" t="s">
        <v>45</v>
      </c>
      <c r="I28" s="147"/>
      <c r="L28" s="44"/>
    </row>
    <row r="29" spans="2:12" s="7" customFormat="1" ht="51" customHeight="1">
      <c r="B29" s="151"/>
      <c r="E29" s="152" t="s">
        <v>46</v>
      </c>
      <c r="F29" s="152"/>
      <c r="G29" s="152"/>
      <c r="H29" s="152"/>
      <c r="I29" s="153"/>
      <c r="L29" s="151"/>
    </row>
    <row r="30" spans="2:12" s="1" customFormat="1" ht="6.95" customHeight="1">
      <c r="B30" s="44"/>
      <c r="I30" s="147"/>
      <c r="L30" s="44"/>
    </row>
    <row r="31" spans="2:12" s="1" customFormat="1" ht="6.95" customHeight="1">
      <c r="B31" s="44"/>
      <c r="D31" s="77"/>
      <c r="E31" s="77"/>
      <c r="F31" s="77"/>
      <c r="G31" s="77"/>
      <c r="H31" s="77"/>
      <c r="I31" s="154"/>
      <c r="J31" s="77"/>
      <c r="K31" s="77"/>
      <c r="L31" s="44"/>
    </row>
    <row r="32" spans="2:12" s="1" customFormat="1" ht="25.4" customHeight="1">
      <c r="B32" s="44"/>
      <c r="D32" s="155" t="s">
        <v>47</v>
      </c>
      <c r="I32" s="147"/>
      <c r="J32" s="156">
        <f>ROUND(J95,2)</f>
        <v>0</v>
      </c>
      <c r="L32" s="44"/>
    </row>
    <row r="33" spans="2:12" s="1" customFormat="1" ht="6.95" customHeight="1">
      <c r="B33" s="44"/>
      <c r="D33" s="77"/>
      <c r="E33" s="77"/>
      <c r="F33" s="77"/>
      <c r="G33" s="77"/>
      <c r="H33" s="77"/>
      <c r="I33" s="154"/>
      <c r="J33" s="77"/>
      <c r="K33" s="77"/>
      <c r="L33" s="44"/>
    </row>
    <row r="34" spans="2:12" s="1" customFormat="1" ht="14.4" customHeight="1">
      <c r="B34" s="44"/>
      <c r="F34" s="157" t="s">
        <v>49</v>
      </c>
      <c r="I34" s="158" t="s">
        <v>48</v>
      </c>
      <c r="J34" s="157" t="s">
        <v>50</v>
      </c>
      <c r="L34" s="44"/>
    </row>
    <row r="35" spans="2:12" s="1" customFormat="1" ht="14.4" customHeight="1" hidden="1">
      <c r="B35" s="44"/>
      <c r="D35" s="159" t="s">
        <v>51</v>
      </c>
      <c r="E35" s="145" t="s">
        <v>52</v>
      </c>
      <c r="F35" s="160">
        <f>ROUND((SUM(BE95:BE149)),2)</f>
        <v>0</v>
      </c>
      <c r="I35" s="161">
        <v>0.21</v>
      </c>
      <c r="J35" s="160">
        <f>ROUND(((SUM(BE95:BE149))*I35),2)</f>
        <v>0</v>
      </c>
      <c r="L35" s="44"/>
    </row>
    <row r="36" spans="2:12" s="1" customFormat="1" ht="14.4" customHeight="1" hidden="1">
      <c r="B36" s="44"/>
      <c r="E36" s="145" t="s">
        <v>53</v>
      </c>
      <c r="F36" s="160">
        <f>ROUND((SUM(BF95:BF149)),2)</f>
        <v>0</v>
      </c>
      <c r="I36" s="161">
        <v>0.15</v>
      </c>
      <c r="J36" s="160">
        <f>ROUND(((SUM(BF95:BF149))*I36),2)</f>
        <v>0</v>
      </c>
      <c r="L36" s="44"/>
    </row>
    <row r="37" spans="2:12" s="1" customFormat="1" ht="14.4" customHeight="1">
      <c r="B37" s="44"/>
      <c r="D37" s="145" t="s">
        <v>51</v>
      </c>
      <c r="E37" s="145" t="s">
        <v>54</v>
      </c>
      <c r="F37" s="160">
        <f>ROUND((SUM(BG95:BG149)),2)</f>
        <v>0</v>
      </c>
      <c r="I37" s="161">
        <v>0.21</v>
      </c>
      <c r="J37" s="160">
        <f>0</f>
        <v>0</v>
      </c>
      <c r="L37" s="44"/>
    </row>
    <row r="38" spans="2:12" s="1" customFormat="1" ht="14.4" customHeight="1">
      <c r="B38" s="44"/>
      <c r="E38" s="145" t="s">
        <v>55</v>
      </c>
      <c r="F38" s="160">
        <f>ROUND((SUM(BH95:BH149)),2)</f>
        <v>0</v>
      </c>
      <c r="I38" s="161">
        <v>0.15</v>
      </c>
      <c r="J38" s="160">
        <f>0</f>
        <v>0</v>
      </c>
      <c r="L38" s="44"/>
    </row>
    <row r="39" spans="2:12" s="1" customFormat="1" ht="14.4" customHeight="1" hidden="1">
      <c r="B39" s="44"/>
      <c r="E39" s="145" t="s">
        <v>56</v>
      </c>
      <c r="F39" s="160">
        <f>ROUND((SUM(BI95:BI149)),2)</f>
        <v>0</v>
      </c>
      <c r="I39" s="161">
        <v>0</v>
      </c>
      <c r="J39" s="160">
        <f>0</f>
        <v>0</v>
      </c>
      <c r="L39" s="44"/>
    </row>
    <row r="40" spans="2:12" s="1" customFormat="1" ht="6.95" customHeight="1">
      <c r="B40" s="44"/>
      <c r="I40" s="147"/>
      <c r="L40" s="44"/>
    </row>
    <row r="41" spans="2:12" s="1" customFormat="1" ht="25.4" customHeight="1">
      <c r="B41" s="44"/>
      <c r="C41" s="162"/>
      <c r="D41" s="163" t="s">
        <v>57</v>
      </c>
      <c r="E41" s="164"/>
      <c r="F41" s="164"/>
      <c r="G41" s="165" t="s">
        <v>58</v>
      </c>
      <c r="H41" s="166" t="s">
        <v>59</v>
      </c>
      <c r="I41" s="167"/>
      <c r="J41" s="168">
        <f>SUM(J32:J39)</f>
        <v>0</v>
      </c>
      <c r="K41" s="169"/>
      <c r="L41" s="44"/>
    </row>
    <row r="42" spans="2:12" s="1" customFormat="1" ht="14.4" customHeight="1">
      <c r="B42" s="170"/>
      <c r="C42" s="171"/>
      <c r="D42" s="171"/>
      <c r="E42" s="171"/>
      <c r="F42" s="171"/>
      <c r="G42" s="171"/>
      <c r="H42" s="171"/>
      <c r="I42" s="172"/>
      <c r="J42" s="171"/>
      <c r="K42" s="171"/>
      <c r="L42" s="44"/>
    </row>
    <row r="46" spans="2:12" s="1" customFormat="1" ht="6.95" customHeight="1">
      <c r="B46" s="173"/>
      <c r="C46" s="174"/>
      <c r="D46" s="174"/>
      <c r="E46" s="174"/>
      <c r="F46" s="174"/>
      <c r="G46" s="174"/>
      <c r="H46" s="174"/>
      <c r="I46" s="175"/>
      <c r="J46" s="174"/>
      <c r="K46" s="174"/>
      <c r="L46" s="44"/>
    </row>
    <row r="47" spans="2:12" s="1" customFormat="1" ht="24.95" customHeight="1">
      <c r="B47" s="39"/>
      <c r="C47" s="23" t="s">
        <v>116</v>
      </c>
      <c r="D47" s="40"/>
      <c r="E47" s="40"/>
      <c r="F47" s="40"/>
      <c r="G47" s="40"/>
      <c r="H47" s="40"/>
      <c r="I47" s="147"/>
      <c r="J47" s="40"/>
      <c r="K47" s="40"/>
      <c r="L47" s="44"/>
    </row>
    <row r="48" spans="2:12" s="1" customFormat="1" ht="6.95" customHeight="1">
      <c r="B48" s="39"/>
      <c r="C48" s="40"/>
      <c r="D48" s="40"/>
      <c r="E48" s="40"/>
      <c r="F48" s="40"/>
      <c r="G48" s="40"/>
      <c r="H48" s="40"/>
      <c r="I48" s="147"/>
      <c r="J48" s="40"/>
      <c r="K48" s="40"/>
      <c r="L48" s="44"/>
    </row>
    <row r="49" spans="2:12" s="1" customFormat="1" ht="12" customHeight="1">
      <c r="B49" s="39"/>
      <c r="C49" s="32" t="s">
        <v>16</v>
      </c>
      <c r="D49" s="40"/>
      <c r="E49" s="40"/>
      <c r="F49" s="40"/>
      <c r="G49" s="40"/>
      <c r="H49" s="40"/>
      <c r="I49" s="147"/>
      <c r="J49" s="40"/>
      <c r="K49" s="40"/>
      <c r="L49" s="44"/>
    </row>
    <row r="50" spans="2:12" s="1" customFormat="1" ht="16.5" customHeight="1">
      <c r="B50" s="39"/>
      <c r="C50" s="40"/>
      <c r="D50" s="40"/>
      <c r="E50" s="176" t="str">
        <f>E7</f>
        <v>STAVEBNÍ OPRAVY OBJEKTŮ V AREÁLECH STŘEDISKA DÚK V ROCE 2019 - OPRAVY OKEN A DVEŘÍ</v>
      </c>
      <c r="F50" s="32"/>
      <c r="G50" s="32"/>
      <c r="H50" s="32"/>
      <c r="I50" s="147"/>
      <c r="J50" s="40"/>
      <c r="K50" s="40"/>
      <c r="L50" s="44"/>
    </row>
    <row r="51" spans="2:12" ht="12" customHeight="1">
      <c r="B51" s="21"/>
      <c r="C51" s="32" t="s">
        <v>112</v>
      </c>
      <c r="D51" s="22"/>
      <c r="E51" s="22"/>
      <c r="F51" s="22"/>
      <c r="G51" s="22"/>
      <c r="H51" s="22"/>
      <c r="I51" s="139"/>
      <c r="J51" s="22"/>
      <c r="K51" s="22"/>
      <c r="L51" s="20"/>
    </row>
    <row r="52" spans="2:12" s="1" customFormat="1" ht="16.5" customHeight="1">
      <c r="B52" s="39"/>
      <c r="C52" s="40"/>
      <c r="D52" s="40"/>
      <c r="E52" s="176" t="s">
        <v>113</v>
      </c>
      <c r="F52" s="40"/>
      <c r="G52" s="40"/>
      <c r="H52" s="40"/>
      <c r="I52" s="147"/>
      <c r="J52" s="40"/>
      <c r="K52" s="40"/>
      <c r="L52" s="44"/>
    </row>
    <row r="53" spans="2:12" s="1" customFormat="1" ht="12" customHeight="1">
      <c r="B53" s="39"/>
      <c r="C53" s="32" t="s">
        <v>114</v>
      </c>
      <c r="D53" s="40"/>
      <c r="E53" s="40"/>
      <c r="F53" s="40"/>
      <c r="G53" s="40"/>
      <c r="H53" s="40"/>
      <c r="I53" s="147"/>
      <c r="J53" s="40"/>
      <c r="K53" s="40"/>
      <c r="L53" s="44"/>
    </row>
    <row r="54" spans="2:12" s="1" customFormat="1" ht="16.5" customHeight="1">
      <c r="B54" s="39"/>
      <c r="C54" s="40"/>
      <c r="D54" s="40"/>
      <c r="E54" s="70" t="str">
        <f>E11</f>
        <v>SO 06 - Výměna oken v dílně – 2 kusy</v>
      </c>
      <c r="F54" s="40"/>
      <c r="G54" s="40"/>
      <c r="H54" s="40"/>
      <c r="I54" s="147"/>
      <c r="J54" s="40"/>
      <c r="K54" s="40"/>
      <c r="L54" s="44"/>
    </row>
    <row r="55" spans="2:12" s="1" customFormat="1" ht="6.95" customHeight="1">
      <c r="B55" s="39"/>
      <c r="C55" s="40"/>
      <c r="D55" s="40"/>
      <c r="E55" s="40"/>
      <c r="F55" s="40"/>
      <c r="G55" s="40"/>
      <c r="H55" s="40"/>
      <c r="I55" s="147"/>
      <c r="J55" s="40"/>
      <c r="K55" s="40"/>
      <c r="L55" s="44"/>
    </row>
    <row r="56" spans="2:12" s="1" customFormat="1" ht="12" customHeight="1">
      <c r="B56" s="39"/>
      <c r="C56" s="32" t="s">
        <v>22</v>
      </c>
      <c r="D56" s="40"/>
      <c r="E56" s="40"/>
      <c r="F56" s="27" t="str">
        <f>F14</f>
        <v xml:space="preserve"> </v>
      </c>
      <c r="G56" s="40"/>
      <c r="H56" s="40"/>
      <c r="I56" s="149" t="s">
        <v>24</v>
      </c>
      <c r="J56" s="73" t="str">
        <f>IF(J14="","",J14)</f>
        <v>15. 5. 2019</v>
      </c>
      <c r="K56" s="40"/>
      <c r="L56" s="44"/>
    </row>
    <row r="57" spans="2:12" s="1" customFormat="1" ht="6.95" customHeight="1">
      <c r="B57" s="39"/>
      <c r="C57" s="40"/>
      <c r="D57" s="40"/>
      <c r="E57" s="40"/>
      <c r="F57" s="40"/>
      <c r="G57" s="40"/>
      <c r="H57" s="40"/>
      <c r="I57" s="147"/>
      <c r="J57" s="40"/>
      <c r="K57" s="40"/>
      <c r="L57" s="44"/>
    </row>
    <row r="58" spans="2:12" s="1" customFormat="1" ht="15.15" customHeight="1">
      <c r="B58" s="39"/>
      <c r="C58" s="32" t="s">
        <v>30</v>
      </c>
      <c r="D58" s="40"/>
      <c r="E58" s="40"/>
      <c r="F58" s="27" t="str">
        <f>E17</f>
        <v>Palivový kombinát Ústí, státní podnik</v>
      </c>
      <c r="G58" s="40"/>
      <c r="H58" s="40"/>
      <c r="I58" s="149" t="s">
        <v>38</v>
      </c>
      <c r="J58" s="37" t="str">
        <f>E23</f>
        <v>PROJEX s.r.o.</v>
      </c>
      <c r="K58" s="40"/>
      <c r="L58" s="44"/>
    </row>
    <row r="59" spans="2:12" s="1" customFormat="1" ht="27.9" customHeight="1">
      <c r="B59" s="39"/>
      <c r="C59" s="32" t="s">
        <v>36</v>
      </c>
      <c r="D59" s="40"/>
      <c r="E59" s="40"/>
      <c r="F59" s="27" t="str">
        <f>IF(E20="","",E20)</f>
        <v>Vyplň údaj</v>
      </c>
      <c r="G59" s="40"/>
      <c r="H59" s="40"/>
      <c r="I59" s="149" t="s">
        <v>42</v>
      </c>
      <c r="J59" s="37" t="str">
        <f>E26</f>
        <v>STAVEBNÍ ROZPOČTY s.r.o.</v>
      </c>
      <c r="K59" s="40"/>
      <c r="L59" s="44"/>
    </row>
    <row r="60" spans="2:12" s="1" customFormat="1" ht="10.3" customHeight="1">
      <c r="B60" s="39"/>
      <c r="C60" s="40"/>
      <c r="D60" s="40"/>
      <c r="E60" s="40"/>
      <c r="F60" s="40"/>
      <c r="G60" s="40"/>
      <c r="H60" s="40"/>
      <c r="I60" s="147"/>
      <c r="J60" s="40"/>
      <c r="K60" s="40"/>
      <c r="L60" s="44"/>
    </row>
    <row r="61" spans="2:12" s="1" customFormat="1" ht="29.25" customHeight="1">
      <c r="B61" s="39"/>
      <c r="C61" s="177" t="s">
        <v>117</v>
      </c>
      <c r="D61" s="178"/>
      <c r="E61" s="178"/>
      <c r="F61" s="178"/>
      <c r="G61" s="178"/>
      <c r="H61" s="178"/>
      <c r="I61" s="179"/>
      <c r="J61" s="180" t="s">
        <v>118</v>
      </c>
      <c r="K61" s="178"/>
      <c r="L61" s="44"/>
    </row>
    <row r="62" spans="2:12" s="1" customFormat="1" ht="10.3" customHeight="1">
      <c r="B62" s="39"/>
      <c r="C62" s="40"/>
      <c r="D62" s="40"/>
      <c r="E62" s="40"/>
      <c r="F62" s="40"/>
      <c r="G62" s="40"/>
      <c r="H62" s="40"/>
      <c r="I62" s="147"/>
      <c r="J62" s="40"/>
      <c r="K62" s="40"/>
      <c r="L62" s="44"/>
    </row>
    <row r="63" spans="2:47" s="1" customFormat="1" ht="22.8" customHeight="1">
      <c r="B63" s="39"/>
      <c r="C63" s="181" t="s">
        <v>79</v>
      </c>
      <c r="D63" s="40"/>
      <c r="E63" s="40"/>
      <c r="F63" s="40"/>
      <c r="G63" s="40"/>
      <c r="H63" s="40"/>
      <c r="I63" s="147"/>
      <c r="J63" s="103">
        <f>J95</f>
        <v>0</v>
      </c>
      <c r="K63" s="40"/>
      <c r="L63" s="44"/>
      <c r="AU63" s="17" t="s">
        <v>119</v>
      </c>
    </row>
    <row r="64" spans="2:12" s="8" customFormat="1" ht="24.95" customHeight="1">
      <c r="B64" s="182"/>
      <c r="C64" s="183"/>
      <c r="D64" s="184" t="s">
        <v>120</v>
      </c>
      <c r="E64" s="185"/>
      <c r="F64" s="185"/>
      <c r="G64" s="185"/>
      <c r="H64" s="185"/>
      <c r="I64" s="186"/>
      <c r="J64" s="187">
        <f>J96</f>
        <v>0</v>
      </c>
      <c r="K64" s="183"/>
      <c r="L64" s="188"/>
    </row>
    <row r="65" spans="2:12" s="9" customFormat="1" ht="19.9" customHeight="1">
      <c r="B65" s="189"/>
      <c r="C65" s="126"/>
      <c r="D65" s="190" t="s">
        <v>121</v>
      </c>
      <c r="E65" s="191"/>
      <c r="F65" s="191"/>
      <c r="G65" s="191"/>
      <c r="H65" s="191"/>
      <c r="I65" s="192"/>
      <c r="J65" s="193">
        <f>J97</f>
        <v>0</v>
      </c>
      <c r="K65" s="126"/>
      <c r="L65" s="194"/>
    </row>
    <row r="66" spans="2:12" s="9" customFormat="1" ht="19.9" customHeight="1">
      <c r="B66" s="189"/>
      <c r="C66" s="126"/>
      <c r="D66" s="190" t="s">
        <v>285</v>
      </c>
      <c r="E66" s="191"/>
      <c r="F66" s="191"/>
      <c r="G66" s="191"/>
      <c r="H66" s="191"/>
      <c r="I66" s="192"/>
      <c r="J66" s="193">
        <f>J102</f>
        <v>0</v>
      </c>
      <c r="K66" s="126"/>
      <c r="L66" s="194"/>
    </row>
    <row r="67" spans="2:12" s="9" customFormat="1" ht="19.9" customHeight="1">
      <c r="B67" s="189"/>
      <c r="C67" s="126"/>
      <c r="D67" s="190" t="s">
        <v>122</v>
      </c>
      <c r="E67" s="191"/>
      <c r="F67" s="191"/>
      <c r="G67" s="191"/>
      <c r="H67" s="191"/>
      <c r="I67" s="192"/>
      <c r="J67" s="193">
        <f>J107</f>
        <v>0</v>
      </c>
      <c r="K67" s="126"/>
      <c r="L67" s="194"/>
    </row>
    <row r="68" spans="2:12" s="8" customFormat="1" ht="24.95" customHeight="1">
      <c r="B68" s="182"/>
      <c r="C68" s="183"/>
      <c r="D68" s="184" t="s">
        <v>124</v>
      </c>
      <c r="E68" s="185"/>
      <c r="F68" s="185"/>
      <c r="G68" s="185"/>
      <c r="H68" s="185"/>
      <c r="I68" s="186"/>
      <c r="J68" s="187">
        <f>J119</f>
        <v>0</v>
      </c>
      <c r="K68" s="183"/>
      <c r="L68" s="188"/>
    </row>
    <row r="69" spans="2:12" s="9" customFormat="1" ht="19.9" customHeight="1">
      <c r="B69" s="189"/>
      <c r="C69" s="126"/>
      <c r="D69" s="190" t="s">
        <v>312</v>
      </c>
      <c r="E69" s="191"/>
      <c r="F69" s="191"/>
      <c r="G69" s="191"/>
      <c r="H69" s="191"/>
      <c r="I69" s="192"/>
      <c r="J69" s="193">
        <f>J120</f>
        <v>0</v>
      </c>
      <c r="K69" s="126"/>
      <c r="L69" s="194"/>
    </row>
    <row r="70" spans="2:12" s="9" customFormat="1" ht="19.9" customHeight="1">
      <c r="B70" s="189"/>
      <c r="C70" s="126"/>
      <c r="D70" s="190" t="s">
        <v>249</v>
      </c>
      <c r="E70" s="191"/>
      <c r="F70" s="191"/>
      <c r="G70" s="191"/>
      <c r="H70" s="191"/>
      <c r="I70" s="192"/>
      <c r="J70" s="193">
        <f>J126</f>
        <v>0</v>
      </c>
      <c r="K70" s="126"/>
      <c r="L70" s="194"/>
    </row>
    <row r="71" spans="2:12" s="9" customFormat="1" ht="19.9" customHeight="1">
      <c r="B71" s="189"/>
      <c r="C71" s="126"/>
      <c r="D71" s="190" t="s">
        <v>125</v>
      </c>
      <c r="E71" s="191"/>
      <c r="F71" s="191"/>
      <c r="G71" s="191"/>
      <c r="H71" s="191"/>
      <c r="I71" s="192"/>
      <c r="J71" s="193">
        <f>J140</f>
        <v>0</v>
      </c>
      <c r="K71" s="126"/>
      <c r="L71" s="194"/>
    </row>
    <row r="72" spans="2:12" s="8" customFormat="1" ht="24.95" customHeight="1">
      <c r="B72" s="182"/>
      <c r="C72" s="183"/>
      <c r="D72" s="184" t="s">
        <v>127</v>
      </c>
      <c r="E72" s="185"/>
      <c r="F72" s="185"/>
      <c r="G72" s="185"/>
      <c r="H72" s="185"/>
      <c r="I72" s="186"/>
      <c r="J72" s="187">
        <f>J146</f>
        <v>0</v>
      </c>
      <c r="K72" s="183"/>
      <c r="L72" s="188"/>
    </row>
    <row r="73" spans="2:12" s="9" customFormat="1" ht="19.9" customHeight="1">
      <c r="B73" s="189"/>
      <c r="C73" s="126"/>
      <c r="D73" s="190" t="s">
        <v>128</v>
      </c>
      <c r="E73" s="191"/>
      <c r="F73" s="191"/>
      <c r="G73" s="191"/>
      <c r="H73" s="191"/>
      <c r="I73" s="192"/>
      <c r="J73" s="193">
        <f>J147</f>
        <v>0</v>
      </c>
      <c r="K73" s="126"/>
      <c r="L73" s="194"/>
    </row>
    <row r="74" spans="2:12" s="1" customFormat="1" ht="21.8" customHeight="1">
      <c r="B74" s="39"/>
      <c r="C74" s="40"/>
      <c r="D74" s="40"/>
      <c r="E74" s="40"/>
      <c r="F74" s="40"/>
      <c r="G74" s="40"/>
      <c r="H74" s="40"/>
      <c r="I74" s="147"/>
      <c r="J74" s="40"/>
      <c r="K74" s="40"/>
      <c r="L74" s="44"/>
    </row>
    <row r="75" spans="2:12" s="1" customFormat="1" ht="6.95" customHeight="1">
      <c r="B75" s="60"/>
      <c r="C75" s="61"/>
      <c r="D75" s="61"/>
      <c r="E75" s="61"/>
      <c r="F75" s="61"/>
      <c r="G75" s="61"/>
      <c r="H75" s="61"/>
      <c r="I75" s="172"/>
      <c r="J75" s="61"/>
      <c r="K75" s="61"/>
      <c r="L75" s="44"/>
    </row>
    <row r="79" spans="2:12" s="1" customFormat="1" ht="6.95" customHeight="1">
      <c r="B79" s="62"/>
      <c r="C79" s="63"/>
      <c r="D79" s="63"/>
      <c r="E79" s="63"/>
      <c r="F79" s="63"/>
      <c r="G79" s="63"/>
      <c r="H79" s="63"/>
      <c r="I79" s="175"/>
      <c r="J79" s="63"/>
      <c r="K79" s="63"/>
      <c r="L79" s="44"/>
    </row>
    <row r="80" spans="2:12" s="1" customFormat="1" ht="24.95" customHeight="1">
      <c r="B80" s="39"/>
      <c r="C80" s="23" t="s">
        <v>129</v>
      </c>
      <c r="D80" s="40"/>
      <c r="E80" s="40"/>
      <c r="F80" s="40"/>
      <c r="G80" s="40"/>
      <c r="H80" s="40"/>
      <c r="I80" s="147"/>
      <c r="J80" s="40"/>
      <c r="K80" s="40"/>
      <c r="L80" s="44"/>
    </row>
    <row r="81" spans="2:12" s="1" customFormat="1" ht="6.95" customHeight="1">
      <c r="B81" s="39"/>
      <c r="C81" s="40"/>
      <c r="D81" s="40"/>
      <c r="E81" s="40"/>
      <c r="F81" s="40"/>
      <c r="G81" s="40"/>
      <c r="H81" s="40"/>
      <c r="I81" s="147"/>
      <c r="J81" s="40"/>
      <c r="K81" s="40"/>
      <c r="L81" s="44"/>
    </row>
    <row r="82" spans="2:12" s="1" customFormat="1" ht="12" customHeight="1">
      <c r="B82" s="39"/>
      <c r="C82" s="32" t="s">
        <v>16</v>
      </c>
      <c r="D82" s="40"/>
      <c r="E82" s="40"/>
      <c r="F82" s="40"/>
      <c r="G82" s="40"/>
      <c r="H82" s="40"/>
      <c r="I82" s="147"/>
      <c r="J82" s="40"/>
      <c r="K82" s="40"/>
      <c r="L82" s="44"/>
    </row>
    <row r="83" spans="2:12" s="1" customFormat="1" ht="16.5" customHeight="1">
      <c r="B83" s="39"/>
      <c r="C83" s="40"/>
      <c r="D83" s="40"/>
      <c r="E83" s="176" t="str">
        <f>E7</f>
        <v>STAVEBNÍ OPRAVY OBJEKTŮ V AREÁLECH STŘEDISKA DÚK V ROCE 2019 - OPRAVY OKEN A DVEŘÍ</v>
      </c>
      <c r="F83" s="32"/>
      <c r="G83" s="32"/>
      <c r="H83" s="32"/>
      <c r="I83" s="147"/>
      <c r="J83" s="40"/>
      <c r="K83" s="40"/>
      <c r="L83" s="44"/>
    </row>
    <row r="84" spans="2:12" ht="12" customHeight="1">
      <c r="B84" s="21"/>
      <c r="C84" s="32" t="s">
        <v>112</v>
      </c>
      <c r="D84" s="22"/>
      <c r="E84" s="22"/>
      <c r="F84" s="22"/>
      <c r="G84" s="22"/>
      <c r="H84" s="22"/>
      <c r="I84" s="139"/>
      <c r="J84" s="22"/>
      <c r="K84" s="22"/>
      <c r="L84" s="20"/>
    </row>
    <row r="85" spans="2:12" s="1" customFormat="1" ht="16.5" customHeight="1">
      <c r="B85" s="39"/>
      <c r="C85" s="40"/>
      <c r="D85" s="40"/>
      <c r="E85" s="176" t="s">
        <v>113</v>
      </c>
      <c r="F85" s="40"/>
      <c r="G85" s="40"/>
      <c r="H85" s="40"/>
      <c r="I85" s="147"/>
      <c r="J85" s="40"/>
      <c r="K85" s="40"/>
      <c r="L85" s="44"/>
    </row>
    <row r="86" spans="2:12" s="1" customFormat="1" ht="12" customHeight="1">
      <c r="B86" s="39"/>
      <c r="C86" s="32" t="s">
        <v>114</v>
      </c>
      <c r="D86" s="40"/>
      <c r="E86" s="40"/>
      <c r="F86" s="40"/>
      <c r="G86" s="40"/>
      <c r="H86" s="40"/>
      <c r="I86" s="147"/>
      <c r="J86" s="40"/>
      <c r="K86" s="40"/>
      <c r="L86" s="44"/>
    </row>
    <row r="87" spans="2:12" s="1" customFormat="1" ht="16.5" customHeight="1">
      <c r="B87" s="39"/>
      <c r="C87" s="40"/>
      <c r="D87" s="40"/>
      <c r="E87" s="70" t="str">
        <f>E11</f>
        <v>SO 06 - Výměna oken v dílně – 2 kusy</v>
      </c>
      <c r="F87" s="40"/>
      <c r="G87" s="40"/>
      <c r="H87" s="40"/>
      <c r="I87" s="147"/>
      <c r="J87" s="40"/>
      <c r="K87" s="40"/>
      <c r="L87" s="44"/>
    </row>
    <row r="88" spans="2:12" s="1" customFormat="1" ht="6.95" customHeight="1">
      <c r="B88" s="39"/>
      <c r="C88" s="40"/>
      <c r="D88" s="40"/>
      <c r="E88" s="40"/>
      <c r="F88" s="40"/>
      <c r="G88" s="40"/>
      <c r="H88" s="40"/>
      <c r="I88" s="147"/>
      <c r="J88" s="40"/>
      <c r="K88" s="40"/>
      <c r="L88" s="44"/>
    </row>
    <row r="89" spans="2:12" s="1" customFormat="1" ht="12" customHeight="1">
      <c r="B89" s="39"/>
      <c r="C89" s="32" t="s">
        <v>22</v>
      </c>
      <c r="D89" s="40"/>
      <c r="E89" s="40"/>
      <c r="F89" s="27" t="str">
        <f>F14</f>
        <v xml:space="preserve"> </v>
      </c>
      <c r="G89" s="40"/>
      <c r="H89" s="40"/>
      <c r="I89" s="149" t="s">
        <v>24</v>
      </c>
      <c r="J89" s="73" t="str">
        <f>IF(J14="","",J14)</f>
        <v>15. 5. 2019</v>
      </c>
      <c r="K89" s="40"/>
      <c r="L89" s="44"/>
    </row>
    <row r="90" spans="2:12" s="1" customFormat="1" ht="6.95" customHeight="1">
      <c r="B90" s="39"/>
      <c r="C90" s="40"/>
      <c r="D90" s="40"/>
      <c r="E90" s="40"/>
      <c r="F90" s="40"/>
      <c r="G90" s="40"/>
      <c r="H90" s="40"/>
      <c r="I90" s="147"/>
      <c r="J90" s="40"/>
      <c r="K90" s="40"/>
      <c r="L90" s="44"/>
    </row>
    <row r="91" spans="2:12" s="1" customFormat="1" ht="15.15" customHeight="1">
      <c r="B91" s="39"/>
      <c r="C91" s="32" t="s">
        <v>30</v>
      </c>
      <c r="D91" s="40"/>
      <c r="E91" s="40"/>
      <c r="F91" s="27" t="str">
        <f>E17</f>
        <v>Palivový kombinát Ústí, státní podnik</v>
      </c>
      <c r="G91" s="40"/>
      <c r="H91" s="40"/>
      <c r="I91" s="149" t="s">
        <v>38</v>
      </c>
      <c r="J91" s="37" t="str">
        <f>E23</f>
        <v>PROJEX s.r.o.</v>
      </c>
      <c r="K91" s="40"/>
      <c r="L91" s="44"/>
    </row>
    <row r="92" spans="2:12" s="1" customFormat="1" ht="27.9" customHeight="1">
      <c r="B92" s="39"/>
      <c r="C92" s="32" t="s">
        <v>36</v>
      </c>
      <c r="D92" s="40"/>
      <c r="E92" s="40"/>
      <c r="F92" s="27" t="str">
        <f>IF(E20="","",E20)</f>
        <v>Vyplň údaj</v>
      </c>
      <c r="G92" s="40"/>
      <c r="H92" s="40"/>
      <c r="I92" s="149" t="s">
        <v>42</v>
      </c>
      <c r="J92" s="37" t="str">
        <f>E26</f>
        <v>STAVEBNÍ ROZPOČTY s.r.o.</v>
      </c>
      <c r="K92" s="40"/>
      <c r="L92" s="44"/>
    </row>
    <row r="93" spans="2:12" s="1" customFormat="1" ht="10.3" customHeight="1">
      <c r="B93" s="39"/>
      <c r="C93" s="40"/>
      <c r="D93" s="40"/>
      <c r="E93" s="40"/>
      <c r="F93" s="40"/>
      <c r="G93" s="40"/>
      <c r="H93" s="40"/>
      <c r="I93" s="147"/>
      <c r="J93" s="40"/>
      <c r="K93" s="40"/>
      <c r="L93" s="44"/>
    </row>
    <row r="94" spans="2:20" s="10" customFormat="1" ht="29.25" customHeight="1">
      <c r="B94" s="195"/>
      <c r="C94" s="196" t="s">
        <v>130</v>
      </c>
      <c r="D94" s="197" t="s">
        <v>66</v>
      </c>
      <c r="E94" s="197" t="s">
        <v>62</v>
      </c>
      <c r="F94" s="197" t="s">
        <v>63</v>
      </c>
      <c r="G94" s="197" t="s">
        <v>131</v>
      </c>
      <c r="H94" s="197" t="s">
        <v>132</v>
      </c>
      <c r="I94" s="198" t="s">
        <v>133</v>
      </c>
      <c r="J94" s="197" t="s">
        <v>118</v>
      </c>
      <c r="K94" s="199" t="s">
        <v>134</v>
      </c>
      <c r="L94" s="200"/>
      <c r="M94" s="93" t="s">
        <v>35</v>
      </c>
      <c r="N94" s="94" t="s">
        <v>51</v>
      </c>
      <c r="O94" s="94" t="s">
        <v>135</v>
      </c>
      <c r="P94" s="94" t="s">
        <v>136</v>
      </c>
      <c r="Q94" s="94" t="s">
        <v>137</v>
      </c>
      <c r="R94" s="94" t="s">
        <v>138</v>
      </c>
      <c r="S94" s="94" t="s">
        <v>139</v>
      </c>
      <c r="T94" s="95" t="s">
        <v>140</v>
      </c>
    </row>
    <row r="95" spans="2:63" s="1" customFormat="1" ht="22.8" customHeight="1">
      <c r="B95" s="39"/>
      <c r="C95" s="100" t="s">
        <v>141</v>
      </c>
      <c r="D95" s="40"/>
      <c r="E95" s="40"/>
      <c r="F95" s="40"/>
      <c r="G95" s="40"/>
      <c r="H95" s="40"/>
      <c r="I95" s="147"/>
      <c r="J95" s="201">
        <f>BK95</f>
        <v>0</v>
      </c>
      <c r="K95" s="40"/>
      <c r="L95" s="44"/>
      <c r="M95" s="96"/>
      <c r="N95" s="97"/>
      <c r="O95" s="97"/>
      <c r="P95" s="202">
        <f>P96+P119+P146</f>
        <v>0</v>
      </c>
      <c r="Q95" s="97"/>
      <c r="R95" s="202">
        <f>R96+R119+R146</f>
        <v>0.1271616</v>
      </c>
      <c r="S95" s="97"/>
      <c r="T95" s="203">
        <f>T96+T119+T146</f>
        <v>0.24192</v>
      </c>
      <c r="AT95" s="17" t="s">
        <v>80</v>
      </c>
      <c r="AU95" s="17" t="s">
        <v>119</v>
      </c>
      <c r="BK95" s="204">
        <f>BK96+BK119+BK146</f>
        <v>0</v>
      </c>
    </row>
    <row r="96" spans="2:63" s="11" customFormat="1" ht="25.9" customHeight="1">
      <c r="B96" s="205"/>
      <c r="C96" s="206"/>
      <c r="D96" s="207" t="s">
        <v>80</v>
      </c>
      <c r="E96" s="208" t="s">
        <v>142</v>
      </c>
      <c r="F96" s="208" t="s">
        <v>143</v>
      </c>
      <c r="G96" s="206"/>
      <c r="H96" s="206"/>
      <c r="I96" s="209"/>
      <c r="J96" s="210">
        <f>BK96</f>
        <v>0</v>
      </c>
      <c r="K96" s="206"/>
      <c r="L96" s="211"/>
      <c r="M96" s="212"/>
      <c r="N96" s="213"/>
      <c r="O96" s="213"/>
      <c r="P96" s="214">
        <f>P97+P102+P107</f>
        <v>0</v>
      </c>
      <c r="Q96" s="213"/>
      <c r="R96" s="214">
        <f>R97+R102+R107</f>
        <v>0.0288</v>
      </c>
      <c r="S96" s="213"/>
      <c r="T96" s="215">
        <f>T97+T102+T107</f>
        <v>0.15552</v>
      </c>
      <c r="AR96" s="216" t="s">
        <v>88</v>
      </c>
      <c r="AT96" s="217" t="s">
        <v>80</v>
      </c>
      <c r="AU96" s="217" t="s">
        <v>81</v>
      </c>
      <c r="AY96" s="216" t="s">
        <v>144</v>
      </c>
      <c r="BK96" s="218">
        <f>BK97+BK102+BK107</f>
        <v>0</v>
      </c>
    </row>
    <row r="97" spans="2:63" s="11" customFormat="1" ht="22.8" customHeight="1">
      <c r="B97" s="205"/>
      <c r="C97" s="206"/>
      <c r="D97" s="207" t="s">
        <v>80</v>
      </c>
      <c r="E97" s="219" t="s">
        <v>145</v>
      </c>
      <c r="F97" s="219" t="s">
        <v>146</v>
      </c>
      <c r="G97" s="206"/>
      <c r="H97" s="206"/>
      <c r="I97" s="209"/>
      <c r="J97" s="220">
        <f>BK97</f>
        <v>0</v>
      </c>
      <c r="K97" s="206"/>
      <c r="L97" s="211"/>
      <c r="M97" s="212"/>
      <c r="N97" s="213"/>
      <c r="O97" s="213"/>
      <c r="P97" s="214">
        <f>SUM(P98:P101)</f>
        <v>0</v>
      </c>
      <c r="Q97" s="213"/>
      <c r="R97" s="214">
        <f>SUM(R98:R101)</f>
        <v>0.0288</v>
      </c>
      <c r="S97" s="213"/>
      <c r="T97" s="215">
        <f>SUM(T98:T101)</f>
        <v>0</v>
      </c>
      <c r="AR97" s="216" t="s">
        <v>88</v>
      </c>
      <c r="AT97" s="217" t="s">
        <v>80</v>
      </c>
      <c r="AU97" s="217" t="s">
        <v>88</v>
      </c>
      <c r="AY97" s="216" t="s">
        <v>144</v>
      </c>
      <c r="BK97" s="218">
        <f>SUM(BK98:BK101)</f>
        <v>0</v>
      </c>
    </row>
    <row r="98" spans="2:65" s="1" customFormat="1" ht="16.5" customHeight="1">
      <c r="B98" s="39"/>
      <c r="C98" s="221" t="s">
        <v>88</v>
      </c>
      <c r="D98" s="221" t="s">
        <v>147</v>
      </c>
      <c r="E98" s="222" t="s">
        <v>250</v>
      </c>
      <c r="F98" s="223" t="s">
        <v>251</v>
      </c>
      <c r="G98" s="224" t="s">
        <v>252</v>
      </c>
      <c r="H98" s="225">
        <v>19.2</v>
      </c>
      <c r="I98" s="226"/>
      <c r="J98" s="227">
        <f>ROUND(I98*H98,2)</f>
        <v>0</v>
      </c>
      <c r="K98" s="223" t="s">
        <v>151</v>
      </c>
      <c r="L98" s="44"/>
      <c r="M98" s="228" t="s">
        <v>35</v>
      </c>
      <c r="N98" s="229" t="s">
        <v>54</v>
      </c>
      <c r="O98" s="85"/>
      <c r="P98" s="230">
        <f>O98*H98</f>
        <v>0</v>
      </c>
      <c r="Q98" s="230">
        <v>0.0015</v>
      </c>
      <c r="R98" s="230">
        <f>Q98*H98</f>
        <v>0.0288</v>
      </c>
      <c r="S98" s="230">
        <v>0</v>
      </c>
      <c r="T98" s="231">
        <f>S98*H98</f>
        <v>0</v>
      </c>
      <c r="AR98" s="232" t="s">
        <v>152</v>
      </c>
      <c r="AT98" s="232" t="s">
        <v>147</v>
      </c>
      <c r="AU98" s="232" t="s">
        <v>90</v>
      </c>
      <c r="AY98" s="17" t="s">
        <v>144</v>
      </c>
      <c r="BE98" s="233">
        <f>IF(N98="základní",J98,0)</f>
        <v>0</v>
      </c>
      <c r="BF98" s="233">
        <f>IF(N98="snížená",J98,0)</f>
        <v>0</v>
      </c>
      <c r="BG98" s="233">
        <f>IF(N98="zákl. přenesená",J98,0)</f>
        <v>0</v>
      </c>
      <c r="BH98" s="233">
        <f>IF(N98="sníž. přenesená",J98,0)</f>
        <v>0</v>
      </c>
      <c r="BI98" s="233">
        <f>IF(N98="nulová",J98,0)</f>
        <v>0</v>
      </c>
      <c r="BJ98" s="17" t="s">
        <v>152</v>
      </c>
      <c r="BK98" s="233">
        <f>ROUND(I98*H98,2)</f>
        <v>0</v>
      </c>
      <c r="BL98" s="17" t="s">
        <v>152</v>
      </c>
      <c r="BM98" s="232" t="s">
        <v>430</v>
      </c>
    </row>
    <row r="99" spans="2:47" s="1" customFormat="1" ht="12">
      <c r="B99" s="39"/>
      <c r="C99" s="40"/>
      <c r="D99" s="234" t="s">
        <v>154</v>
      </c>
      <c r="E99" s="40"/>
      <c r="F99" s="235" t="s">
        <v>254</v>
      </c>
      <c r="G99" s="40"/>
      <c r="H99" s="40"/>
      <c r="I99" s="147"/>
      <c r="J99" s="40"/>
      <c r="K99" s="40"/>
      <c r="L99" s="44"/>
      <c r="M99" s="236"/>
      <c r="N99" s="85"/>
      <c r="O99" s="85"/>
      <c r="P99" s="85"/>
      <c r="Q99" s="85"/>
      <c r="R99" s="85"/>
      <c r="S99" s="85"/>
      <c r="T99" s="86"/>
      <c r="AT99" s="17" t="s">
        <v>154</v>
      </c>
      <c r="AU99" s="17" t="s">
        <v>90</v>
      </c>
    </row>
    <row r="100" spans="2:51" s="12" customFormat="1" ht="12">
      <c r="B100" s="247"/>
      <c r="C100" s="248"/>
      <c r="D100" s="234" t="s">
        <v>180</v>
      </c>
      <c r="E100" s="268" t="s">
        <v>35</v>
      </c>
      <c r="F100" s="249" t="s">
        <v>431</v>
      </c>
      <c r="G100" s="248"/>
      <c r="H100" s="250">
        <v>19.2</v>
      </c>
      <c r="I100" s="251"/>
      <c r="J100" s="248"/>
      <c r="K100" s="248"/>
      <c r="L100" s="252"/>
      <c r="M100" s="253"/>
      <c r="N100" s="254"/>
      <c r="O100" s="254"/>
      <c r="P100" s="254"/>
      <c r="Q100" s="254"/>
      <c r="R100" s="254"/>
      <c r="S100" s="254"/>
      <c r="T100" s="255"/>
      <c r="AT100" s="256" t="s">
        <v>180</v>
      </c>
      <c r="AU100" s="256" t="s">
        <v>90</v>
      </c>
      <c r="AV100" s="12" t="s">
        <v>90</v>
      </c>
      <c r="AW100" s="12" t="s">
        <v>41</v>
      </c>
      <c r="AX100" s="12" t="s">
        <v>81</v>
      </c>
      <c r="AY100" s="256" t="s">
        <v>144</v>
      </c>
    </row>
    <row r="101" spans="2:51" s="14" customFormat="1" ht="12">
      <c r="B101" s="269"/>
      <c r="C101" s="270"/>
      <c r="D101" s="234" t="s">
        <v>180</v>
      </c>
      <c r="E101" s="271" t="s">
        <v>35</v>
      </c>
      <c r="F101" s="272" t="s">
        <v>231</v>
      </c>
      <c r="G101" s="270"/>
      <c r="H101" s="273">
        <v>19.2</v>
      </c>
      <c r="I101" s="274"/>
      <c r="J101" s="270"/>
      <c r="K101" s="270"/>
      <c r="L101" s="275"/>
      <c r="M101" s="276"/>
      <c r="N101" s="277"/>
      <c r="O101" s="277"/>
      <c r="P101" s="277"/>
      <c r="Q101" s="277"/>
      <c r="R101" s="277"/>
      <c r="S101" s="277"/>
      <c r="T101" s="278"/>
      <c r="AT101" s="279" t="s">
        <v>180</v>
      </c>
      <c r="AU101" s="279" t="s">
        <v>90</v>
      </c>
      <c r="AV101" s="14" t="s">
        <v>152</v>
      </c>
      <c r="AW101" s="14" t="s">
        <v>41</v>
      </c>
      <c r="AX101" s="14" t="s">
        <v>88</v>
      </c>
      <c r="AY101" s="279" t="s">
        <v>144</v>
      </c>
    </row>
    <row r="102" spans="2:63" s="11" customFormat="1" ht="22.8" customHeight="1">
      <c r="B102" s="205"/>
      <c r="C102" s="206"/>
      <c r="D102" s="207" t="s">
        <v>80</v>
      </c>
      <c r="E102" s="219" t="s">
        <v>198</v>
      </c>
      <c r="F102" s="219" t="s">
        <v>288</v>
      </c>
      <c r="G102" s="206"/>
      <c r="H102" s="206"/>
      <c r="I102" s="209"/>
      <c r="J102" s="220">
        <f>BK102</f>
        <v>0</v>
      </c>
      <c r="K102" s="206"/>
      <c r="L102" s="211"/>
      <c r="M102" s="212"/>
      <c r="N102" s="213"/>
      <c r="O102" s="213"/>
      <c r="P102" s="214">
        <f>SUM(P103:P106)</f>
        <v>0</v>
      </c>
      <c r="Q102" s="213"/>
      <c r="R102" s="214">
        <f>SUM(R103:R106)</f>
        <v>0</v>
      </c>
      <c r="S102" s="213"/>
      <c r="T102" s="215">
        <f>SUM(T103:T106)</f>
        <v>0.15552</v>
      </c>
      <c r="AR102" s="216" t="s">
        <v>88</v>
      </c>
      <c r="AT102" s="217" t="s">
        <v>80</v>
      </c>
      <c r="AU102" s="217" t="s">
        <v>88</v>
      </c>
      <c r="AY102" s="216" t="s">
        <v>144</v>
      </c>
      <c r="BK102" s="218">
        <f>SUM(BK103:BK106)</f>
        <v>0</v>
      </c>
    </row>
    <row r="103" spans="2:65" s="1" customFormat="1" ht="24" customHeight="1">
      <c r="B103" s="39"/>
      <c r="C103" s="221" t="s">
        <v>90</v>
      </c>
      <c r="D103" s="221" t="s">
        <v>147</v>
      </c>
      <c r="E103" s="222" t="s">
        <v>317</v>
      </c>
      <c r="F103" s="223" t="s">
        <v>318</v>
      </c>
      <c r="G103" s="224" t="s">
        <v>226</v>
      </c>
      <c r="H103" s="225">
        <v>2.88</v>
      </c>
      <c r="I103" s="226"/>
      <c r="J103" s="227">
        <f>ROUND(I103*H103,2)</f>
        <v>0</v>
      </c>
      <c r="K103" s="223" t="s">
        <v>151</v>
      </c>
      <c r="L103" s="44"/>
      <c r="M103" s="228" t="s">
        <v>35</v>
      </c>
      <c r="N103" s="229" t="s">
        <v>54</v>
      </c>
      <c r="O103" s="85"/>
      <c r="P103" s="230">
        <f>O103*H103</f>
        <v>0</v>
      </c>
      <c r="Q103" s="230">
        <v>0</v>
      </c>
      <c r="R103" s="230">
        <f>Q103*H103</f>
        <v>0</v>
      </c>
      <c r="S103" s="230">
        <v>0.054</v>
      </c>
      <c r="T103" s="231">
        <f>S103*H103</f>
        <v>0.15552</v>
      </c>
      <c r="AR103" s="232" t="s">
        <v>152</v>
      </c>
      <c r="AT103" s="232" t="s">
        <v>147</v>
      </c>
      <c r="AU103" s="232" t="s">
        <v>90</v>
      </c>
      <c r="AY103" s="17" t="s">
        <v>144</v>
      </c>
      <c r="BE103" s="233">
        <f>IF(N103="základní",J103,0)</f>
        <v>0</v>
      </c>
      <c r="BF103" s="233">
        <f>IF(N103="snížená",J103,0)</f>
        <v>0</v>
      </c>
      <c r="BG103" s="233">
        <f>IF(N103="zákl. přenesená",J103,0)</f>
        <v>0</v>
      </c>
      <c r="BH103" s="233">
        <f>IF(N103="sníž. přenesená",J103,0)</f>
        <v>0</v>
      </c>
      <c r="BI103" s="233">
        <f>IF(N103="nulová",J103,0)</f>
        <v>0</v>
      </c>
      <c r="BJ103" s="17" t="s">
        <v>152</v>
      </c>
      <c r="BK103" s="233">
        <f>ROUND(I103*H103,2)</f>
        <v>0</v>
      </c>
      <c r="BL103" s="17" t="s">
        <v>152</v>
      </c>
      <c r="BM103" s="232" t="s">
        <v>432</v>
      </c>
    </row>
    <row r="104" spans="2:47" s="1" customFormat="1" ht="12">
      <c r="B104" s="39"/>
      <c r="C104" s="40"/>
      <c r="D104" s="234" t="s">
        <v>154</v>
      </c>
      <c r="E104" s="40"/>
      <c r="F104" s="235" t="s">
        <v>320</v>
      </c>
      <c r="G104" s="40"/>
      <c r="H104" s="40"/>
      <c r="I104" s="147"/>
      <c r="J104" s="40"/>
      <c r="K104" s="40"/>
      <c r="L104" s="44"/>
      <c r="M104" s="236"/>
      <c r="N104" s="85"/>
      <c r="O104" s="85"/>
      <c r="P104" s="85"/>
      <c r="Q104" s="85"/>
      <c r="R104" s="85"/>
      <c r="S104" s="85"/>
      <c r="T104" s="86"/>
      <c r="AT104" s="17" t="s">
        <v>154</v>
      </c>
      <c r="AU104" s="17" t="s">
        <v>90</v>
      </c>
    </row>
    <row r="105" spans="2:51" s="12" customFormat="1" ht="12">
      <c r="B105" s="247"/>
      <c r="C105" s="248"/>
      <c r="D105" s="234" t="s">
        <v>180</v>
      </c>
      <c r="E105" s="268" t="s">
        <v>35</v>
      </c>
      <c r="F105" s="249" t="s">
        <v>433</v>
      </c>
      <c r="G105" s="248"/>
      <c r="H105" s="250">
        <v>2.88</v>
      </c>
      <c r="I105" s="251"/>
      <c r="J105" s="248"/>
      <c r="K105" s="248"/>
      <c r="L105" s="252"/>
      <c r="M105" s="253"/>
      <c r="N105" s="254"/>
      <c r="O105" s="254"/>
      <c r="P105" s="254"/>
      <c r="Q105" s="254"/>
      <c r="R105" s="254"/>
      <c r="S105" s="254"/>
      <c r="T105" s="255"/>
      <c r="AT105" s="256" t="s">
        <v>180</v>
      </c>
      <c r="AU105" s="256" t="s">
        <v>90</v>
      </c>
      <c r="AV105" s="12" t="s">
        <v>90</v>
      </c>
      <c r="AW105" s="12" t="s">
        <v>41</v>
      </c>
      <c r="AX105" s="12" t="s">
        <v>81</v>
      </c>
      <c r="AY105" s="256" t="s">
        <v>144</v>
      </c>
    </row>
    <row r="106" spans="2:51" s="14" customFormat="1" ht="12">
      <c r="B106" s="269"/>
      <c r="C106" s="270"/>
      <c r="D106" s="234" t="s">
        <v>180</v>
      </c>
      <c r="E106" s="271" t="s">
        <v>35</v>
      </c>
      <c r="F106" s="272" t="s">
        <v>231</v>
      </c>
      <c r="G106" s="270"/>
      <c r="H106" s="273">
        <v>2.88</v>
      </c>
      <c r="I106" s="274"/>
      <c r="J106" s="270"/>
      <c r="K106" s="270"/>
      <c r="L106" s="275"/>
      <c r="M106" s="276"/>
      <c r="N106" s="277"/>
      <c r="O106" s="277"/>
      <c r="P106" s="277"/>
      <c r="Q106" s="277"/>
      <c r="R106" s="277"/>
      <c r="S106" s="277"/>
      <c r="T106" s="278"/>
      <c r="AT106" s="279" t="s">
        <v>180</v>
      </c>
      <c r="AU106" s="279" t="s">
        <v>90</v>
      </c>
      <c r="AV106" s="14" t="s">
        <v>152</v>
      </c>
      <c r="AW106" s="14" t="s">
        <v>41</v>
      </c>
      <c r="AX106" s="14" t="s">
        <v>88</v>
      </c>
      <c r="AY106" s="279" t="s">
        <v>144</v>
      </c>
    </row>
    <row r="107" spans="2:63" s="11" customFormat="1" ht="22.8" customHeight="1">
      <c r="B107" s="205"/>
      <c r="C107" s="206"/>
      <c r="D107" s="207" t="s">
        <v>80</v>
      </c>
      <c r="E107" s="219" t="s">
        <v>165</v>
      </c>
      <c r="F107" s="219" t="s">
        <v>166</v>
      </c>
      <c r="G107" s="206"/>
      <c r="H107" s="206"/>
      <c r="I107" s="209"/>
      <c r="J107" s="220">
        <f>BK107</f>
        <v>0</v>
      </c>
      <c r="K107" s="206"/>
      <c r="L107" s="211"/>
      <c r="M107" s="212"/>
      <c r="N107" s="213"/>
      <c r="O107" s="213"/>
      <c r="P107" s="214">
        <f>SUM(P108:P118)</f>
        <v>0</v>
      </c>
      <c r="Q107" s="213"/>
      <c r="R107" s="214">
        <f>SUM(R108:R118)</f>
        <v>0</v>
      </c>
      <c r="S107" s="213"/>
      <c r="T107" s="215">
        <f>SUM(T108:T118)</f>
        <v>0</v>
      </c>
      <c r="AR107" s="216" t="s">
        <v>88</v>
      </c>
      <c r="AT107" s="217" t="s">
        <v>80</v>
      </c>
      <c r="AU107" s="217" t="s">
        <v>88</v>
      </c>
      <c r="AY107" s="216" t="s">
        <v>144</v>
      </c>
      <c r="BK107" s="218">
        <f>SUM(BK108:BK118)</f>
        <v>0</v>
      </c>
    </row>
    <row r="108" spans="2:65" s="1" customFormat="1" ht="24" customHeight="1">
      <c r="B108" s="39"/>
      <c r="C108" s="221" t="s">
        <v>161</v>
      </c>
      <c r="D108" s="221" t="s">
        <v>147</v>
      </c>
      <c r="E108" s="222" t="s">
        <v>294</v>
      </c>
      <c r="F108" s="223" t="s">
        <v>295</v>
      </c>
      <c r="G108" s="224" t="s">
        <v>169</v>
      </c>
      <c r="H108" s="225">
        <v>0.242</v>
      </c>
      <c r="I108" s="226"/>
      <c r="J108" s="227">
        <f>ROUND(I108*H108,2)</f>
        <v>0</v>
      </c>
      <c r="K108" s="223" t="s">
        <v>151</v>
      </c>
      <c r="L108" s="44"/>
      <c r="M108" s="228" t="s">
        <v>35</v>
      </c>
      <c r="N108" s="229" t="s">
        <v>54</v>
      </c>
      <c r="O108" s="85"/>
      <c r="P108" s="230">
        <f>O108*H108</f>
        <v>0</v>
      </c>
      <c r="Q108" s="230">
        <v>0</v>
      </c>
      <c r="R108" s="230">
        <f>Q108*H108</f>
        <v>0</v>
      </c>
      <c r="S108" s="230">
        <v>0</v>
      </c>
      <c r="T108" s="231">
        <f>S108*H108</f>
        <v>0</v>
      </c>
      <c r="AR108" s="232" t="s">
        <v>152</v>
      </c>
      <c r="AT108" s="232" t="s">
        <v>147</v>
      </c>
      <c r="AU108" s="232" t="s">
        <v>90</v>
      </c>
      <c r="AY108" s="17" t="s">
        <v>144</v>
      </c>
      <c r="BE108" s="233">
        <f>IF(N108="základní",J108,0)</f>
        <v>0</v>
      </c>
      <c r="BF108" s="233">
        <f>IF(N108="snížená",J108,0)</f>
        <v>0</v>
      </c>
      <c r="BG108" s="233">
        <f>IF(N108="zákl. přenesená",J108,0)</f>
        <v>0</v>
      </c>
      <c r="BH108" s="233">
        <f>IF(N108="sníž. přenesená",J108,0)</f>
        <v>0</v>
      </c>
      <c r="BI108" s="233">
        <f>IF(N108="nulová",J108,0)</f>
        <v>0</v>
      </c>
      <c r="BJ108" s="17" t="s">
        <v>152</v>
      </c>
      <c r="BK108" s="233">
        <f>ROUND(I108*H108,2)</f>
        <v>0</v>
      </c>
      <c r="BL108" s="17" t="s">
        <v>152</v>
      </c>
      <c r="BM108" s="232" t="s">
        <v>434</v>
      </c>
    </row>
    <row r="109" spans="2:47" s="1" customFormat="1" ht="12">
      <c r="B109" s="39"/>
      <c r="C109" s="40"/>
      <c r="D109" s="234" t="s">
        <v>154</v>
      </c>
      <c r="E109" s="40"/>
      <c r="F109" s="235" t="s">
        <v>171</v>
      </c>
      <c r="G109" s="40"/>
      <c r="H109" s="40"/>
      <c r="I109" s="147"/>
      <c r="J109" s="40"/>
      <c r="K109" s="40"/>
      <c r="L109" s="44"/>
      <c r="M109" s="236"/>
      <c r="N109" s="85"/>
      <c r="O109" s="85"/>
      <c r="P109" s="85"/>
      <c r="Q109" s="85"/>
      <c r="R109" s="85"/>
      <c r="S109" s="85"/>
      <c r="T109" s="86"/>
      <c r="AT109" s="17" t="s">
        <v>154</v>
      </c>
      <c r="AU109" s="17" t="s">
        <v>90</v>
      </c>
    </row>
    <row r="110" spans="2:65" s="1" customFormat="1" ht="16.5" customHeight="1">
      <c r="B110" s="39"/>
      <c r="C110" s="221" t="s">
        <v>152</v>
      </c>
      <c r="D110" s="221" t="s">
        <v>147</v>
      </c>
      <c r="E110" s="222" t="s">
        <v>173</v>
      </c>
      <c r="F110" s="223" t="s">
        <v>174</v>
      </c>
      <c r="G110" s="224" t="s">
        <v>169</v>
      </c>
      <c r="H110" s="225">
        <v>0.242</v>
      </c>
      <c r="I110" s="226"/>
      <c r="J110" s="227">
        <f>ROUND(I110*H110,2)</f>
        <v>0</v>
      </c>
      <c r="K110" s="223" t="s">
        <v>151</v>
      </c>
      <c r="L110" s="44"/>
      <c r="M110" s="228" t="s">
        <v>35</v>
      </c>
      <c r="N110" s="229" t="s">
        <v>54</v>
      </c>
      <c r="O110" s="85"/>
      <c r="P110" s="230">
        <f>O110*H110</f>
        <v>0</v>
      </c>
      <c r="Q110" s="230">
        <v>0</v>
      </c>
      <c r="R110" s="230">
        <f>Q110*H110</f>
        <v>0</v>
      </c>
      <c r="S110" s="230">
        <v>0</v>
      </c>
      <c r="T110" s="231">
        <f>S110*H110</f>
        <v>0</v>
      </c>
      <c r="AR110" s="232" t="s">
        <v>152</v>
      </c>
      <c r="AT110" s="232" t="s">
        <v>147</v>
      </c>
      <c r="AU110" s="232" t="s">
        <v>90</v>
      </c>
      <c r="AY110" s="17" t="s">
        <v>144</v>
      </c>
      <c r="BE110" s="233">
        <f>IF(N110="základní",J110,0)</f>
        <v>0</v>
      </c>
      <c r="BF110" s="233">
        <f>IF(N110="snížená",J110,0)</f>
        <v>0</v>
      </c>
      <c r="BG110" s="233">
        <f>IF(N110="zákl. přenesená",J110,0)</f>
        <v>0</v>
      </c>
      <c r="BH110" s="233">
        <f>IF(N110="sníž. přenesená",J110,0)</f>
        <v>0</v>
      </c>
      <c r="BI110" s="233">
        <f>IF(N110="nulová",J110,0)</f>
        <v>0</v>
      </c>
      <c r="BJ110" s="17" t="s">
        <v>152</v>
      </c>
      <c r="BK110" s="233">
        <f>ROUND(I110*H110,2)</f>
        <v>0</v>
      </c>
      <c r="BL110" s="17" t="s">
        <v>152</v>
      </c>
      <c r="BM110" s="232" t="s">
        <v>435</v>
      </c>
    </row>
    <row r="111" spans="2:47" s="1" customFormat="1" ht="12">
      <c r="B111" s="39"/>
      <c r="C111" s="40"/>
      <c r="D111" s="234" t="s">
        <v>154</v>
      </c>
      <c r="E111" s="40"/>
      <c r="F111" s="235" t="s">
        <v>176</v>
      </c>
      <c r="G111" s="40"/>
      <c r="H111" s="40"/>
      <c r="I111" s="147"/>
      <c r="J111" s="40"/>
      <c r="K111" s="40"/>
      <c r="L111" s="44"/>
      <c r="M111" s="236"/>
      <c r="N111" s="85"/>
      <c r="O111" s="85"/>
      <c r="P111" s="85"/>
      <c r="Q111" s="85"/>
      <c r="R111" s="85"/>
      <c r="S111" s="85"/>
      <c r="T111" s="86"/>
      <c r="AT111" s="17" t="s">
        <v>154</v>
      </c>
      <c r="AU111" s="17" t="s">
        <v>90</v>
      </c>
    </row>
    <row r="112" spans="2:65" s="1" customFormat="1" ht="24" customHeight="1">
      <c r="B112" s="39"/>
      <c r="C112" s="221" t="s">
        <v>172</v>
      </c>
      <c r="D112" s="221" t="s">
        <v>147</v>
      </c>
      <c r="E112" s="222" t="s">
        <v>177</v>
      </c>
      <c r="F112" s="223" t="s">
        <v>178</v>
      </c>
      <c r="G112" s="224" t="s">
        <v>169</v>
      </c>
      <c r="H112" s="225">
        <v>4.598</v>
      </c>
      <c r="I112" s="226"/>
      <c r="J112" s="227">
        <f>ROUND(I112*H112,2)</f>
        <v>0</v>
      </c>
      <c r="K112" s="223" t="s">
        <v>151</v>
      </c>
      <c r="L112" s="44"/>
      <c r="M112" s="228" t="s">
        <v>35</v>
      </c>
      <c r="N112" s="229" t="s">
        <v>54</v>
      </c>
      <c r="O112" s="85"/>
      <c r="P112" s="230">
        <f>O112*H112</f>
        <v>0</v>
      </c>
      <c r="Q112" s="230">
        <v>0</v>
      </c>
      <c r="R112" s="230">
        <f>Q112*H112</f>
        <v>0</v>
      </c>
      <c r="S112" s="230">
        <v>0</v>
      </c>
      <c r="T112" s="231">
        <f>S112*H112</f>
        <v>0</v>
      </c>
      <c r="AR112" s="232" t="s">
        <v>152</v>
      </c>
      <c r="AT112" s="232" t="s">
        <v>147</v>
      </c>
      <c r="AU112" s="232" t="s">
        <v>90</v>
      </c>
      <c r="AY112" s="17" t="s">
        <v>144</v>
      </c>
      <c r="BE112" s="233">
        <f>IF(N112="základní",J112,0)</f>
        <v>0</v>
      </c>
      <c r="BF112" s="233">
        <f>IF(N112="snížená",J112,0)</f>
        <v>0</v>
      </c>
      <c r="BG112" s="233">
        <f>IF(N112="zákl. přenesená",J112,0)</f>
        <v>0</v>
      </c>
      <c r="BH112" s="233">
        <f>IF(N112="sníž. přenesená",J112,0)</f>
        <v>0</v>
      </c>
      <c r="BI112" s="233">
        <f>IF(N112="nulová",J112,0)</f>
        <v>0</v>
      </c>
      <c r="BJ112" s="17" t="s">
        <v>152</v>
      </c>
      <c r="BK112" s="233">
        <f>ROUND(I112*H112,2)</f>
        <v>0</v>
      </c>
      <c r="BL112" s="17" t="s">
        <v>152</v>
      </c>
      <c r="BM112" s="232" t="s">
        <v>436</v>
      </c>
    </row>
    <row r="113" spans="2:47" s="1" customFormat="1" ht="12">
      <c r="B113" s="39"/>
      <c r="C113" s="40"/>
      <c r="D113" s="234" t="s">
        <v>154</v>
      </c>
      <c r="E113" s="40"/>
      <c r="F113" s="235" t="s">
        <v>176</v>
      </c>
      <c r="G113" s="40"/>
      <c r="H113" s="40"/>
      <c r="I113" s="147"/>
      <c r="J113" s="40"/>
      <c r="K113" s="40"/>
      <c r="L113" s="44"/>
      <c r="M113" s="236"/>
      <c r="N113" s="85"/>
      <c r="O113" s="85"/>
      <c r="P113" s="85"/>
      <c r="Q113" s="85"/>
      <c r="R113" s="85"/>
      <c r="S113" s="85"/>
      <c r="T113" s="86"/>
      <c r="AT113" s="17" t="s">
        <v>154</v>
      </c>
      <c r="AU113" s="17" t="s">
        <v>90</v>
      </c>
    </row>
    <row r="114" spans="2:51" s="12" customFormat="1" ht="12">
      <c r="B114" s="247"/>
      <c r="C114" s="248"/>
      <c r="D114" s="234" t="s">
        <v>180</v>
      </c>
      <c r="E114" s="248"/>
      <c r="F114" s="249" t="s">
        <v>437</v>
      </c>
      <c r="G114" s="248"/>
      <c r="H114" s="250">
        <v>4.598</v>
      </c>
      <c r="I114" s="251"/>
      <c r="J114" s="248"/>
      <c r="K114" s="248"/>
      <c r="L114" s="252"/>
      <c r="M114" s="253"/>
      <c r="N114" s="254"/>
      <c r="O114" s="254"/>
      <c r="P114" s="254"/>
      <c r="Q114" s="254"/>
      <c r="R114" s="254"/>
      <c r="S114" s="254"/>
      <c r="T114" s="255"/>
      <c r="AT114" s="256" t="s">
        <v>180</v>
      </c>
      <c r="AU114" s="256" t="s">
        <v>90</v>
      </c>
      <c r="AV114" s="12" t="s">
        <v>90</v>
      </c>
      <c r="AW114" s="12" t="s">
        <v>4</v>
      </c>
      <c r="AX114" s="12" t="s">
        <v>88</v>
      </c>
      <c r="AY114" s="256" t="s">
        <v>144</v>
      </c>
    </row>
    <row r="115" spans="2:65" s="1" customFormat="1" ht="24" customHeight="1">
      <c r="B115" s="39"/>
      <c r="C115" s="221" t="s">
        <v>145</v>
      </c>
      <c r="D115" s="221" t="s">
        <v>147</v>
      </c>
      <c r="E115" s="222" t="s">
        <v>326</v>
      </c>
      <c r="F115" s="223" t="s">
        <v>327</v>
      </c>
      <c r="G115" s="224" t="s">
        <v>169</v>
      </c>
      <c r="H115" s="225">
        <v>0.02</v>
      </c>
      <c r="I115" s="226"/>
      <c r="J115" s="227">
        <f>ROUND(I115*H115,2)</f>
        <v>0</v>
      </c>
      <c r="K115" s="223" t="s">
        <v>151</v>
      </c>
      <c r="L115" s="44"/>
      <c r="M115" s="228" t="s">
        <v>35</v>
      </c>
      <c r="N115" s="229" t="s">
        <v>54</v>
      </c>
      <c r="O115" s="85"/>
      <c r="P115" s="230">
        <f>O115*H115</f>
        <v>0</v>
      </c>
      <c r="Q115" s="230">
        <v>0</v>
      </c>
      <c r="R115" s="230">
        <f>Q115*H115</f>
        <v>0</v>
      </c>
      <c r="S115" s="230">
        <v>0</v>
      </c>
      <c r="T115" s="231">
        <f>S115*H115</f>
        <v>0</v>
      </c>
      <c r="AR115" s="232" t="s">
        <v>152</v>
      </c>
      <c r="AT115" s="232" t="s">
        <v>147</v>
      </c>
      <c r="AU115" s="232" t="s">
        <v>90</v>
      </c>
      <c r="AY115" s="17" t="s">
        <v>144</v>
      </c>
      <c r="BE115" s="233">
        <f>IF(N115="základní",J115,0)</f>
        <v>0</v>
      </c>
      <c r="BF115" s="233">
        <f>IF(N115="snížená",J115,0)</f>
        <v>0</v>
      </c>
      <c r="BG115" s="233">
        <f>IF(N115="zákl. přenesená",J115,0)</f>
        <v>0</v>
      </c>
      <c r="BH115" s="233">
        <f>IF(N115="sníž. přenesená",J115,0)</f>
        <v>0</v>
      </c>
      <c r="BI115" s="233">
        <f>IF(N115="nulová",J115,0)</f>
        <v>0</v>
      </c>
      <c r="BJ115" s="17" t="s">
        <v>152</v>
      </c>
      <c r="BK115" s="233">
        <f>ROUND(I115*H115,2)</f>
        <v>0</v>
      </c>
      <c r="BL115" s="17" t="s">
        <v>152</v>
      </c>
      <c r="BM115" s="232" t="s">
        <v>438</v>
      </c>
    </row>
    <row r="116" spans="2:47" s="1" customFormat="1" ht="12">
      <c r="B116" s="39"/>
      <c r="C116" s="40"/>
      <c r="D116" s="234" t="s">
        <v>154</v>
      </c>
      <c r="E116" s="40"/>
      <c r="F116" s="235" t="s">
        <v>329</v>
      </c>
      <c r="G116" s="40"/>
      <c r="H116" s="40"/>
      <c r="I116" s="147"/>
      <c r="J116" s="40"/>
      <c r="K116" s="40"/>
      <c r="L116" s="44"/>
      <c r="M116" s="236"/>
      <c r="N116" s="85"/>
      <c r="O116" s="85"/>
      <c r="P116" s="85"/>
      <c r="Q116" s="85"/>
      <c r="R116" s="85"/>
      <c r="S116" s="85"/>
      <c r="T116" s="86"/>
      <c r="AT116" s="17" t="s">
        <v>154</v>
      </c>
      <c r="AU116" s="17" t="s">
        <v>90</v>
      </c>
    </row>
    <row r="117" spans="2:65" s="1" customFormat="1" ht="24" customHeight="1">
      <c r="B117" s="39"/>
      <c r="C117" s="221" t="s">
        <v>184</v>
      </c>
      <c r="D117" s="221" t="s">
        <v>147</v>
      </c>
      <c r="E117" s="222" t="s">
        <v>330</v>
      </c>
      <c r="F117" s="223" t="s">
        <v>331</v>
      </c>
      <c r="G117" s="224" t="s">
        <v>169</v>
      </c>
      <c r="H117" s="225">
        <v>0.222</v>
      </c>
      <c r="I117" s="226"/>
      <c r="J117" s="227">
        <f>ROUND(I117*H117,2)</f>
        <v>0</v>
      </c>
      <c r="K117" s="223" t="s">
        <v>151</v>
      </c>
      <c r="L117" s="44"/>
      <c r="M117" s="228" t="s">
        <v>35</v>
      </c>
      <c r="N117" s="229" t="s">
        <v>54</v>
      </c>
      <c r="O117" s="85"/>
      <c r="P117" s="230">
        <f>O117*H117</f>
        <v>0</v>
      </c>
      <c r="Q117" s="230">
        <v>0</v>
      </c>
      <c r="R117" s="230">
        <f>Q117*H117</f>
        <v>0</v>
      </c>
      <c r="S117" s="230">
        <v>0</v>
      </c>
      <c r="T117" s="231">
        <f>S117*H117</f>
        <v>0</v>
      </c>
      <c r="AR117" s="232" t="s">
        <v>152</v>
      </c>
      <c r="AT117" s="232" t="s">
        <v>147</v>
      </c>
      <c r="AU117" s="232" t="s">
        <v>90</v>
      </c>
      <c r="AY117" s="17" t="s">
        <v>144</v>
      </c>
      <c r="BE117" s="233">
        <f>IF(N117="základní",J117,0)</f>
        <v>0</v>
      </c>
      <c r="BF117" s="233">
        <f>IF(N117="snížená",J117,0)</f>
        <v>0</v>
      </c>
      <c r="BG117" s="233">
        <f>IF(N117="zákl. přenesená",J117,0)</f>
        <v>0</v>
      </c>
      <c r="BH117" s="233">
        <f>IF(N117="sníž. přenesená",J117,0)</f>
        <v>0</v>
      </c>
      <c r="BI117" s="233">
        <f>IF(N117="nulová",J117,0)</f>
        <v>0</v>
      </c>
      <c r="BJ117" s="17" t="s">
        <v>152</v>
      </c>
      <c r="BK117" s="233">
        <f>ROUND(I117*H117,2)</f>
        <v>0</v>
      </c>
      <c r="BL117" s="17" t="s">
        <v>152</v>
      </c>
      <c r="BM117" s="232" t="s">
        <v>439</v>
      </c>
    </row>
    <row r="118" spans="2:47" s="1" customFormat="1" ht="12">
      <c r="B118" s="39"/>
      <c r="C118" s="40"/>
      <c r="D118" s="234" t="s">
        <v>154</v>
      </c>
      <c r="E118" s="40"/>
      <c r="F118" s="235" t="s">
        <v>329</v>
      </c>
      <c r="G118" s="40"/>
      <c r="H118" s="40"/>
      <c r="I118" s="147"/>
      <c r="J118" s="40"/>
      <c r="K118" s="40"/>
      <c r="L118" s="44"/>
      <c r="M118" s="236"/>
      <c r="N118" s="85"/>
      <c r="O118" s="85"/>
      <c r="P118" s="85"/>
      <c r="Q118" s="85"/>
      <c r="R118" s="85"/>
      <c r="S118" s="85"/>
      <c r="T118" s="86"/>
      <c r="AT118" s="17" t="s">
        <v>154</v>
      </c>
      <c r="AU118" s="17" t="s">
        <v>90</v>
      </c>
    </row>
    <row r="119" spans="2:63" s="11" customFormat="1" ht="25.9" customHeight="1">
      <c r="B119" s="205"/>
      <c r="C119" s="206"/>
      <c r="D119" s="207" t="s">
        <v>80</v>
      </c>
      <c r="E119" s="208" t="s">
        <v>189</v>
      </c>
      <c r="F119" s="208" t="s">
        <v>190</v>
      </c>
      <c r="G119" s="206"/>
      <c r="H119" s="206"/>
      <c r="I119" s="209"/>
      <c r="J119" s="210">
        <f>BK119</f>
        <v>0</v>
      </c>
      <c r="K119" s="206"/>
      <c r="L119" s="211"/>
      <c r="M119" s="212"/>
      <c r="N119" s="213"/>
      <c r="O119" s="213"/>
      <c r="P119" s="214">
        <f>P120+P126+P140</f>
        <v>0</v>
      </c>
      <c r="Q119" s="213"/>
      <c r="R119" s="214">
        <f>R120+R126+R140</f>
        <v>0.09836160000000001</v>
      </c>
      <c r="S119" s="213"/>
      <c r="T119" s="215">
        <f>T120+T126+T140</f>
        <v>0.0864</v>
      </c>
      <c r="AR119" s="216" t="s">
        <v>90</v>
      </c>
      <c r="AT119" s="217" t="s">
        <v>80</v>
      </c>
      <c r="AU119" s="217" t="s">
        <v>81</v>
      </c>
      <c r="AY119" s="216" t="s">
        <v>144</v>
      </c>
      <c r="BK119" s="218">
        <f>BK120+BK126+BK140</f>
        <v>0</v>
      </c>
    </row>
    <row r="120" spans="2:63" s="11" customFormat="1" ht="22.8" customHeight="1">
      <c r="B120" s="205"/>
      <c r="C120" s="206"/>
      <c r="D120" s="207" t="s">
        <v>80</v>
      </c>
      <c r="E120" s="219" t="s">
        <v>333</v>
      </c>
      <c r="F120" s="219" t="s">
        <v>334</v>
      </c>
      <c r="G120" s="206"/>
      <c r="H120" s="206"/>
      <c r="I120" s="209"/>
      <c r="J120" s="220">
        <f>BK120</f>
        <v>0</v>
      </c>
      <c r="K120" s="206"/>
      <c r="L120" s="211"/>
      <c r="M120" s="212"/>
      <c r="N120" s="213"/>
      <c r="O120" s="213"/>
      <c r="P120" s="214">
        <f>SUM(P121:P125)</f>
        <v>0</v>
      </c>
      <c r="Q120" s="213"/>
      <c r="R120" s="214">
        <f>SUM(R121:R125)</f>
        <v>0.002088</v>
      </c>
      <c r="S120" s="213"/>
      <c r="T120" s="215">
        <f>SUM(T121:T125)</f>
        <v>0</v>
      </c>
      <c r="AR120" s="216" t="s">
        <v>90</v>
      </c>
      <c r="AT120" s="217" t="s">
        <v>80</v>
      </c>
      <c r="AU120" s="217" t="s">
        <v>88</v>
      </c>
      <c r="AY120" s="216" t="s">
        <v>144</v>
      </c>
      <c r="BK120" s="218">
        <f>SUM(BK121:BK125)</f>
        <v>0</v>
      </c>
    </row>
    <row r="121" spans="2:65" s="1" customFormat="1" ht="16.5" customHeight="1">
      <c r="B121" s="39"/>
      <c r="C121" s="221" t="s">
        <v>159</v>
      </c>
      <c r="D121" s="221" t="s">
        <v>147</v>
      </c>
      <c r="E121" s="222" t="s">
        <v>335</v>
      </c>
      <c r="F121" s="223" t="s">
        <v>336</v>
      </c>
      <c r="G121" s="224" t="s">
        <v>252</v>
      </c>
      <c r="H121" s="225">
        <v>2.4</v>
      </c>
      <c r="I121" s="226"/>
      <c r="J121" s="227">
        <f>ROUND(I121*H121,2)</f>
        <v>0</v>
      </c>
      <c r="K121" s="223" t="s">
        <v>151</v>
      </c>
      <c r="L121" s="44"/>
      <c r="M121" s="228" t="s">
        <v>35</v>
      </c>
      <c r="N121" s="229" t="s">
        <v>54</v>
      </c>
      <c r="O121" s="85"/>
      <c r="P121" s="230">
        <f>O121*H121</f>
        <v>0</v>
      </c>
      <c r="Q121" s="230">
        <v>0.00087</v>
      </c>
      <c r="R121" s="230">
        <f>Q121*H121</f>
        <v>0.002088</v>
      </c>
      <c r="S121" s="230">
        <v>0</v>
      </c>
      <c r="T121" s="231">
        <f>S121*H121</f>
        <v>0</v>
      </c>
      <c r="AR121" s="232" t="s">
        <v>195</v>
      </c>
      <c r="AT121" s="232" t="s">
        <v>147</v>
      </c>
      <c r="AU121" s="232" t="s">
        <v>90</v>
      </c>
      <c r="AY121" s="17" t="s">
        <v>144</v>
      </c>
      <c r="BE121" s="233">
        <f>IF(N121="základní",J121,0)</f>
        <v>0</v>
      </c>
      <c r="BF121" s="233">
        <f>IF(N121="snížená",J121,0)</f>
        <v>0</v>
      </c>
      <c r="BG121" s="233">
        <f>IF(N121="zákl. přenesená",J121,0)</f>
        <v>0</v>
      </c>
      <c r="BH121" s="233">
        <f>IF(N121="sníž. přenesená",J121,0)</f>
        <v>0</v>
      </c>
      <c r="BI121" s="233">
        <f>IF(N121="nulová",J121,0)</f>
        <v>0</v>
      </c>
      <c r="BJ121" s="17" t="s">
        <v>152</v>
      </c>
      <c r="BK121" s="233">
        <f>ROUND(I121*H121,2)</f>
        <v>0</v>
      </c>
      <c r="BL121" s="17" t="s">
        <v>195</v>
      </c>
      <c r="BM121" s="232" t="s">
        <v>440</v>
      </c>
    </row>
    <row r="122" spans="2:51" s="12" customFormat="1" ht="12">
      <c r="B122" s="247"/>
      <c r="C122" s="248"/>
      <c r="D122" s="234" t="s">
        <v>180</v>
      </c>
      <c r="E122" s="268" t="s">
        <v>35</v>
      </c>
      <c r="F122" s="249" t="s">
        <v>441</v>
      </c>
      <c r="G122" s="248"/>
      <c r="H122" s="250">
        <v>2.4</v>
      </c>
      <c r="I122" s="251"/>
      <c r="J122" s="248"/>
      <c r="K122" s="248"/>
      <c r="L122" s="252"/>
      <c r="M122" s="253"/>
      <c r="N122" s="254"/>
      <c r="O122" s="254"/>
      <c r="P122" s="254"/>
      <c r="Q122" s="254"/>
      <c r="R122" s="254"/>
      <c r="S122" s="254"/>
      <c r="T122" s="255"/>
      <c r="AT122" s="256" t="s">
        <v>180</v>
      </c>
      <c r="AU122" s="256" t="s">
        <v>90</v>
      </c>
      <c r="AV122" s="12" t="s">
        <v>90</v>
      </c>
      <c r="AW122" s="12" t="s">
        <v>41</v>
      </c>
      <c r="AX122" s="12" t="s">
        <v>81</v>
      </c>
      <c r="AY122" s="256" t="s">
        <v>144</v>
      </c>
    </row>
    <row r="123" spans="2:51" s="14" customFormat="1" ht="12">
      <c r="B123" s="269"/>
      <c r="C123" s="270"/>
      <c r="D123" s="234" t="s">
        <v>180</v>
      </c>
      <c r="E123" s="271" t="s">
        <v>35</v>
      </c>
      <c r="F123" s="272" t="s">
        <v>231</v>
      </c>
      <c r="G123" s="270"/>
      <c r="H123" s="273">
        <v>2.4</v>
      </c>
      <c r="I123" s="274"/>
      <c r="J123" s="270"/>
      <c r="K123" s="270"/>
      <c r="L123" s="275"/>
      <c r="M123" s="276"/>
      <c r="N123" s="277"/>
      <c r="O123" s="277"/>
      <c r="P123" s="277"/>
      <c r="Q123" s="277"/>
      <c r="R123" s="277"/>
      <c r="S123" s="277"/>
      <c r="T123" s="278"/>
      <c r="AT123" s="279" t="s">
        <v>180</v>
      </c>
      <c r="AU123" s="279" t="s">
        <v>90</v>
      </c>
      <c r="AV123" s="14" t="s">
        <v>152</v>
      </c>
      <c r="AW123" s="14" t="s">
        <v>41</v>
      </c>
      <c r="AX123" s="14" t="s">
        <v>88</v>
      </c>
      <c r="AY123" s="279" t="s">
        <v>144</v>
      </c>
    </row>
    <row r="124" spans="2:65" s="1" customFormat="1" ht="24" customHeight="1">
      <c r="B124" s="39"/>
      <c r="C124" s="221" t="s">
        <v>198</v>
      </c>
      <c r="D124" s="221" t="s">
        <v>147</v>
      </c>
      <c r="E124" s="222" t="s">
        <v>339</v>
      </c>
      <c r="F124" s="223" t="s">
        <v>340</v>
      </c>
      <c r="G124" s="224" t="s">
        <v>218</v>
      </c>
      <c r="H124" s="257"/>
      <c r="I124" s="226"/>
      <c r="J124" s="227">
        <f>ROUND(I124*H124,2)</f>
        <v>0</v>
      </c>
      <c r="K124" s="223" t="s">
        <v>151</v>
      </c>
      <c r="L124" s="44"/>
      <c r="M124" s="228" t="s">
        <v>35</v>
      </c>
      <c r="N124" s="229" t="s">
        <v>54</v>
      </c>
      <c r="O124" s="85"/>
      <c r="P124" s="230">
        <f>O124*H124</f>
        <v>0</v>
      </c>
      <c r="Q124" s="230">
        <v>0</v>
      </c>
      <c r="R124" s="230">
        <f>Q124*H124</f>
        <v>0</v>
      </c>
      <c r="S124" s="230">
        <v>0</v>
      </c>
      <c r="T124" s="231">
        <f>S124*H124</f>
        <v>0</v>
      </c>
      <c r="AR124" s="232" t="s">
        <v>195</v>
      </c>
      <c r="AT124" s="232" t="s">
        <v>147</v>
      </c>
      <c r="AU124" s="232" t="s">
        <v>90</v>
      </c>
      <c r="AY124" s="17" t="s">
        <v>144</v>
      </c>
      <c r="BE124" s="233">
        <f>IF(N124="základní",J124,0)</f>
        <v>0</v>
      </c>
      <c r="BF124" s="233">
        <f>IF(N124="snížená",J124,0)</f>
        <v>0</v>
      </c>
      <c r="BG124" s="233">
        <f>IF(N124="zákl. přenesená",J124,0)</f>
        <v>0</v>
      </c>
      <c r="BH124" s="233">
        <f>IF(N124="sníž. přenesená",J124,0)</f>
        <v>0</v>
      </c>
      <c r="BI124" s="233">
        <f>IF(N124="nulová",J124,0)</f>
        <v>0</v>
      </c>
      <c r="BJ124" s="17" t="s">
        <v>152</v>
      </c>
      <c r="BK124" s="233">
        <f>ROUND(I124*H124,2)</f>
        <v>0</v>
      </c>
      <c r="BL124" s="17" t="s">
        <v>195</v>
      </c>
      <c r="BM124" s="232" t="s">
        <v>442</v>
      </c>
    </row>
    <row r="125" spans="2:47" s="1" customFormat="1" ht="12">
      <c r="B125" s="39"/>
      <c r="C125" s="40"/>
      <c r="D125" s="234" t="s">
        <v>154</v>
      </c>
      <c r="E125" s="40"/>
      <c r="F125" s="235" t="s">
        <v>342</v>
      </c>
      <c r="G125" s="40"/>
      <c r="H125" s="40"/>
      <c r="I125" s="147"/>
      <c r="J125" s="40"/>
      <c r="K125" s="40"/>
      <c r="L125" s="44"/>
      <c r="M125" s="236"/>
      <c r="N125" s="85"/>
      <c r="O125" s="85"/>
      <c r="P125" s="85"/>
      <c r="Q125" s="85"/>
      <c r="R125" s="85"/>
      <c r="S125" s="85"/>
      <c r="T125" s="86"/>
      <c r="AT125" s="17" t="s">
        <v>154</v>
      </c>
      <c r="AU125" s="17" t="s">
        <v>90</v>
      </c>
    </row>
    <row r="126" spans="2:63" s="11" customFormat="1" ht="22.8" customHeight="1">
      <c r="B126" s="205"/>
      <c r="C126" s="206"/>
      <c r="D126" s="207" t="s">
        <v>80</v>
      </c>
      <c r="E126" s="219" t="s">
        <v>261</v>
      </c>
      <c r="F126" s="219" t="s">
        <v>262</v>
      </c>
      <c r="G126" s="206"/>
      <c r="H126" s="206"/>
      <c r="I126" s="209"/>
      <c r="J126" s="220">
        <f>BK126</f>
        <v>0</v>
      </c>
      <c r="K126" s="206"/>
      <c r="L126" s="211"/>
      <c r="M126" s="212"/>
      <c r="N126" s="213"/>
      <c r="O126" s="213"/>
      <c r="P126" s="214">
        <f>SUM(P127:P139)</f>
        <v>0</v>
      </c>
      <c r="Q126" s="213"/>
      <c r="R126" s="214">
        <f>SUM(R127:R139)</f>
        <v>0.09623040000000001</v>
      </c>
      <c r="S126" s="213"/>
      <c r="T126" s="215">
        <f>SUM(T127:T139)</f>
        <v>0</v>
      </c>
      <c r="AR126" s="216" t="s">
        <v>90</v>
      </c>
      <c r="AT126" s="217" t="s">
        <v>80</v>
      </c>
      <c r="AU126" s="217" t="s">
        <v>88</v>
      </c>
      <c r="AY126" s="216" t="s">
        <v>144</v>
      </c>
      <c r="BK126" s="218">
        <f>SUM(BK127:BK139)</f>
        <v>0</v>
      </c>
    </row>
    <row r="127" spans="2:65" s="1" customFormat="1" ht="16.5" customHeight="1">
      <c r="B127" s="39"/>
      <c r="C127" s="221" t="s">
        <v>203</v>
      </c>
      <c r="D127" s="221" t="s">
        <v>147</v>
      </c>
      <c r="E127" s="222" t="s">
        <v>343</v>
      </c>
      <c r="F127" s="223" t="s">
        <v>344</v>
      </c>
      <c r="G127" s="224" t="s">
        <v>226</v>
      </c>
      <c r="H127" s="225">
        <v>2.88</v>
      </c>
      <c r="I127" s="226"/>
      <c r="J127" s="227">
        <f>ROUND(I127*H127,2)</f>
        <v>0</v>
      </c>
      <c r="K127" s="223" t="s">
        <v>151</v>
      </c>
      <c r="L127" s="44"/>
      <c r="M127" s="228" t="s">
        <v>35</v>
      </c>
      <c r="N127" s="229" t="s">
        <v>54</v>
      </c>
      <c r="O127" s="85"/>
      <c r="P127" s="230">
        <f>O127*H127</f>
        <v>0</v>
      </c>
      <c r="Q127" s="230">
        <v>0.00027</v>
      </c>
      <c r="R127" s="230">
        <f>Q127*H127</f>
        <v>0.0007775999999999999</v>
      </c>
      <c r="S127" s="230">
        <v>0</v>
      </c>
      <c r="T127" s="231">
        <f>S127*H127</f>
        <v>0</v>
      </c>
      <c r="AR127" s="232" t="s">
        <v>195</v>
      </c>
      <c r="AT127" s="232" t="s">
        <v>147</v>
      </c>
      <c r="AU127" s="232" t="s">
        <v>90</v>
      </c>
      <c r="AY127" s="17" t="s">
        <v>144</v>
      </c>
      <c r="BE127" s="233">
        <f>IF(N127="základní",J127,0)</f>
        <v>0</v>
      </c>
      <c r="BF127" s="233">
        <f>IF(N127="snížená",J127,0)</f>
        <v>0</v>
      </c>
      <c r="BG127" s="233">
        <f>IF(N127="zákl. přenesená",J127,0)</f>
        <v>0</v>
      </c>
      <c r="BH127" s="233">
        <f>IF(N127="sníž. přenesená",J127,0)</f>
        <v>0</v>
      </c>
      <c r="BI127" s="233">
        <f>IF(N127="nulová",J127,0)</f>
        <v>0</v>
      </c>
      <c r="BJ127" s="17" t="s">
        <v>152</v>
      </c>
      <c r="BK127" s="233">
        <f>ROUND(I127*H127,2)</f>
        <v>0</v>
      </c>
      <c r="BL127" s="17" t="s">
        <v>195</v>
      </c>
      <c r="BM127" s="232" t="s">
        <v>443</v>
      </c>
    </row>
    <row r="128" spans="2:47" s="1" customFormat="1" ht="12">
      <c r="B128" s="39"/>
      <c r="C128" s="40"/>
      <c r="D128" s="234" t="s">
        <v>154</v>
      </c>
      <c r="E128" s="40"/>
      <c r="F128" s="235" t="s">
        <v>346</v>
      </c>
      <c r="G128" s="40"/>
      <c r="H128" s="40"/>
      <c r="I128" s="147"/>
      <c r="J128" s="40"/>
      <c r="K128" s="40"/>
      <c r="L128" s="44"/>
      <c r="M128" s="236"/>
      <c r="N128" s="85"/>
      <c r="O128" s="85"/>
      <c r="P128" s="85"/>
      <c r="Q128" s="85"/>
      <c r="R128" s="85"/>
      <c r="S128" s="85"/>
      <c r="T128" s="86"/>
      <c r="AT128" s="17" t="s">
        <v>154</v>
      </c>
      <c r="AU128" s="17" t="s">
        <v>90</v>
      </c>
    </row>
    <row r="129" spans="2:51" s="12" customFormat="1" ht="12">
      <c r="B129" s="247"/>
      <c r="C129" s="248"/>
      <c r="D129" s="234" t="s">
        <v>180</v>
      </c>
      <c r="E129" s="268" t="s">
        <v>35</v>
      </c>
      <c r="F129" s="249" t="s">
        <v>433</v>
      </c>
      <c r="G129" s="248"/>
      <c r="H129" s="250">
        <v>2.88</v>
      </c>
      <c r="I129" s="251"/>
      <c r="J129" s="248"/>
      <c r="K129" s="248"/>
      <c r="L129" s="252"/>
      <c r="M129" s="253"/>
      <c r="N129" s="254"/>
      <c r="O129" s="254"/>
      <c r="P129" s="254"/>
      <c r="Q129" s="254"/>
      <c r="R129" s="254"/>
      <c r="S129" s="254"/>
      <c r="T129" s="255"/>
      <c r="AT129" s="256" t="s">
        <v>180</v>
      </c>
      <c r="AU129" s="256" t="s">
        <v>90</v>
      </c>
      <c r="AV129" s="12" t="s">
        <v>90</v>
      </c>
      <c r="AW129" s="12" t="s">
        <v>41</v>
      </c>
      <c r="AX129" s="12" t="s">
        <v>81</v>
      </c>
      <c r="AY129" s="256" t="s">
        <v>144</v>
      </c>
    </row>
    <row r="130" spans="2:51" s="14" customFormat="1" ht="12">
      <c r="B130" s="269"/>
      <c r="C130" s="270"/>
      <c r="D130" s="234" t="s">
        <v>180</v>
      </c>
      <c r="E130" s="271" t="s">
        <v>35</v>
      </c>
      <c r="F130" s="272" t="s">
        <v>231</v>
      </c>
      <c r="G130" s="270"/>
      <c r="H130" s="273">
        <v>2.88</v>
      </c>
      <c r="I130" s="274"/>
      <c r="J130" s="270"/>
      <c r="K130" s="270"/>
      <c r="L130" s="275"/>
      <c r="M130" s="276"/>
      <c r="N130" s="277"/>
      <c r="O130" s="277"/>
      <c r="P130" s="277"/>
      <c r="Q130" s="277"/>
      <c r="R130" s="277"/>
      <c r="S130" s="277"/>
      <c r="T130" s="278"/>
      <c r="AT130" s="279" t="s">
        <v>180</v>
      </c>
      <c r="AU130" s="279" t="s">
        <v>90</v>
      </c>
      <c r="AV130" s="14" t="s">
        <v>152</v>
      </c>
      <c r="AW130" s="14" t="s">
        <v>41</v>
      </c>
      <c r="AX130" s="14" t="s">
        <v>88</v>
      </c>
      <c r="AY130" s="279" t="s">
        <v>144</v>
      </c>
    </row>
    <row r="131" spans="2:65" s="1" customFormat="1" ht="16.5" customHeight="1">
      <c r="B131" s="39"/>
      <c r="C131" s="237" t="s">
        <v>207</v>
      </c>
      <c r="D131" s="237" t="s">
        <v>156</v>
      </c>
      <c r="E131" s="238" t="s">
        <v>347</v>
      </c>
      <c r="F131" s="239" t="s">
        <v>348</v>
      </c>
      <c r="G131" s="240" t="s">
        <v>226</v>
      </c>
      <c r="H131" s="241">
        <v>2.88</v>
      </c>
      <c r="I131" s="242"/>
      <c r="J131" s="243">
        <f>ROUND(I131*H131,2)</f>
        <v>0</v>
      </c>
      <c r="K131" s="239" t="s">
        <v>151</v>
      </c>
      <c r="L131" s="244"/>
      <c r="M131" s="245" t="s">
        <v>35</v>
      </c>
      <c r="N131" s="246" t="s">
        <v>54</v>
      </c>
      <c r="O131" s="85"/>
      <c r="P131" s="230">
        <f>O131*H131</f>
        <v>0</v>
      </c>
      <c r="Q131" s="230">
        <v>0.03056</v>
      </c>
      <c r="R131" s="230">
        <f>Q131*H131</f>
        <v>0.0880128</v>
      </c>
      <c r="S131" s="230">
        <v>0</v>
      </c>
      <c r="T131" s="231">
        <f>S131*H131</f>
        <v>0</v>
      </c>
      <c r="AR131" s="232" t="s">
        <v>201</v>
      </c>
      <c r="AT131" s="232" t="s">
        <v>156</v>
      </c>
      <c r="AU131" s="232" t="s">
        <v>90</v>
      </c>
      <c r="AY131" s="17" t="s">
        <v>144</v>
      </c>
      <c r="BE131" s="233">
        <f>IF(N131="základní",J131,0)</f>
        <v>0</v>
      </c>
      <c r="BF131" s="233">
        <f>IF(N131="snížená",J131,0)</f>
        <v>0</v>
      </c>
      <c r="BG131" s="233">
        <f>IF(N131="zákl. přenesená",J131,0)</f>
        <v>0</v>
      </c>
      <c r="BH131" s="233">
        <f>IF(N131="sníž. přenesená",J131,0)</f>
        <v>0</v>
      </c>
      <c r="BI131" s="233">
        <f>IF(N131="nulová",J131,0)</f>
        <v>0</v>
      </c>
      <c r="BJ131" s="17" t="s">
        <v>152</v>
      </c>
      <c r="BK131" s="233">
        <f>ROUND(I131*H131,2)</f>
        <v>0</v>
      </c>
      <c r="BL131" s="17" t="s">
        <v>195</v>
      </c>
      <c r="BM131" s="232" t="s">
        <v>444</v>
      </c>
    </row>
    <row r="132" spans="2:65" s="1" customFormat="1" ht="24" customHeight="1">
      <c r="B132" s="39"/>
      <c r="C132" s="221" t="s">
        <v>211</v>
      </c>
      <c r="D132" s="221" t="s">
        <v>147</v>
      </c>
      <c r="E132" s="222" t="s">
        <v>357</v>
      </c>
      <c r="F132" s="223" t="s">
        <v>358</v>
      </c>
      <c r="G132" s="224" t="s">
        <v>150</v>
      </c>
      <c r="H132" s="225">
        <v>2</v>
      </c>
      <c r="I132" s="226"/>
      <c r="J132" s="227">
        <f>ROUND(I132*H132,2)</f>
        <v>0</v>
      </c>
      <c r="K132" s="223" t="s">
        <v>151</v>
      </c>
      <c r="L132" s="44"/>
      <c r="M132" s="228" t="s">
        <v>35</v>
      </c>
      <c r="N132" s="229" t="s">
        <v>54</v>
      </c>
      <c r="O132" s="85"/>
      <c r="P132" s="230">
        <f>O132*H132</f>
        <v>0</v>
      </c>
      <c r="Q132" s="230">
        <v>0</v>
      </c>
      <c r="R132" s="230">
        <f>Q132*H132</f>
        <v>0</v>
      </c>
      <c r="S132" s="230">
        <v>0</v>
      </c>
      <c r="T132" s="231">
        <f>S132*H132</f>
        <v>0</v>
      </c>
      <c r="AR132" s="232" t="s">
        <v>195</v>
      </c>
      <c r="AT132" s="232" t="s">
        <v>147</v>
      </c>
      <c r="AU132" s="232" t="s">
        <v>90</v>
      </c>
      <c r="AY132" s="17" t="s">
        <v>144</v>
      </c>
      <c r="BE132" s="233">
        <f>IF(N132="základní",J132,0)</f>
        <v>0</v>
      </c>
      <c r="BF132" s="233">
        <f>IF(N132="snížená",J132,0)</f>
        <v>0</v>
      </c>
      <c r="BG132" s="233">
        <f>IF(N132="zákl. přenesená",J132,0)</f>
        <v>0</v>
      </c>
      <c r="BH132" s="233">
        <f>IF(N132="sníž. přenesená",J132,0)</f>
        <v>0</v>
      </c>
      <c r="BI132" s="233">
        <f>IF(N132="nulová",J132,0)</f>
        <v>0</v>
      </c>
      <c r="BJ132" s="17" t="s">
        <v>152</v>
      </c>
      <c r="BK132" s="233">
        <f>ROUND(I132*H132,2)</f>
        <v>0</v>
      </c>
      <c r="BL132" s="17" t="s">
        <v>195</v>
      </c>
      <c r="BM132" s="232" t="s">
        <v>445</v>
      </c>
    </row>
    <row r="133" spans="2:47" s="1" customFormat="1" ht="12">
      <c r="B133" s="39"/>
      <c r="C133" s="40"/>
      <c r="D133" s="234" t="s">
        <v>154</v>
      </c>
      <c r="E133" s="40"/>
      <c r="F133" s="235" t="s">
        <v>360</v>
      </c>
      <c r="G133" s="40"/>
      <c r="H133" s="40"/>
      <c r="I133" s="147"/>
      <c r="J133" s="40"/>
      <c r="K133" s="40"/>
      <c r="L133" s="44"/>
      <c r="M133" s="236"/>
      <c r="N133" s="85"/>
      <c r="O133" s="85"/>
      <c r="P133" s="85"/>
      <c r="Q133" s="85"/>
      <c r="R133" s="85"/>
      <c r="S133" s="85"/>
      <c r="T133" s="86"/>
      <c r="AT133" s="17" t="s">
        <v>154</v>
      </c>
      <c r="AU133" s="17" t="s">
        <v>90</v>
      </c>
    </row>
    <row r="134" spans="2:65" s="1" customFormat="1" ht="16.5" customHeight="1">
      <c r="B134" s="39"/>
      <c r="C134" s="237" t="s">
        <v>215</v>
      </c>
      <c r="D134" s="237" t="s">
        <v>156</v>
      </c>
      <c r="E134" s="238" t="s">
        <v>361</v>
      </c>
      <c r="F134" s="239" t="s">
        <v>362</v>
      </c>
      <c r="G134" s="240" t="s">
        <v>252</v>
      </c>
      <c r="H134" s="241">
        <v>2.4</v>
      </c>
      <c r="I134" s="242"/>
      <c r="J134" s="243">
        <f>ROUND(I134*H134,2)</f>
        <v>0</v>
      </c>
      <c r="K134" s="239" t="s">
        <v>151</v>
      </c>
      <c r="L134" s="244"/>
      <c r="M134" s="245" t="s">
        <v>35</v>
      </c>
      <c r="N134" s="246" t="s">
        <v>54</v>
      </c>
      <c r="O134" s="85"/>
      <c r="P134" s="230">
        <f>O134*H134</f>
        <v>0</v>
      </c>
      <c r="Q134" s="230">
        <v>0.003</v>
      </c>
      <c r="R134" s="230">
        <f>Q134*H134</f>
        <v>0.0072</v>
      </c>
      <c r="S134" s="230">
        <v>0</v>
      </c>
      <c r="T134" s="231">
        <f>S134*H134</f>
        <v>0</v>
      </c>
      <c r="AR134" s="232" t="s">
        <v>201</v>
      </c>
      <c r="AT134" s="232" t="s">
        <v>156</v>
      </c>
      <c r="AU134" s="232" t="s">
        <v>90</v>
      </c>
      <c r="AY134" s="17" t="s">
        <v>144</v>
      </c>
      <c r="BE134" s="233">
        <f>IF(N134="základní",J134,0)</f>
        <v>0</v>
      </c>
      <c r="BF134" s="233">
        <f>IF(N134="snížená",J134,0)</f>
        <v>0</v>
      </c>
      <c r="BG134" s="233">
        <f>IF(N134="zákl. přenesená",J134,0)</f>
        <v>0</v>
      </c>
      <c r="BH134" s="233">
        <f>IF(N134="sníž. přenesená",J134,0)</f>
        <v>0</v>
      </c>
      <c r="BI134" s="233">
        <f>IF(N134="nulová",J134,0)</f>
        <v>0</v>
      </c>
      <c r="BJ134" s="17" t="s">
        <v>152</v>
      </c>
      <c r="BK134" s="233">
        <f>ROUND(I134*H134,2)</f>
        <v>0</v>
      </c>
      <c r="BL134" s="17" t="s">
        <v>195</v>
      </c>
      <c r="BM134" s="232" t="s">
        <v>446</v>
      </c>
    </row>
    <row r="135" spans="2:51" s="12" customFormat="1" ht="12">
      <c r="B135" s="247"/>
      <c r="C135" s="248"/>
      <c r="D135" s="234" t="s">
        <v>180</v>
      </c>
      <c r="E135" s="268" t="s">
        <v>35</v>
      </c>
      <c r="F135" s="249" t="s">
        <v>441</v>
      </c>
      <c r="G135" s="248"/>
      <c r="H135" s="250">
        <v>2.4</v>
      </c>
      <c r="I135" s="251"/>
      <c r="J135" s="248"/>
      <c r="K135" s="248"/>
      <c r="L135" s="252"/>
      <c r="M135" s="253"/>
      <c r="N135" s="254"/>
      <c r="O135" s="254"/>
      <c r="P135" s="254"/>
      <c r="Q135" s="254"/>
      <c r="R135" s="254"/>
      <c r="S135" s="254"/>
      <c r="T135" s="255"/>
      <c r="AT135" s="256" t="s">
        <v>180</v>
      </c>
      <c r="AU135" s="256" t="s">
        <v>90</v>
      </c>
      <c r="AV135" s="12" t="s">
        <v>90</v>
      </c>
      <c r="AW135" s="12" t="s">
        <v>41</v>
      </c>
      <c r="AX135" s="12" t="s">
        <v>81</v>
      </c>
      <c r="AY135" s="256" t="s">
        <v>144</v>
      </c>
    </row>
    <row r="136" spans="2:51" s="14" customFormat="1" ht="12">
      <c r="B136" s="269"/>
      <c r="C136" s="270"/>
      <c r="D136" s="234" t="s">
        <v>180</v>
      </c>
      <c r="E136" s="271" t="s">
        <v>35</v>
      </c>
      <c r="F136" s="272" t="s">
        <v>231</v>
      </c>
      <c r="G136" s="270"/>
      <c r="H136" s="273">
        <v>2.4</v>
      </c>
      <c r="I136" s="274"/>
      <c r="J136" s="270"/>
      <c r="K136" s="270"/>
      <c r="L136" s="275"/>
      <c r="M136" s="276"/>
      <c r="N136" s="277"/>
      <c r="O136" s="277"/>
      <c r="P136" s="277"/>
      <c r="Q136" s="277"/>
      <c r="R136" s="277"/>
      <c r="S136" s="277"/>
      <c r="T136" s="278"/>
      <c r="AT136" s="279" t="s">
        <v>180</v>
      </c>
      <c r="AU136" s="279" t="s">
        <v>90</v>
      </c>
      <c r="AV136" s="14" t="s">
        <v>152</v>
      </c>
      <c r="AW136" s="14" t="s">
        <v>41</v>
      </c>
      <c r="AX136" s="14" t="s">
        <v>88</v>
      </c>
      <c r="AY136" s="279" t="s">
        <v>144</v>
      </c>
    </row>
    <row r="137" spans="2:65" s="1" customFormat="1" ht="16.5" customHeight="1">
      <c r="B137" s="39"/>
      <c r="C137" s="237" t="s">
        <v>223</v>
      </c>
      <c r="D137" s="237" t="s">
        <v>156</v>
      </c>
      <c r="E137" s="238" t="s">
        <v>366</v>
      </c>
      <c r="F137" s="239" t="s">
        <v>367</v>
      </c>
      <c r="G137" s="240" t="s">
        <v>150</v>
      </c>
      <c r="H137" s="241">
        <v>4</v>
      </c>
      <c r="I137" s="242"/>
      <c r="J137" s="243">
        <f>ROUND(I137*H137,2)</f>
        <v>0</v>
      </c>
      <c r="K137" s="239" t="s">
        <v>151</v>
      </c>
      <c r="L137" s="244"/>
      <c r="M137" s="245" t="s">
        <v>35</v>
      </c>
      <c r="N137" s="246" t="s">
        <v>54</v>
      </c>
      <c r="O137" s="85"/>
      <c r="P137" s="230">
        <f>O137*H137</f>
        <v>0</v>
      </c>
      <c r="Q137" s="230">
        <v>6E-05</v>
      </c>
      <c r="R137" s="230">
        <f>Q137*H137</f>
        <v>0.00024</v>
      </c>
      <c r="S137" s="230">
        <v>0</v>
      </c>
      <c r="T137" s="231">
        <f>S137*H137</f>
        <v>0</v>
      </c>
      <c r="AR137" s="232" t="s">
        <v>201</v>
      </c>
      <c r="AT137" s="232" t="s">
        <v>156</v>
      </c>
      <c r="AU137" s="232" t="s">
        <v>90</v>
      </c>
      <c r="AY137" s="17" t="s">
        <v>144</v>
      </c>
      <c r="BE137" s="233">
        <f>IF(N137="základní",J137,0)</f>
        <v>0</v>
      </c>
      <c r="BF137" s="233">
        <f>IF(N137="snížená",J137,0)</f>
        <v>0</v>
      </c>
      <c r="BG137" s="233">
        <f>IF(N137="zákl. přenesená",J137,0)</f>
        <v>0</v>
      </c>
      <c r="BH137" s="233">
        <f>IF(N137="sníž. přenesená",J137,0)</f>
        <v>0</v>
      </c>
      <c r="BI137" s="233">
        <f>IF(N137="nulová",J137,0)</f>
        <v>0</v>
      </c>
      <c r="BJ137" s="17" t="s">
        <v>152</v>
      </c>
      <c r="BK137" s="233">
        <f>ROUND(I137*H137,2)</f>
        <v>0</v>
      </c>
      <c r="BL137" s="17" t="s">
        <v>195</v>
      </c>
      <c r="BM137" s="232" t="s">
        <v>447</v>
      </c>
    </row>
    <row r="138" spans="2:65" s="1" customFormat="1" ht="24" customHeight="1">
      <c r="B138" s="39"/>
      <c r="C138" s="221" t="s">
        <v>8</v>
      </c>
      <c r="D138" s="221" t="s">
        <v>147</v>
      </c>
      <c r="E138" s="222" t="s">
        <v>306</v>
      </c>
      <c r="F138" s="223" t="s">
        <v>307</v>
      </c>
      <c r="G138" s="224" t="s">
        <v>218</v>
      </c>
      <c r="H138" s="257"/>
      <c r="I138" s="226"/>
      <c r="J138" s="227">
        <f>ROUND(I138*H138,2)</f>
        <v>0</v>
      </c>
      <c r="K138" s="223" t="s">
        <v>151</v>
      </c>
      <c r="L138" s="44"/>
      <c r="M138" s="228" t="s">
        <v>35</v>
      </c>
      <c r="N138" s="229" t="s">
        <v>54</v>
      </c>
      <c r="O138" s="85"/>
      <c r="P138" s="230">
        <f>O138*H138</f>
        <v>0</v>
      </c>
      <c r="Q138" s="230">
        <v>0</v>
      </c>
      <c r="R138" s="230">
        <f>Q138*H138</f>
        <v>0</v>
      </c>
      <c r="S138" s="230">
        <v>0</v>
      </c>
      <c r="T138" s="231">
        <f>S138*H138</f>
        <v>0</v>
      </c>
      <c r="AR138" s="232" t="s">
        <v>195</v>
      </c>
      <c r="AT138" s="232" t="s">
        <v>147</v>
      </c>
      <c r="AU138" s="232" t="s">
        <v>90</v>
      </c>
      <c r="AY138" s="17" t="s">
        <v>144</v>
      </c>
      <c r="BE138" s="233">
        <f>IF(N138="základní",J138,0)</f>
        <v>0</v>
      </c>
      <c r="BF138" s="233">
        <f>IF(N138="snížená",J138,0)</f>
        <v>0</v>
      </c>
      <c r="BG138" s="233">
        <f>IF(N138="zákl. přenesená",J138,0)</f>
        <v>0</v>
      </c>
      <c r="BH138" s="233">
        <f>IF(N138="sníž. přenesená",J138,0)</f>
        <v>0</v>
      </c>
      <c r="BI138" s="233">
        <f>IF(N138="nulová",J138,0)</f>
        <v>0</v>
      </c>
      <c r="BJ138" s="17" t="s">
        <v>152</v>
      </c>
      <c r="BK138" s="233">
        <f>ROUND(I138*H138,2)</f>
        <v>0</v>
      </c>
      <c r="BL138" s="17" t="s">
        <v>195</v>
      </c>
      <c r="BM138" s="232" t="s">
        <v>448</v>
      </c>
    </row>
    <row r="139" spans="2:47" s="1" customFormat="1" ht="12">
      <c r="B139" s="39"/>
      <c r="C139" s="40"/>
      <c r="D139" s="234" t="s">
        <v>154</v>
      </c>
      <c r="E139" s="40"/>
      <c r="F139" s="235" t="s">
        <v>309</v>
      </c>
      <c r="G139" s="40"/>
      <c r="H139" s="40"/>
      <c r="I139" s="147"/>
      <c r="J139" s="40"/>
      <c r="K139" s="40"/>
      <c r="L139" s="44"/>
      <c r="M139" s="236"/>
      <c r="N139" s="85"/>
      <c r="O139" s="85"/>
      <c r="P139" s="85"/>
      <c r="Q139" s="85"/>
      <c r="R139" s="85"/>
      <c r="S139" s="85"/>
      <c r="T139" s="86"/>
      <c r="AT139" s="17" t="s">
        <v>154</v>
      </c>
      <c r="AU139" s="17" t="s">
        <v>90</v>
      </c>
    </row>
    <row r="140" spans="2:63" s="11" customFormat="1" ht="22.8" customHeight="1">
      <c r="B140" s="205"/>
      <c r="C140" s="206"/>
      <c r="D140" s="207" t="s">
        <v>80</v>
      </c>
      <c r="E140" s="219" t="s">
        <v>191</v>
      </c>
      <c r="F140" s="219" t="s">
        <v>192</v>
      </c>
      <c r="G140" s="206"/>
      <c r="H140" s="206"/>
      <c r="I140" s="209"/>
      <c r="J140" s="220">
        <f>BK140</f>
        <v>0</v>
      </c>
      <c r="K140" s="206"/>
      <c r="L140" s="211"/>
      <c r="M140" s="212"/>
      <c r="N140" s="213"/>
      <c r="O140" s="213"/>
      <c r="P140" s="214">
        <f>SUM(P141:P145)</f>
        <v>0</v>
      </c>
      <c r="Q140" s="213"/>
      <c r="R140" s="214">
        <f>SUM(R141:R145)</f>
        <v>4.3200000000000007E-05</v>
      </c>
      <c r="S140" s="213"/>
      <c r="T140" s="215">
        <f>SUM(T141:T145)</f>
        <v>0.0864</v>
      </c>
      <c r="AR140" s="216" t="s">
        <v>90</v>
      </c>
      <c r="AT140" s="217" t="s">
        <v>80</v>
      </c>
      <c r="AU140" s="217" t="s">
        <v>88</v>
      </c>
      <c r="AY140" s="216" t="s">
        <v>144</v>
      </c>
      <c r="BK140" s="218">
        <f>SUM(BK141:BK145)</f>
        <v>0</v>
      </c>
    </row>
    <row r="141" spans="2:65" s="1" customFormat="1" ht="16.5" customHeight="1">
      <c r="B141" s="39"/>
      <c r="C141" s="221" t="s">
        <v>195</v>
      </c>
      <c r="D141" s="221" t="s">
        <v>147</v>
      </c>
      <c r="E141" s="222" t="s">
        <v>377</v>
      </c>
      <c r="F141" s="223" t="s">
        <v>378</v>
      </c>
      <c r="G141" s="224" t="s">
        <v>226</v>
      </c>
      <c r="H141" s="225">
        <v>4.32</v>
      </c>
      <c r="I141" s="226"/>
      <c r="J141" s="227">
        <f>ROUND(I141*H141,2)</f>
        <v>0</v>
      </c>
      <c r="K141" s="223" t="s">
        <v>151</v>
      </c>
      <c r="L141" s="44"/>
      <c r="M141" s="228" t="s">
        <v>35</v>
      </c>
      <c r="N141" s="229" t="s">
        <v>54</v>
      </c>
      <c r="O141" s="85"/>
      <c r="P141" s="230">
        <f>O141*H141</f>
        <v>0</v>
      </c>
      <c r="Q141" s="230">
        <v>0</v>
      </c>
      <c r="R141" s="230">
        <f>Q141*H141</f>
        <v>0</v>
      </c>
      <c r="S141" s="230">
        <v>0.02</v>
      </c>
      <c r="T141" s="231">
        <f>S141*H141</f>
        <v>0.0864</v>
      </c>
      <c r="AR141" s="232" t="s">
        <v>195</v>
      </c>
      <c r="AT141" s="232" t="s">
        <v>147</v>
      </c>
      <c r="AU141" s="232" t="s">
        <v>90</v>
      </c>
      <c r="AY141" s="17" t="s">
        <v>144</v>
      </c>
      <c r="BE141" s="233">
        <f>IF(N141="základní",J141,0)</f>
        <v>0</v>
      </c>
      <c r="BF141" s="233">
        <f>IF(N141="snížená",J141,0)</f>
        <v>0</v>
      </c>
      <c r="BG141" s="233">
        <f>IF(N141="zákl. přenesená",J141,0)</f>
        <v>0</v>
      </c>
      <c r="BH141" s="233">
        <f>IF(N141="sníž. přenesená",J141,0)</f>
        <v>0</v>
      </c>
      <c r="BI141" s="233">
        <f>IF(N141="nulová",J141,0)</f>
        <v>0</v>
      </c>
      <c r="BJ141" s="17" t="s">
        <v>152</v>
      </c>
      <c r="BK141" s="233">
        <f>ROUND(I141*H141,2)</f>
        <v>0</v>
      </c>
      <c r="BL141" s="17" t="s">
        <v>195</v>
      </c>
      <c r="BM141" s="232" t="s">
        <v>449</v>
      </c>
    </row>
    <row r="142" spans="2:51" s="12" customFormat="1" ht="12">
      <c r="B142" s="247"/>
      <c r="C142" s="248"/>
      <c r="D142" s="234" t="s">
        <v>180</v>
      </c>
      <c r="E142" s="268" t="s">
        <v>35</v>
      </c>
      <c r="F142" s="249" t="s">
        <v>450</v>
      </c>
      <c r="G142" s="248"/>
      <c r="H142" s="250">
        <v>4.32</v>
      </c>
      <c r="I142" s="251"/>
      <c r="J142" s="248"/>
      <c r="K142" s="248"/>
      <c r="L142" s="252"/>
      <c r="M142" s="253"/>
      <c r="N142" s="254"/>
      <c r="O142" s="254"/>
      <c r="P142" s="254"/>
      <c r="Q142" s="254"/>
      <c r="R142" s="254"/>
      <c r="S142" s="254"/>
      <c r="T142" s="255"/>
      <c r="AT142" s="256" t="s">
        <v>180</v>
      </c>
      <c r="AU142" s="256" t="s">
        <v>90</v>
      </c>
      <c r="AV142" s="12" t="s">
        <v>90</v>
      </c>
      <c r="AW142" s="12" t="s">
        <v>41</v>
      </c>
      <c r="AX142" s="12" t="s">
        <v>81</v>
      </c>
      <c r="AY142" s="256" t="s">
        <v>144</v>
      </c>
    </row>
    <row r="143" spans="2:51" s="14" customFormat="1" ht="12">
      <c r="B143" s="269"/>
      <c r="C143" s="270"/>
      <c r="D143" s="234" t="s">
        <v>180</v>
      </c>
      <c r="E143" s="271" t="s">
        <v>35</v>
      </c>
      <c r="F143" s="272" t="s">
        <v>231</v>
      </c>
      <c r="G143" s="270"/>
      <c r="H143" s="273">
        <v>4.32</v>
      </c>
      <c r="I143" s="274"/>
      <c r="J143" s="270"/>
      <c r="K143" s="270"/>
      <c r="L143" s="275"/>
      <c r="M143" s="276"/>
      <c r="N143" s="277"/>
      <c r="O143" s="277"/>
      <c r="P143" s="277"/>
      <c r="Q143" s="277"/>
      <c r="R143" s="277"/>
      <c r="S143" s="277"/>
      <c r="T143" s="278"/>
      <c r="AT143" s="279" t="s">
        <v>180</v>
      </c>
      <c r="AU143" s="279" t="s">
        <v>90</v>
      </c>
      <c r="AV143" s="14" t="s">
        <v>152</v>
      </c>
      <c r="AW143" s="14" t="s">
        <v>41</v>
      </c>
      <c r="AX143" s="14" t="s">
        <v>88</v>
      </c>
      <c r="AY143" s="279" t="s">
        <v>144</v>
      </c>
    </row>
    <row r="144" spans="2:65" s="1" customFormat="1" ht="16.5" customHeight="1">
      <c r="B144" s="39"/>
      <c r="C144" s="221" t="s">
        <v>242</v>
      </c>
      <c r="D144" s="221" t="s">
        <v>147</v>
      </c>
      <c r="E144" s="222" t="s">
        <v>381</v>
      </c>
      <c r="F144" s="223" t="s">
        <v>382</v>
      </c>
      <c r="G144" s="224" t="s">
        <v>226</v>
      </c>
      <c r="H144" s="225">
        <v>4.32</v>
      </c>
      <c r="I144" s="226"/>
      <c r="J144" s="227">
        <f>ROUND(I144*H144,2)</f>
        <v>0</v>
      </c>
      <c r="K144" s="223" t="s">
        <v>151</v>
      </c>
      <c r="L144" s="44"/>
      <c r="M144" s="228" t="s">
        <v>35</v>
      </c>
      <c r="N144" s="229" t="s">
        <v>54</v>
      </c>
      <c r="O144" s="85"/>
      <c r="P144" s="230">
        <f>O144*H144</f>
        <v>0</v>
      </c>
      <c r="Q144" s="230">
        <v>1E-05</v>
      </c>
      <c r="R144" s="230">
        <f>Q144*H144</f>
        <v>4.3200000000000007E-05</v>
      </c>
      <c r="S144" s="230">
        <v>0</v>
      </c>
      <c r="T144" s="231">
        <f>S144*H144</f>
        <v>0</v>
      </c>
      <c r="AR144" s="232" t="s">
        <v>195</v>
      </c>
      <c r="AT144" s="232" t="s">
        <v>147</v>
      </c>
      <c r="AU144" s="232" t="s">
        <v>90</v>
      </c>
      <c r="AY144" s="17" t="s">
        <v>144</v>
      </c>
      <c r="BE144" s="233">
        <f>IF(N144="základní",J144,0)</f>
        <v>0</v>
      </c>
      <c r="BF144" s="233">
        <f>IF(N144="snížená",J144,0)</f>
        <v>0</v>
      </c>
      <c r="BG144" s="233">
        <f>IF(N144="zákl. přenesená",J144,0)</f>
        <v>0</v>
      </c>
      <c r="BH144" s="233">
        <f>IF(N144="sníž. přenesená",J144,0)</f>
        <v>0</v>
      </c>
      <c r="BI144" s="233">
        <f>IF(N144="nulová",J144,0)</f>
        <v>0</v>
      </c>
      <c r="BJ144" s="17" t="s">
        <v>152</v>
      </c>
      <c r="BK144" s="233">
        <f>ROUND(I144*H144,2)</f>
        <v>0</v>
      </c>
      <c r="BL144" s="17" t="s">
        <v>195</v>
      </c>
      <c r="BM144" s="232" t="s">
        <v>451</v>
      </c>
    </row>
    <row r="145" spans="2:47" s="1" customFormat="1" ht="12">
      <c r="B145" s="39"/>
      <c r="C145" s="40"/>
      <c r="D145" s="234" t="s">
        <v>154</v>
      </c>
      <c r="E145" s="40"/>
      <c r="F145" s="235" t="s">
        <v>384</v>
      </c>
      <c r="G145" s="40"/>
      <c r="H145" s="40"/>
      <c r="I145" s="147"/>
      <c r="J145" s="40"/>
      <c r="K145" s="40"/>
      <c r="L145" s="44"/>
      <c r="M145" s="236"/>
      <c r="N145" s="85"/>
      <c r="O145" s="85"/>
      <c r="P145" s="85"/>
      <c r="Q145" s="85"/>
      <c r="R145" s="85"/>
      <c r="S145" s="85"/>
      <c r="T145" s="86"/>
      <c r="AT145" s="17" t="s">
        <v>154</v>
      </c>
      <c r="AU145" s="17" t="s">
        <v>90</v>
      </c>
    </row>
    <row r="146" spans="2:63" s="11" customFormat="1" ht="25.9" customHeight="1">
      <c r="B146" s="205"/>
      <c r="C146" s="206"/>
      <c r="D146" s="207" t="s">
        <v>80</v>
      </c>
      <c r="E146" s="208" t="s">
        <v>238</v>
      </c>
      <c r="F146" s="208" t="s">
        <v>239</v>
      </c>
      <c r="G146" s="206"/>
      <c r="H146" s="206"/>
      <c r="I146" s="209"/>
      <c r="J146" s="210">
        <f>BK146</f>
        <v>0</v>
      </c>
      <c r="K146" s="206"/>
      <c r="L146" s="211"/>
      <c r="M146" s="212"/>
      <c r="N146" s="213"/>
      <c r="O146" s="213"/>
      <c r="P146" s="214">
        <f>P147</f>
        <v>0</v>
      </c>
      <c r="Q146" s="213"/>
      <c r="R146" s="214">
        <f>R147</f>
        <v>0</v>
      </c>
      <c r="S146" s="213"/>
      <c r="T146" s="215">
        <f>T147</f>
        <v>0</v>
      </c>
      <c r="AR146" s="216" t="s">
        <v>172</v>
      </c>
      <c r="AT146" s="217" t="s">
        <v>80</v>
      </c>
      <c r="AU146" s="217" t="s">
        <v>81</v>
      </c>
      <c r="AY146" s="216" t="s">
        <v>144</v>
      </c>
      <c r="BK146" s="218">
        <f>BK147</f>
        <v>0</v>
      </c>
    </row>
    <row r="147" spans="2:63" s="11" customFormat="1" ht="22.8" customHeight="1">
      <c r="B147" s="205"/>
      <c r="C147" s="206"/>
      <c r="D147" s="207" t="s">
        <v>80</v>
      </c>
      <c r="E147" s="219" t="s">
        <v>240</v>
      </c>
      <c r="F147" s="219" t="s">
        <v>241</v>
      </c>
      <c r="G147" s="206"/>
      <c r="H147" s="206"/>
      <c r="I147" s="209"/>
      <c r="J147" s="220">
        <f>BK147</f>
        <v>0</v>
      </c>
      <c r="K147" s="206"/>
      <c r="L147" s="211"/>
      <c r="M147" s="212"/>
      <c r="N147" s="213"/>
      <c r="O147" s="213"/>
      <c r="P147" s="214">
        <f>SUM(P148:P149)</f>
        <v>0</v>
      </c>
      <c r="Q147" s="213"/>
      <c r="R147" s="214">
        <f>SUM(R148:R149)</f>
        <v>0</v>
      </c>
      <c r="S147" s="213"/>
      <c r="T147" s="215">
        <f>SUM(T148:T149)</f>
        <v>0</v>
      </c>
      <c r="AR147" s="216" t="s">
        <v>172</v>
      </c>
      <c r="AT147" s="217" t="s">
        <v>80</v>
      </c>
      <c r="AU147" s="217" t="s">
        <v>88</v>
      </c>
      <c r="AY147" s="216" t="s">
        <v>144</v>
      </c>
      <c r="BK147" s="218">
        <f>SUM(BK148:BK149)</f>
        <v>0</v>
      </c>
    </row>
    <row r="148" spans="2:65" s="1" customFormat="1" ht="16.5" customHeight="1">
      <c r="B148" s="39"/>
      <c r="C148" s="221" t="s">
        <v>365</v>
      </c>
      <c r="D148" s="221" t="s">
        <v>147</v>
      </c>
      <c r="E148" s="222" t="s">
        <v>243</v>
      </c>
      <c r="F148" s="223" t="s">
        <v>241</v>
      </c>
      <c r="G148" s="224" t="s">
        <v>244</v>
      </c>
      <c r="H148" s="225">
        <v>1</v>
      </c>
      <c r="I148" s="226"/>
      <c r="J148" s="227">
        <f>ROUND(I148*H148,2)</f>
        <v>0</v>
      </c>
      <c r="K148" s="223" t="s">
        <v>151</v>
      </c>
      <c r="L148" s="44"/>
      <c r="M148" s="228" t="s">
        <v>35</v>
      </c>
      <c r="N148" s="229" t="s">
        <v>54</v>
      </c>
      <c r="O148" s="85"/>
      <c r="P148" s="230">
        <f>O148*H148</f>
        <v>0</v>
      </c>
      <c r="Q148" s="230">
        <v>0</v>
      </c>
      <c r="R148" s="230">
        <f>Q148*H148</f>
        <v>0</v>
      </c>
      <c r="S148" s="230">
        <v>0</v>
      </c>
      <c r="T148" s="231">
        <f>S148*H148</f>
        <v>0</v>
      </c>
      <c r="AR148" s="232" t="s">
        <v>245</v>
      </c>
      <c r="AT148" s="232" t="s">
        <v>147</v>
      </c>
      <c r="AU148" s="232" t="s">
        <v>90</v>
      </c>
      <c r="AY148" s="17" t="s">
        <v>144</v>
      </c>
      <c r="BE148" s="233">
        <f>IF(N148="základní",J148,0)</f>
        <v>0</v>
      </c>
      <c r="BF148" s="233">
        <f>IF(N148="snížená",J148,0)</f>
        <v>0</v>
      </c>
      <c r="BG148" s="233">
        <f>IF(N148="zákl. přenesená",J148,0)</f>
        <v>0</v>
      </c>
      <c r="BH148" s="233">
        <f>IF(N148="sníž. přenesená",J148,0)</f>
        <v>0</v>
      </c>
      <c r="BI148" s="233">
        <f>IF(N148="nulová",J148,0)</f>
        <v>0</v>
      </c>
      <c r="BJ148" s="17" t="s">
        <v>152</v>
      </c>
      <c r="BK148" s="233">
        <f>ROUND(I148*H148,2)</f>
        <v>0</v>
      </c>
      <c r="BL148" s="17" t="s">
        <v>245</v>
      </c>
      <c r="BM148" s="232" t="s">
        <v>452</v>
      </c>
    </row>
    <row r="149" spans="2:51" s="12" customFormat="1" ht="12">
      <c r="B149" s="247"/>
      <c r="C149" s="248"/>
      <c r="D149" s="234" t="s">
        <v>180</v>
      </c>
      <c r="E149" s="268" t="s">
        <v>35</v>
      </c>
      <c r="F149" s="249" t="s">
        <v>247</v>
      </c>
      <c r="G149" s="248"/>
      <c r="H149" s="250">
        <v>1</v>
      </c>
      <c r="I149" s="251"/>
      <c r="J149" s="248"/>
      <c r="K149" s="248"/>
      <c r="L149" s="252"/>
      <c r="M149" s="280"/>
      <c r="N149" s="281"/>
      <c r="O149" s="281"/>
      <c r="P149" s="281"/>
      <c r="Q149" s="281"/>
      <c r="R149" s="281"/>
      <c r="S149" s="281"/>
      <c r="T149" s="282"/>
      <c r="AT149" s="256" t="s">
        <v>180</v>
      </c>
      <c r="AU149" s="256" t="s">
        <v>90</v>
      </c>
      <c r="AV149" s="12" t="s">
        <v>90</v>
      </c>
      <c r="AW149" s="12" t="s">
        <v>41</v>
      </c>
      <c r="AX149" s="12" t="s">
        <v>88</v>
      </c>
      <c r="AY149" s="256" t="s">
        <v>144</v>
      </c>
    </row>
    <row r="150" spans="2:12" s="1" customFormat="1" ht="6.95" customHeight="1">
      <c r="B150" s="60"/>
      <c r="C150" s="61"/>
      <c r="D150" s="61"/>
      <c r="E150" s="61"/>
      <c r="F150" s="61"/>
      <c r="G150" s="61"/>
      <c r="H150" s="61"/>
      <c r="I150" s="172"/>
      <c r="J150" s="61"/>
      <c r="K150" s="61"/>
      <c r="L150" s="44"/>
    </row>
  </sheetData>
  <sheetProtection password="CC35" sheet="1" objects="1" scenarios="1" formatColumns="0" formatRows="0" autoFilter="0"/>
  <autoFilter ref="C94:K149"/>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ht="37.5" customHeight="1"/>
    <row r="2" spans="2:11" ht="7.5" customHeight="1">
      <c r="B2" s="284"/>
      <c r="C2" s="285"/>
      <c r="D2" s="285"/>
      <c r="E2" s="285"/>
      <c r="F2" s="285"/>
      <c r="G2" s="285"/>
      <c r="H2" s="285"/>
      <c r="I2" s="285"/>
      <c r="J2" s="285"/>
      <c r="K2" s="286"/>
    </row>
    <row r="3" spans="2:11" s="15" customFormat="1" ht="45" customHeight="1">
      <c r="B3" s="287"/>
      <c r="C3" s="288" t="s">
        <v>453</v>
      </c>
      <c r="D3" s="288"/>
      <c r="E3" s="288"/>
      <c r="F3" s="288"/>
      <c r="G3" s="288"/>
      <c r="H3" s="288"/>
      <c r="I3" s="288"/>
      <c r="J3" s="288"/>
      <c r="K3" s="289"/>
    </row>
    <row r="4" spans="2:11" ht="25.5" customHeight="1">
      <c r="B4" s="290"/>
      <c r="C4" s="291" t="s">
        <v>454</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455</v>
      </c>
      <c r="D6" s="294"/>
      <c r="E6" s="294"/>
      <c r="F6" s="294"/>
      <c r="G6" s="294"/>
      <c r="H6" s="294"/>
      <c r="I6" s="294"/>
      <c r="J6" s="294"/>
      <c r="K6" s="292"/>
    </row>
    <row r="7" spans="2:11" ht="15" customHeight="1">
      <c r="B7" s="295"/>
      <c r="C7" s="294" t="s">
        <v>456</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457</v>
      </c>
      <c r="D9" s="294"/>
      <c r="E9" s="294"/>
      <c r="F9" s="294"/>
      <c r="G9" s="294"/>
      <c r="H9" s="294"/>
      <c r="I9" s="294"/>
      <c r="J9" s="294"/>
      <c r="K9" s="292"/>
    </row>
    <row r="10" spans="2:11" ht="15" customHeight="1">
      <c r="B10" s="295"/>
      <c r="C10" s="294"/>
      <c r="D10" s="294" t="s">
        <v>458</v>
      </c>
      <c r="E10" s="294"/>
      <c r="F10" s="294"/>
      <c r="G10" s="294"/>
      <c r="H10" s="294"/>
      <c r="I10" s="294"/>
      <c r="J10" s="294"/>
      <c r="K10" s="292"/>
    </row>
    <row r="11" spans="2:11" ht="15" customHeight="1">
      <c r="B11" s="295"/>
      <c r="C11" s="296"/>
      <c r="D11" s="294" t="s">
        <v>459</v>
      </c>
      <c r="E11" s="294"/>
      <c r="F11" s="294"/>
      <c r="G11" s="294"/>
      <c r="H11" s="294"/>
      <c r="I11" s="294"/>
      <c r="J11" s="294"/>
      <c r="K11" s="292"/>
    </row>
    <row r="12" spans="2:11" ht="15" customHeight="1">
      <c r="B12" s="295"/>
      <c r="C12" s="296"/>
      <c r="D12" s="294"/>
      <c r="E12" s="294"/>
      <c r="F12" s="294"/>
      <c r="G12" s="294"/>
      <c r="H12" s="294"/>
      <c r="I12" s="294"/>
      <c r="J12" s="294"/>
      <c r="K12" s="292"/>
    </row>
    <row r="13" spans="2:11" ht="15" customHeight="1">
      <c r="B13" s="295"/>
      <c r="C13" s="296"/>
      <c r="D13" s="297" t="s">
        <v>460</v>
      </c>
      <c r="E13" s="294"/>
      <c r="F13" s="294"/>
      <c r="G13" s="294"/>
      <c r="H13" s="294"/>
      <c r="I13" s="294"/>
      <c r="J13" s="294"/>
      <c r="K13" s="292"/>
    </row>
    <row r="14" spans="2:11" ht="12.75" customHeight="1">
      <c r="B14" s="295"/>
      <c r="C14" s="296"/>
      <c r="D14" s="296"/>
      <c r="E14" s="296"/>
      <c r="F14" s="296"/>
      <c r="G14" s="296"/>
      <c r="H14" s="296"/>
      <c r="I14" s="296"/>
      <c r="J14" s="296"/>
      <c r="K14" s="292"/>
    </row>
    <row r="15" spans="2:11" ht="15" customHeight="1">
      <c r="B15" s="295"/>
      <c r="C15" s="296"/>
      <c r="D15" s="294" t="s">
        <v>461</v>
      </c>
      <c r="E15" s="294"/>
      <c r="F15" s="294"/>
      <c r="G15" s="294"/>
      <c r="H15" s="294"/>
      <c r="I15" s="294"/>
      <c r="J15" s="294"/>
      <c r="K15" s="292"/>
    </row>
    <row r="16" spans="2:11" ht="15" customHeight="1">
      <c r="B16" s="295"/>
      <c r="C16" s="296"/>
      <c r="D16" s="294" t="s">
        <v>462</v>
      </c>
      <c r="E16" s="294"/>
      <c r="F16" s="294"/>
      <c r="G16" s="294"/>
      <c r="H16" s="294"/>
      <c r="I16" s="294"/>
      <c r="J16" s="294"/>
      <c r="K16" s="292"/>
    </row>
    <row r="17" spans="2:11" ht="15" customHeight="1">
      <c r="B17" s="295"/>
      <c r="C17" s="296"/>
      <c r="D17" s="294" t="s">
        <v>463</v>
      </c>
      <c r="E17" s="294"/>
      <c r="F17" s="294"/>
      <c r="G17" s="294"/>
      <c r="H17" s="294"/>
      <c r="I17" s="294"/>
      <c r="J17" s="294"/>
      <c r="K17" s="292"/>
    </row>
    <row r="18" spans="2:11" ht="15" customHeight="1">
      <c r="B18" s="295"/>
      <c r="C18" s="296"/>
      <c r="D18" s="296"/>
      <c r="E18" s="298" t="s">
        <v>87</v>
      </c>
      <c r="F18" s="294" t="s">
        <v>464</v>
      </c>
      <c r="G18" s="294"/>
      <c r="H18" s="294"/>
      <c r="I18" s="294"/>
      <c r="J18" s="294"/>
      <c r="K18" s="292"/>
    </row>
    <row r="19" spans="2:11" ht="15" customHeight="1">
      <c r="B19" s="295"/>
      <c r="C19" s="296"/>
      <c r="D19" s="296"/>
      <c r="E19" s="298" t="s">
        <v>465</v>
      </c>
      <c r="F19" s="294" t="s">
        <v>466</v>
      </c>
      <c r="G19" s="294"/>
      <c r="H19" s="294"/>
      <c r="I19" s="294"/>
      <c r="J19" s="294"/>
      <c r="K19" s="292"/>
    </row>
    <row r="20" spans="2:11" ht="15" customHeight="1">
      <c r="B20" s="295"/>
      <c r="C20" s="296"/>
      <c r="D20" s="296"/>
      <c r="E20" s="298" t="s">
        <v>467</v>
      </c>
      <c r="F20" s="294" t="s">
        <v>468</v>
      </c>
      <c r="G20" s="294"/>
      <c r="H20" s="294"/>
      <c r="I20" s="294"/>
      <c r="J20" s="294"/>
      <c r="K20" s="292"/>
    </row>
    <row r="21" spans="2:11" ht="15" customHeight="1">
      <c r="B21" s="295"/>
      <c r="C21" s="296"/>
      <c r="D21" s="296"/>
      <c r="E21" s="298" t="s">
        <v>469</v>
      </c>
      <c r="F21" s="294" t="s">
        <v>470</v>
      </c>
      <c r="G21" s="294"/>
      <c r="H21" s="294"/>
      <c r="I21" s="294"/>
      <c r="J21" s="294"/>
      <c r="K21" s="292"/>
    </row>
    <row r="22" spans="2:11" ht="15" customHeight="1">
      <c r="B22" s="295"/>
      <c r="C22" s="296"/>
      <c r="D22" s="296"/>
      <c r="E22" s="298" t="s">
        <v>471</v>
      </c>
      <c r="F22" s="294" t="s">
        <v>472</v>
      </c>
      <c r="G22" s="294"/>
      <c r="H22" s="294"/>
      <c r="I22" s="294"/>
      <c r="J22" s="294"/>
      <c r="K22" s="292"/>
    </row>
    <row r="23" spans="2:11" ht="15" customHeight="1">
      <c r="B23" s="295"/>
      <c r="C23" s="296"/>
      <c r="D23" s="296"/>
      <c r="E23" s="298" t="s">
        <v>94</v>
      </c>
      <c r="F23" s="294" t="s">
        <v>473</v>
      </c>
      <c r="G23" s="294"/>
      <c r="H23" s="294"/>
      <c r="I23" s="294"/>
      <c r="J23" s="294"/>
      <c r="K23" s="292"/>
    </row>
    <row r="24" spans="2:11" ht="12.75" customHeight="1">
      <c r="B24" s="295"/>
      <c r="C24" s="296"/>
      <c r="D24" s="296"/>
      <c r="E24" s="296"/>
      <c r="F24" s="296"/>
      <c r="G24" s="296"/>
      <c r="H24" s="296"/>
      <c r="I24" s="296"/>
      <c r="J24" s="296"/>
      <c r="K24" s="292"/>
    </row>
    <row r="25" spans="2:11" ht="15" customHeight="1">
      <c r="B25" s="295"/>
      <c r="C25" s="294" t="s">
        <v>474</v>
      </c>
      <c r="D25" s="294"/>
      <c r="E25" s="294"/>
      <c r="F25" s="294"/>
      <c r="G25" s="294"/>
      <c r="H25" s="294"/>
      <c r="I25" s="294"/>
      <c r="J25" s="294"/>
      <c r="K25" s="292"/>
    </row>
    <row r="26" spans="2:11" ht="15" customHeight="1">
      <c r="B26" s="295"/>
      <c r="C26" s="294" t="s">
        <v>475</v>
      </c>
      <c r="D26" s="294"/>
      <c r="E26" s="294"/>
      <c r="F26" s="294"/>
      <c r="G26" s="294"/>
      <c r="H26" s="294"/>
      <c r="I26" s="294"/>
      <c r="J26" s="294"/>
      <c r="K26" s="292"/>
    </row>
    <row r="27" spans="2:11" ht="15" customHeight="1">
      <c r="B27" s="295"/>
      <c r="C27" s="294"/>
      <c r="D27" s="294" t="s">
        <v>476</v>
      </c>
      <c r="E27" s="294"/>
      <c r="F27" s="294"/>
      <c r="G27" s="294"/>
      <c r="H27" s="294"/>
      <c r="I27" s="294"/>
      <c r="J27" s="294"/>
      <c r="K27" s="292"/>
    </row>
    <row r="28" spans="2:11" ht="15" customHeight="1">
      <c r="B28" s="295"/>
      <c r="C28" s="296"/>
      <c r="D28" s="294" t="s">
        <v>477</v>
      </c>
      <c r="E28" s="294"/>
      <c r="F28" s="294"/>
      <c r="G28" s="294"/>
      <c r="H28" s="294"/>
      <c r="I28" s="294"/>
      <c r="J28" s="294"/>
      <c r="K28" s="292"/>
    </row>
    <row r="29" spans="2:11" ht="12.75" customHeight="1">
      <c r="B29" s="295"/>
      <c r="C29" s="296"/>
      <c r="D29" s="296"/>
      <c r="E29" s="296"/>
      <c r="F29" s="296"/>
      <c r="G29" s="296"/>
      <c r="H29" s="296"/>
      <c r="I29" s="296"/>
      <c r="J29" s="296"/>
      <c r="K29" s="292"/>
    </row>
    <row r="30" spans="2:11" ht="15" customHeight="1">
      <c r="B30" s="295"/>
      <c r="C30" s="296"/>
      <c r="D30" s="294" t="s">
        <v>478</v>
      </c>
      <c r="E30" s="294"/>
      <c r="F30" s="294"/>
      <c r="G30" s="294"/>
      <c r="H30" s="294"/>
      <c r="I30" s="294"/>
      <c r="J30" s="294"/>
      <c r="K30" s="292"/>
    </row>
    <row r="31" spans="2:11" ht="15" customHeight="1">
      <c r="B31" s="295"/>
      <c r="C31" s="296"/>
      <c r="D31" s="294" t="s">
        <v>479</v>
      </c>
      <c r="E31" s="294"/>
      <c r="F31" s="294"/>
      <c r="G31" s="294"/>
      <c r="H31" s="294"/>
      <c r="I31" s="294"/>
      <c r="J31" s="294"/>
      <c r="K31" s="292"/>
    </row>
    <row r="32" spans="2:11" ht="12.75" customHeight="1">
      <c r="B32" s="295"/>
      <c r="C32" s="296"/>
      <c r="D32" s="296"/>
      <c r="E32" s="296"/>
      <c r="F32" s="296"/>
      <c r="G32" s="296"/>
      <c r="H32" s="296"/>
      <c r="I32" s="296"/>
      <c r="J32" s="296"/>
      <c r="K32" s="292"/>
    </row>
    <row r="33" spans="2:11" ht="15" customHeight="1">
      <c r="B33" s="295"/>
      <c r="C33" s="296"/>
      <c r="D33" s="294" t="s">
        <v>480</v>
      </c>
      <c r="E33" s="294"/>
      <c r="F33" s="294"/>
      <c r="G33" s="294"/>
      <c r="H33" s="294"/>
      <c r="I33" s="294"/>
      <c r="J33" s="294"/>
      <c r="K33" s="292"/>
    </row>
    <row r="34" spans="2:11" ht="15" customHeight="1">
      <c r="B34" s="295"/>
      <c r="C34" s="296"/>
      <c r="D34" s="294" t="s">
        <v>481</v>
      </c>
      <c r="E34" s="294"/>
      <c r="F34" s="294"/>
      <c r="G34" s="294"/>
      <c r="H34" s="294"/>
      <c r="I34" s="294"/>
      <c r="J34" s="294"/>
      <c r="K34" s="292"/>
    </row>
    <row r="35" spans="2:11" ht="15" customHeight="1">
      <c r="B35" s="295"/>
      <c r="C35" s="296"/>
      <c r="D35" s="294" t="s">
        <v>482</v>
      </c>
      <c r="E35" s="294"/>
      <c r="F35" s="294"/>
      <c r="G35" s="294"/>
      <c r="H35" s="294"/>
      <c r="I35" s="294"/>
      <c r="J35" s="294"/>
      <c r="K35" s="292"/>
    </row>
    <row r="36" spans="2:11" ht="15" customHeight="1">
      <c r="B36" s="295"/>
      <c r="C36" s="296"/>
      <c r="D36" s="294"/>
      <c r="E36" s="297" t="s">
        <v>130</v>
      </c>
      <c r="F36" s="294"/>
      <c r="G36" s="294" t="s">
        <v>483</v>
      </c>
      <c r="H36" s="294"/>
      <c r="I36" s="294"/>
      <c r="J36" s="294"/>
      <c r="K36" s="292"/>
    </row>
    <row r="37" spans="2:11" ht="30.75" customHeight="1">
      <c r="B37" s="295"/>
      <c r="C37" s="296"/>
      <c r="D37" s="294"/>
      <c r="E37" s="297" t="s">
        <v>484</v>
      </c>
      <c r="F37" s="294"/>
      <c r="G37" s="294" t="s">
        <v>485</v>
      </c>
      <c r="H37" s="294"/>
      <c r="I37" s="294"/>
      <c r="J37" s="294"/>
      <c r="K37" s="292"/>
    </row>
    <row r="38" spans="2:11" ht="15" customHeight="1">
      <c r="B38" s="295"/>
      <c r="C38" s="296"/>
      <c r="D38" s="294"/>
      <c r="E38" s="297" t="s">
        <v>62</v>
      </c>
      <c r="F38" s="294"/>
      <c r="G38" s="294" t="s">
        <v>486</v>
      </c>
      <c r="H38" s="294"/>
      <c r="I38" s="294"/>
      <c r="J38" s="294"/>
      <c r="K38" s="292"/>
    </row>
    <row r="39" spans="2:11" ht="15" customHeight="1">
      <c r="B39" s="295"/>
      <c r="C39" s="296"/>
      <c r="D39" s="294"/>
      <c r="E39" s="297" t="s">
        <v>63</v>
      </c>
      <c r="F39" s="294"/>
      <c r="G39" s="294" t="s">
        <v>487</v>
      </c>
      <c r="H39" s="294"/>
      <c r="I39" s="294"/>
      <c r="J39" s="294"/>
      <c r="K39" s="292"/>
    </row>
    <row r="40" spans="2:11" ht="15" customHeight="1">
      <c r="B40" s="295"/>
      <c r="C40" s="296"/>
      <c r="D40" s="294"/>
      <c r="E40" s="297" t="s">
        <v>131</v>
      </c>
      <c r="F40" s="294"/>
      <c r="G40" s="294" t="s">
        <v>488</v>
      </c>
      <c r="H40" s="294"/>
      <c r="I40" s="294"/>
      <c r="J40" s="294"/>
      <c r="K40" s="292"/>
    </row>
    <row r="41" spans="2:11" ht="15" customHeight="1">
      <c r="B41" s="295"/>
      <c r="C41" s="296"/>
      <c r="D41" s="294"/>
      <c r="E41" s="297" t="s">
        <v>132</v>
      </c>
      <c r="F41" s="294"/>
      <c r="G41" s="294" t="s">
        <v>489</v>
      </c>
      <c r="H41" s="294"/>
      <c r="I41" s="294"/>
      <c r="J41" s="294"/>
      <c r="K41" s="292"/>
    </row>
    <row r="42" spans="2:11" ht="15" customHeight="1">
      <c r="B42" s="295"/>
      <c r="C42" s="296"/>
      <c r="D42" s="294"/>
      <c r="E42" s="297" t="s">
        <v>490</v>
      </c>
      <c r="F42" s="294"/>
      <c r="G42" s="294" t="s">
        <v>491</v>
      </c>
      <c r="H42" s="294"/>
      <c r="I42" s="294"/>
      <c r="J42" s="294"/>
      <c r="K42" s="292"/>
    </row>
    <row r="43" spans="2:11" ht="15" customHeight="1">
      <c r="B43" s="295"/>
      <c r="C43" s="296"/>
      <c r="D43" s="294"/>
      <c r="E43" s="297"/>
      <c r="F43" s="294"/>
      <c r="G43" s="294" t="s">
        <v>492</v>
      </c>
      <c r="H43" s="294"/>
      <c r="I43" s="294"/>
      <c r="J43" s="294"/>
      <c r="K43" s="292"/>
    </row>
    <row r="44" spans="2:11" ht="15" customHeight="1">
      <c r="B44" s="295"/>
      <c r="C44" s="296"/>
      <c r="D44" s="294"/>
      <c r="E44" s="297" t="s">
        <v>493</v>
      </c>
      <c r="F44" s="294"/>
      <c r="G44" s="294" t="s">
        <v>494</v>
      </c>
      <c r="H44" s="294"/>
      <c r="I44" s="294"/>
      <c r="J44" s="294"/>
      <c r="K44" s="292"/>
    </row>
    <row r="45" spans="2:11" ht="15" customHeight="1">
      <c r="B45" s="295"/>
      <c r="C45" s="296"/>
      <c r="D45" s="294"/>
      <c r="E45" s="297" t="s">
        <v>134</v>
      </c>
      <c r="F45" s="294"/>
      <c r="G45" s="294" t="s">
        <v>495</v>
      </c>
      <c r="H45" s="294"/>
      <c r="I45" s="294"/>
      <c r="J45" s="294"/>
      <c r="K45" s="292"/>
    </row>
    <row r="46" spans="2:11" ht="12.75" customHeight="1">
      <c r="B46" s="295"/>
      <c r="C46" s="296"/>
      <c r="D46" s="294"/>
      <c r="E46" s="294"/>
      <c r="F46" s="294"/>
      <c r="G46" s="294"/>
      <c r="H46" s="294"/>
      <c r="I46" s="294"/>
      <c r="J46" s="294"/>
      <c r="K46" s="292"/>
    </row>
    <row r="47" spans="2:11" ht="15" customHeight="1">
      <c r="B47" s="295"/>
      <c r="C47" s="296"/>
      <c r="D47" s="294" t="s">
        <v>496</v>
      </c>
      <c r="E47" s="294"/>
      <c r="F47" s="294"/>
      <c r="G47" s="294"/>
      <c r="H47" s="294"/>
      <c r="I47" s="294"/>
      <c r="J47" s="294"/>
      <c r="K47" s="292"/>
    </row>
    <row r="48" spans="2:11" ht="15" customHeight="1">
      <c r="B48" s="295"/>
      <c r="C48" s="296"/>
      <c r="D48" s="296"/>
      <c r="E48" s="294" t="s">
        <v>497</v>
      </c>
      <c r="F48" s="294"/>
      <c r="G48" s="294"/>
      <c r="H48" s="294"/>
      <c r="I48" s="294"/>
      <c r="J48" s="294"/>
      <c r="K48" s="292"/>
    </row>
    <row r="49" spans="2:11" ht="15" customHeight="1">
      <c r="B49" s="295"/>
      <c r="C49" s="296"/>
      <c r="D49" s="296"/>
      <c r="E49" s="294" t="s">
        <v>498</v>
      </c>
      <c r="F49" s="294"/>
      <c r="G49" s="294"/>
      <c r="H49" s="294"/>
      <c r="I49" s="294"/>
      <c r="J49" s="294"/>
      <c r="K49" s="292"/>
    </row>
    <row r="50" spans="2:11" ht="15" customHeight="1">
      <c r="B50" s="295"/>
      <c r="C50" s="296"/>
      <c r="D50" s="296"/>
      <c r="E50" s="294" t="s">
        <v>499</v>
      </c>
      <c r="F50" s="294"/>
      <c r="G50" s="294"/>
      <c r="H50" s="294"/>
      <c r="I50" s="294"/>
      <c r="J50" s="294"/>
      <c r="K50" s="292"/>
    </row>
    <row r="51" spans="2:11" ht="15" customHeight="1">
      <c r="B51" s="295"/>
      <c r="C51" s="296"/>
      <c r="D51" s="294" t="s">
        <v>500</v>
      </c>
      <c r="E51" s="294"/>
      <c r="F51" s="294"/>
      <c r="G51" s="294"/>
      <c r="H51" s="294"/>
      <c r="I51" s="294"/>
      <c r="J51" s="294"/>
      <c r="K51" s="292"/>
    </row>
    <row r="52" spans="2:11" ht="25.5" customHeight="1">
      <c r="B52" s="290"/>
      <c r="C52" s="291" t="s">
        <v>501</v>
      </c>
      <c r="D52" s="291"/>
      <c r="E52" s="291"/>
      <c r="F52" s="291"/>
      <c r="G52" s="291"/>
      <c r="H52" s="291"/>
      <c r="I52" s="291"/>
      <c r="J52" s="291"/>
      <c r="K52" s="292"/>
    </row>
    <row r="53" spans="2:11" ht="5.25" customHeight="1">
      <c r="B53" s="290"/>
      <c r="C53" s="293"/>
      <c r="D53" s="293"/>
      <c r="E53" s="293"/>
      <c r="F53" s="293"/>
      <c r="G53" s="293"/>
      <c r="H53" s="293"/>
      <c r="I53" s="293"/>
      <c r="J53" s="293"/>
      <c r="K53" s="292"/>
    </row>
    <row r="54" spans="2:11" ht="15" customHeight="1">
      <c r="B54" s="290"/>
      <c r="C54" s="294" t="s">
        <v>502</v>
      </c>
      <c r="D54" s="294"/>
      <c r="E54" s="294"/>
      <c r="F54" s="294"/>
      <c r="G54" s="294"/>
      <c r="H54" s="294"/>
      <c r="I54" s="294"/>
      <c r="J54" s="294"/>
      <c r="K54" s="292"/>
    </row>
    <row r="55" spans="2:11" ht="15" customHeight="1">
      <c r="B55" s="290"/>
      <c r="C55" s="294" t="s">
        <v>503</v>
      </c>
      <c r="D55" s="294"/>
      <c r="E55" s="294"/>
      <c r="F55" s="294"/>
      <c r="G55" s="294"/>
      <c r="H55" s="294"/>
      <c r="I55" s="294"/>
      <c r="J55" s="294"/>
      <c r="K55" s="292"/>
    </row>
    <row r="56" spans="2:11" ht="12.75" customHeight="1">
      <c r="B56" s="290"/>
      <c r="C56" s="294"/>
      <c r="D56" s="294"/>
      <c r="E56" s="294"/>
      <c r="F56" s="294"/>
      <c r="G56" s="294"/>
      <c r="H56" s="294"/>
      <c r="I56" s="294"/>
      <c r="J56" s="294"/>
      <c r="K56" s="292"/>
    </row>
    <row r="57" spans="2:11" ht="15" customHeight="1">
      <c r="B57" s="290"/>
      <c r="C57" s="294" t="s">
        <v>504</v>
      </c>
      <c r="D57" s="294"/>
      <c r="E57" s="294"/>
      <c r="F57" s="294"/>
      <c r="G57" s="294"/>
      <c r="H57" s="294"/>
      <c r="I57" s="294"/>
      <c r="J57" s="294"/>
      <c r="K57" s="292"/>
    </row>
    <row r="58" spans="2:11" ht="15" customHeight="1">
      <c r="B58" s="290"/>
      <c r="C58" s="296"/>
      <c r="D58" s="294" t="s">
        <v>505</v>
      </c>
      <c r="E58" s="294"/>
      <c r="F58" s="294"/>
      <c r="G58" s="294"/>
      <c r="H58" s="294"/>
      <c r="I58" s="294"/>
      <c r="J58" s="294"/>
      <c r="K58" s="292"/>
    </row>
    <row r="59" spans="2:11" ht="15" customHeight="1">
      <c r="B59" s="290"/>
      <c r="C59" s="296"/>
      <c r="D59" s="294" t="s">
        <v>506</v>
      </c>
      <c r="E59" s="294"/>
      <c r="F59" s="294"/>
      <c r="G59" s="294"/>
      <c r="H59" s="294"/>
      <c r="I59" s="294"/>
      <c r="J59" s="294"/>
      <c r="K59" s="292"/>
    </row>
    <row r="60" spans="2:11" ht="15" customHeight="1">
      <c r="B60" s="290"/>
      <c r="C60" s="296"/>
      <c r="D60" s="294" t="s">
        <v>507</v>
      </c>
      <c r="E60" s="294"/>
      <c r="F60" s="294"/>
      <c r="G60" s="294"/>
      <c r="H60" s="294"/>
      <c r="I60" s="294"/>
      <c r="J60" s="294"/>
      <c r="K60" s="292"/>
    </row>
    <row r="61" spans="2:11" ht="15" customHeight="1">
      <c r="B61" s="290"/>
      <c r="C61" s="296"/>
      <c r="D61" s="294" t="s">
        <v>508</v>
      </c>
      <c r="E61" s="294"/>
      <c r="F61" s="294"/>
      <c r="G61" s="294"/>
      <c r="H61" s="294"/>
      <c r="I61" s="294"/>
      <c r="J61" s="294"/>
      <c r="K61" s="292"/>
    </row>
    <row r="62" spans="2:11" ht="15" customHeight="1">
      <c r="B62" s="290"/>
      <c r="C62" s="296"/>
      <c r="D62" s="299" t="s">
        <v>509</v>
      </c>
      <c r="E62" s="299"/>
      <c r="F62" s="299"/>
      <c r="G62" s="299"/>
      <c r="H62" s="299"/>
      <c r="I62" s="299"/>
      <c r="J62" s="299"/>
      <c r="K62" s="292"/>
    </row>
    <row r="63" spans="2:11" ht="15" customHeight="1">
      <c r="B63" s="290"/>
      <c r="C63" s="296"/>
      <c r="D63" s="294" t="s">
        <v>510</v>
      </c>
      <c r="E63" s="294"/>
      <c r="F63" s="294"/>
      <c r="G63" s="294"/>
      <c r="H63" s="294"/>
      <c r="I63" s="294"/>
      <c r="J63" s="294"/>
      <c r="K63" s="292"/>
    </row>
    <row r="64" spans="2:11" ht="12.75" customHeight="1">
      <c r="B64" s="290"/>
      <c r="C64" s="296"/>
      <c r="D64" s="296"/>
      <c r="E64" s="300"/>
      <c r="F64" s="296"/>
      <c r="G64" s="296"/>
      <c r="H64" s="296"/>
      <c r="I64" s="296"/>
      <c r="J64" s="296"/>
      <c r="K64" s="292"/>
    </row>
    <row r="65" spans="2:11" ht="15" customHeight="1">
      <c r="B65" s="290"/>
      <c r="C65" s="296"/>
      <c r="D65" s="294" t="s">
        <v>511</v>
      </c>
      <c r="E65" s="294"/>
      <c r="F65" s="294"/>
      <c r="G65" s="294"/>
      <c r="H65" s="294"/>
      <c r="I65" s="294"/>
      <c r="J65" s="294"/>
      <c r="K65" s="292"/>
    </row>
    <row r="66" spans="2:11" ht="15" customHeight="1">
      <c r="B66" s="290"/>
      <c r="C66" s="296"/>
      <c r="D66" s="299" t="s">
        <v>512</v>
      </c>
      <c r="E66" s="299"/>
      <c r="F66" s="299"/>
      <c r="G66" s="299"/>
      <c r="H66" s="299"/>
      <c r="I66" s="299"/>
      <c r="J66" s="299"/>
      <c r="K66" s="292"/>
    </row>
    <row r="67" spans="2:11" ht="15" customHeight="1">
      <c r="B67" s="290"/>
      <c r="C67" s="296"/>
      <c r="D67" s="294" t="s">
        <v>513</v>
      </c>
      <c r="E67" s="294"/>
      <c r="F67" s="294"/>
      <c r="G67" s="294"/>
      <c r="H67" s="294"/>
      <c r="I67" s="294"/>
      <c r="J67" s="294"/>
      <c r="K67" s="292"/>
    </row>
    <row r="68" spans="2:11" ht="15" customHeight="1">
      <c r="B68" s="290"/>
      <c r="C68" s="296"/>
      <c r="D68" s="294" t="s">
        <v>514</v>
      </c>
      <c r="E68" s="294"/>
      <c r="F68" s="294"/>
      <c r="G68" s="294"/>
      <c r="H68" s="294"/>
      <c r="I68" s="294"/>
      <c r="J68" s="294"/>
      <c r="K68" s="292"/>
    </row>
    <row r="69" spans="2:11" ht="15" customHeight="1">
      <c r="B69" s="290"/>
      <c r="C69" s="296"/>
      <c r="D69" s="294" t="s">
        <v>515</v>
      </c>
      <c r="E69" s="294"/>
      <c r="F69" s="294"/>
      <c r="G69" s="294"/>
      <c r="H69" s="294"/>
      <c r="I69" s="294"/>
      <c r="J69" s="294"/>
      <c r="K69" s="292"/>
    </row>
    <row r="70" spans="2:11" ht="15" customHeight="1">
      <c r="B70" s="290"/>
      <c r="C70" s="296"/>
      <c r="D70" s="294" t="s">
        <v>516</v>
      </c>
      <c r="E70" s="294"/>
      <c r="F70" s="294"/>
      <c r="G70" s="294"/>
      <c r="H70" s="294"/>
      <c r="I70" s="294"/>
      <c r="J70" s="294"/>
      <c r="K70" s="292"/>
    </row>
    <row r="71" spans="2:11" ht="12.75" customHeight="1">
      <c r="B71" s="301"/>
      <c r="C71" s="302"/>
      <c r="D71" s="302"/>
      <c r="E71" s="302"/>
      <c r="F71" s="302"/>
      <c r="G71" s="302"/>
      <c r="H71" s="302"/>
      <c r="I71" s="302"/>
      <c r="J71" s="302"/>
      <c r="K71" s="303"/>
    </row>
    <row r="72" spans="2:11" ht="18.75" customHeight="1">
      <c r="B72" s="304"/>
      <c r="C72" s="304"/>
      <c r="D72" s="304"/>
      <c r="E72" s="304"/>
      <c r="F72" s="304"/>
      <c r="G72" s="304"/>
      <c r="H72" s="304"/>
      <c r="I72" s="304"/>
      <c r="J72" s="304"/>
      <c r="K72" s="305"/>
    </row>
    <row r="73" spans="2:11" ht="18.75" customHeight="1">
      <c r="B73" s="305"/>
      <c r="C73" s="305"/>
      <c r="D73" s="305"/>
      <c r="E73" s="305"/>
      <c r="F73" s="305"/>
      <c r="G73" s="305"/>
      <c r="H73" s="305"/>
      <c r="I73" s="305"/>
      <c r="J73" s="305"/>
      <c r="K73" s="305"/>
    </row>
    <row r="74" spans="2:11" ht="7.5" customHeight="1">
      <c r="B74" s="306"/>
      <c r="C74" s="307"/>
      <c r="D74" s="307"/>
      <c r="E74" s="307"/>
      <c r="F74" s="307"/>
      <c r="G74" s="307"/>
      <c r="H74" s="307"/>
      <c r="I74" s="307"/>
      <c r="J74" s="307"/>
      <c r="K74" s="308"/>
    </row>
    <row r="75" spans="2:11" ht="45" customHeight="1">
      <c r="B75" s="309"/>
      <c r="C75" s="310" t="s">
        <v>517</v>
      </c>
      <c r="D75" s="310"/>
      <c r="E75" s="310"/>
      <c r="F75" s="310"/>
      <c r="G75" s="310"/>
      <c r="H75" s="310"/>
      <c r="I75" s="310"/>
      <c r="J75" s="310"/>
      <c r="K75" s="311"/>
    </row>
    <row r="76" spans="2:11" ht="17.25" customHeight="1">
      <c r="B76" s="309"/>
      <c r="C76" s="312" t="s">
        <v>518</v>
      </c>
      <c r="D76" s="312"/>
      <c r="E76" s="312"/>
      <c r="F76" s="312" t="s">
        <v>519</v>
      </c>
      <c r="G76" s="313"/>
      <c r="H76" s="312" t="s">
        <v>63</v>
      </c>
      <c r="I76" s="312" t="s">
        <v>66</v>
      </c>
      <c r="J76" s="312" t="s">
        <v>520</v>
      </c>
      <c r="K76" s="311"/>
    </row>
    <row r="77" spans="2:11" ht="17.25" customHeight="1">
      <c r="B77" s="309"/>
      <c r="C77" s="314" t="s">
        <v>521</v>
      </c>
      <c r="D77" s="314"/>
      <c r="E77" s="314"/>
      <c r="F77" s="315" t="s">
        <v>522</v>
      </c>
      <c r="G77" s="316"/>
      <c r="H77" s="314"/>
      <c r="I77" s="314"/>
      <c r="J77" s="314" t="s">
        <v>523</v>
      </c>
      <c r="K77" s="311"/>
    </row>
    <row r="78" spans="2:11" ht="5.25" customHeight="1">
      <c r="B78" s="309"/>
      <c r="C78" s="317"/>
      <c r="D78" s="317"/>
      <c r="E78" s="317"/>
      <c r="F78" s="317"/>
      <c r="G78" s="318"/>
      <c r="H78" s="317"/>
      <c r="I78" s="317"/>
      <c r="J78" s="317"/>
      <c r="K78" s="311"/>
    </row>
    <row r="79" spans="2:11" ht="15" customHeight="1">
      <c r="B79" s="309"/>
      <c r="C79" s="297" t="s">
        <v>62</v>
      </c>
      <c r="D79" s="317"/>
      <c r="E79" s="317"/>
      <c r="F79" s="319" t="s">
        <v>524</v>
      </c>
      <c r="G79" s="318"/>
      <c r="H79" s="297" t="s">
        <v>525</v>
      </c>
      <c r="I79" s="297" t="s">
        <v>526</v>
      </c>
      <c r="J79" s="297">
        <v>20</v>
      </c>
      <c r="K79" s="311"/>
    </row>
    <row r="80" spans="2:11" ht="15" customHeight="1">
      <c r="B80" s="309"/>
      <c r="C80" s="297" t="s">
        <v>527</v>
      </c>
      <c r="D80" s="297"/>
      <c r="E80" s="297"/>
      <c r="F80" s="319" t="s">
        <v>524</v>
      </c>
      <c r="G80" s="318"/>
      <c r="H80" s="297" t="s">
        <v>528</v>
      </c>
      <c r="I80" s="297" t="s">
        <v>526</v>
      </c>
      <c r="J80" s="297">
        <v>120</v>
      </c>
      <c r="K80" s="311"/>
    </row>
    <row r="81" spans="2:11" ht="15" customHeight="1">
      <c r="B81" s="320"/>
      <c r="C81" s="297" t="s">
        <v>529</v>
      </c>
      <c r="D81" s="297"/>
      <c r="E81" s="297"/>
      <c r="F81" s="319" t="s">
        <v>530</v>
      </c>
      <c r="G81" s="318"/>
      <c r="H81" s="297" t="s">
        <v>531</v>
      </c>
      <c r="I81" s="297" t="s">
        <v>526</v>
      </c>
      <c r="J81" s="297">
        <v>50</v>
      </c>
      <c r="K81" s="311"/>
    </row>
    <row r="82" spans="2:11" ht="15" customHeight="1">
      <c r="B82" s="320"/>
      <c r="C82" s="297" t="s">
        <v>532</v>
      </c>
      <c r="D82" s="297"/>
      <c r="E82" s="297"/>
      <c r="F82" s="319" t="s">
        <v>524</v>
      </c>
      <c r="G82" s="318"/>
      <c r="H82" s="297" t="s">
        <v>533</v>
      </c>
      <c r="I82" s="297" t="s">
        <v>534</v>
      </c>
      <c r="J82" s="297"/>
      <c r="K82" s="311"/>
    </row>
    <row r="83" spans="2:11" ht="15" customHeight="1">
      <c r="B83" s="320"/>
      <c r="C83" s="321" t="s">
        <v>535</v>
      </c>
      <c r="D83" s="321"/>
      <c r="E83" s="321"/>
      <c r="F83" s="322" t="s">
        <v>530</v>
      </c>
      <c r="G83" s="321"/>
      <c r="H83" s="321" t="s">
        <v>536</v>
      </c>
      <c r="I83" s="321" t="s">
        <v>526</v>
      </c>
      <c r="J83" s="321">
        <v>15</v>
      </c>
      <c r="K83" s="311"/>
    </row>
    <row r="84" spans="2:11" ht="15" customHeight="1">
      <c r="B84" s="320"/>
      <c r="C84" s="321" t="s">
        <v>537</v>
      </c>
      <c r="D84" s="321"/>
      <c r="E84" s="321"/>
      <c r="F84" s="322" t="s">
        <v>530</v>
      </c>
      <c r="G84" s="321"/>
      <c r="H84" s="321" t="s">
        <v>538</v>
      </c>
      <c r="I84" s="321" t="s">
        <v>526</v>
      </c>
      <c r="J84" s="321">
        <v>15</v>
      </c>
      <c r="K84" s="311"/>
    </row>
    <row r="85" spans="2:11" ht="15" customHeight="1">
      <c r="B85" s="320"/>
      <c r="C85" s="321" t="s">
        <v>539</v>
      </c>
      <c r="D85" s="321"/>
      <c r="E85" s="321"/>
      <c r="F85" s="322" t="s">
        <v>530</v>
      </c>
      <c r="G85" s="321"/>
      <c r="H85" s="321" t="s">
        <v>540</v>
      </c>
      <c r="I85" s="321" t="s">
        <v>526</v>
      </c>
      <c r="J85" s="321">
        <v>20</v>
      </c>
      <c r="K85" s="311"/>
    </row>
    <row r="86" spans="2:11" ht="15" customHeight="1">
      <c r="B86" s="320"/>
      <c r="C86" s="321" t="s">
        <v>541</v>
      </c>
      <c r="D86" s="321"/>
      <c r="E86" s="321"/>
      <c r="F86" s="322" t="s">
        <v>530</v>
      </c>
      <c r="G86" s="321"/>
      <c r="H86" s="321" t="s">
        <v>542</v>
      </c>
      <c r="I86" s="321" t="s">
        <v>526</v>
      </c>
      <c r="J86" s="321">
        <v>20</v>
      </c>
      <c r="K86" s="311"/>
    </row>
    <row r="87" spans="2:11" ht="15" customHeight="1">
      <c r="B87" s="320"/>
      <c r="C87" s="297" t="s">
        <v>543</v>
      </c>
      <c r="D87" s="297"/>
      <c r="E87" s="297"/>
      <c r="F87" s="319" t="s">
        <v>530</v>
      </c>
      <c r="G87" s="318"/>
      <c r="H87" s="297" t="s">
        <v>544</v>
      </c>
      <c r="I87" s="297" t="s">
        <v>526</v>
      </c>
      <c r="J87" s="297">
        <v>50</v>
      </c>
      <c r="K87" s="311"/>
    </row>
    <row r="88" spans="2:11" ht="15" customHeight="1">
      <c r="B88" s="320"/>
      <c r="C88" s="297" t="s">
        <v>545</v>
      </c>
      <c r="D88" s="297"/>
      <c r="E88" s="297"/>
      <c r="F88" s="319" t="s">
        <v>530</v>
      </c>
      <c r="G88" s="318"/>
      <c r="H88" s="297" t="s">
        <v>546</v>
      </c>
      <c r="I88" s="297" t="s">
        <v>526</v>
      </c>
      <c r="J88" s="297">
        <v>20</v>
      </c>
      <c r="K88" s="311"/>
    </row>
    <row r="89" spans="2:11" ht="15" customHeight="1">
      <c r="B89" s="320"/>
      <c r="C89" s="297" t="s">
        <v>547</v>
      </c>
      <c r="D89" s="297"/>
      <c r="E89" s="297"/>
      <c r="F89" s="319" t="s">
        <v>530</v>
      </c>
      <c r="G89" s="318"/>
      <c r="H89" s="297" t="s">
        <v>548</v>
      </c>
      <c r="I89" s="297" t="s">
        <v>526</v>
      </c>
      <c r="J89" s="297">
        <v>20</v>
      </c>
      <c r="K89" s="311"/>
    </row>
    <row r="90" spans="2:11" ht="15" customHeight="1">
      <c r="B90" s="320"/>
      <c r="C90" s="297" t="s">
        <v>549</v>
      </c>
      <c r="D90" s="297"/>
      <c r="E90" s="297"/>
      <c r="F90" s="319" t="s">
        <v>530</v>
      </c>
      <c r="G90" s="318"/>
      <c r="H90" s="297" t="s">
        <v>550</v>
      </c>
      <c r="I90" s="297" t="s">
        <v>526</v>
      </c>
      <c r="J90" s="297">
        <v>50</v>
      </c>
      <c r="K90" s="311"/>
    </row>
    <row r="91" spans="2:11" ht="15" customHeight="1">
      <c r="B91" s="320"/>
      <c r="C91" s="297" t="s">
        <v>551</v>
      </c>
      <c r="D91" s="297"/>
      <c r="E91" s="297"/>
      <c r="F91" s="319" t="s">
        <v>530</v>
      </c>
      <c r="G91" s="318"/>
      <c r="H91" s="297" t="s">
        <v>551</v>
      </c>
      <c r="I91" s="297" t="s">
        <v>526</v>
      </c>
      <c r="J91" s="297">
        <v>50</v>
      </c>
      <c r="K91" s="311"/>
    </row>
    <row r="92" spans="2:11" ht="15" customHeight="1">
      <c r="B92" s="320"/>
      <c r="C92" s="297" t="s">
        <v>552</v>
      </c>
      <c r="D92" s="297"/>
      <c r="E92" s="297"/>
      <c r="F92" s="319" t="s">
        <v>530</v>
      </c>
      <c r="G92" s="318"/>
      <c r="H92" s="297" t="s">
        <v>553</v>
      </c>
      <c r="I92" s="297" t="s">
        <v>526</v>
      </c>
      <c r="J92" s="297">
        <v>255</v>
      </c>
      <c r="K92" s="311"/>
    </row>
    <row r="93" spans="2:11" ht="15" customHeight="1">
      <c r="B93" s="320"/>
      <c r="C93" s="297" t="s">
        <v>554</v>
      </c>
      <c r="D93" s="297"/>
      <c r="E93" s="297"/>
      <c r="F93" s="319" t="s">
        <v>524</v>
      </c>
      <c r="G93" s="318"/>
      <c r="H93" s="297" t="s">
        <v>555</v>
      </c>
      <c r="I93" s="297" t="s">
        <v>556</v>
      </c>
      <c r="J93" s="297"/>
      <c r="K93" s="311"/>
    </row>
    <row r="94" spans="2:11" ht="15" customHeight="1">
      <c r="B94" s="320"/>
      <c r="C94" s="297" t="s">
        <v>557</v>
      </c>
      <c r="D94" s="297"/>
      <c r="E94" s="297"/>
      <c r="F94" s="319" t="s">
        <v>524</v>
      </c>
      <c r="G94" s="318"/>
      <c r="H94" s="297" t="s">
        <v>558</v>
      </c>
      <c r="I94" s="297" t="s">
        <v>559</v>
      </c>
      <c r="J94" s="297"/>
      <c r="K94" s="311"/>
    </row>
    <row r="95" spans="2:11" ht="15" customHeight="1">
      <c r="B95" s="320"/>
      <c r="C95" s="297" t="s">
        <v>560</v>
      </c>
      <c r="D95" s="297"/>
      <c r="E95" s="297"/>
      <c r="F95" s="319" t="s">
        <v>524</v>
      </c>
      <c r="G95" s="318"/>
      <c r="H95" s="297" t="s">
        <v>560</v>
      </c>
      <c r="I95" s="297" t="s">
        <v>559</v>
      </c>
      <c r="J95" s="297"/>
      <c r="K95" s="311"/>
    </row>
    <row r="96" spans="2:11" ht="15" customHeight="1">
      <c r="B96" s="320"/>
      <c r="C96" s="297" t="s">
        <v>47</v>
      </c>
      <c r="D96" s="297"/>
      <c r="E96" s="297"/>
      <c r="F96" s="319" t="s">
        <v>524</v>
      </c>
      <c r="G96" s="318"/>
      <c r="H96" s="297" t="s">
        <v>561</v>
      </c>
      <c r="I96" s="297" t="s">
        <v>559</v>
      </c>
      <c r="J96" s="297"/>
      <c r="K96" s="311"/>
    </row>
    <row r="97" spans="2:11" ht="15" customHeight="1">
      <c r="B97" s="320"/>
      <c r="C97" s="297" t="s">
        <v>57</v>
      </c>
      <c r="D97" s="297"/>
      <c r="E97" s="297"/>
      <c r="F97" s="319" t="s">
        <v>524</v>
      </c>
      <c r="G97" s="318"/>
      <c r="H97" s="297" t="s">
        <v>562</v>
      </c>
      <c r="I97" s="297" t="s">
        <v>559</v>
      </c>
      <c r="J97" s="297"/>
      <c r="K97" s="311"/>
    </row>
    <row r="98" spans="2:11" ht="15" customHeight="1">
      <c r="B98" s="323"/>
      <c r="C98" s="324"/>
      <c r="D98" s="324"/>
      <c r="E98" s="324"/>
      <c r="F98" s="324"/>
      <c r="G98" s="324"/>
      <c r="H98" s="324"/>
      <c r="I98" s="324"/>
      <c r="J98" s="324"/>
      <c r="K98" s="325"/>
    </row>
    <row r="99" spans="2:11" ht="18.75" customHeight="1">
      <c r="B99" s="326"/>
      <c r="C99" s="327"/>
      <c r="D99" s="327"/>
      <c r="E99" s="327"/>
      <c r="F99" s="327"/>
      <c r="G99" s="327"/>
      <c r="H99" s="327"/>
      <c r="I99" s="327"/>
      <c r="J99" s="327"/>
      <c r="K99" s="326"/>
    </row>
    <row r="100" spans="2:11" ht="18.75" customHeight="1">
      <c r="B100" s="305"/>
      <c r="C100" s="305"/>
      <c r="D100" s="305"/>
      <c r="E100" s="305"/>
      <c r="F100" s="305"/>
      <c r="G100" s="305"/>
      <c r="H100" s="305"/>
      <c r="I100" s="305"/>
      <c r="J100" s="305"/>
      <c r="K100" s="305"/>
    </row>
    <row r="101" spans="2:11" ht="7.5" customHeight="1">
      <c r="B101" s="306"/>
      <c r="C101" s="307"/>
      <c r="D101" s="307"/>
      <c r="E101" s="307"/>
      <c r="F101" s="307"/>
      <c r="G101" s="307"/>
      <c r="H101" s="307"/>
      <c r="I101" s="307"/>
      <c r="J101" s="307"/>
      <c r="K101" s="308"/>
    </row>
    <row r="102" spans="2:11" ht="45" customHeight="1">
      <c r="B102" s="309"/>
      <c r="C102" s="310" t="s">
        <v>563</v>
      </c>
      <c r="D102" s="310"/>
      <c r="E102" s="310"/>
      <c r="F102" s="310"/>
      <c r="G102" s="310"/>
      <c r="H102" s="310"/>
      <c r="I102" s="310"/>
      <c r="J102" s="310"/>
      <c r="K102" s="311"/>
    </row>
    <row r="103" spans="2:11" ht="17.25" customHeight="1">
      <c r="B103" s="309"/>
      <c r="C103" s="312" t="s">
        <v>518</v>
      </c>
      <c r="D103" s="312"/>
      <c r="E103" s="312"/>
      <c r="F103" s="312" t="s">
        <v>519</v>
      </c>
      <c r="G103" s="313"/>
      <c r="H103" s="312" t="s">
        <v>63</v>
      </c>
      <c r="I103" s="312" t="s">
        <v>66</v>
      </c>
      <c r="J103" s="312" t="s">
        <v>520</v>
      </c>
      <c r="K103" s="311"/>
    </row>
    <row r="104" spans="2:11" ht="17.25" customHeight="1">
      <c r="B104" s="309"/>
      <c r="C104" s="314" t="s">
        <v>521</v>
      </c>
      <c r="D104" s="314"/>
      <c r="E104" s="314"/>
      <c r="F104" s="315" t="s">
        <v>522</v>
      </c>
      <c r="G104" s="316"/>
      <c r="H104" s="314"/>
      <c r="I104" s="314"/>
      <c r="J104" s="314" t="s">
        <v>523</v>
      </c>
      <c r="K104" s="311"/>
    </row>
    <row r="105" spans="2:11" ht="5.25" customHeight="1">
      <c r="B105" s="309"/>
      <c r="C105" s="312"/>
      <c r="D105" s="312"/>
      <c r="E105" s="312"/>
      <c r="F105" s="312"/>
      <c r="G105" s="328"/>
      <c r="H105" s="312"/>
      <c r="I105" s="312"/>
      <c r="J105" s="312"/>
      <c r="K105" s="311"/>
    </row>
    <row r="106" spans="2:11" ht="15" customHeight="1">
      <c r="B106" s="309"/>
      <c r="C106" s="297" t="s">
        <v>62</v>
      </c>
      <c r="D106" s="317"/>
      <c r="E106" s="317"/>
      <c r="F106" s="319" t="s">
        <v>524</v>
      </c>
      <c r="G106" s="328"/>
      <c r="H106" s="297" t="s">
        <v>564</v>
      </c>
      <c r="I106" s="297" t="s">
        <v>526</v>
      </c>
      <c r="J106" s="297">
        <v>20</v>
      </c>
      <c r="K106" s="311"/>
    </row>
    <row r="107" spans="2:11" ht="15" customHeight="1">
      <c r="B107" s="309"/>
      <c r="C107" s="297" t="s">
        <v>527</v>
      </c>
      <c r="D107" s="297"/>
      <c r="E107" s="297"/>
      <c r="F107" s="319" t="s">
        <v>524</v>
      </c>
      <c r="G107" s="297"/>
      <c r="H107" s="297" t="s">
        <v>564</v>
      </c>
      <c r="I107" s="297" t="s">
        <v>526</v>
      </c>
      <c r="J107" s="297">
        <v>120</v>
      </c>
      <c r="K107" s="311"/>
    </row>
    <row r="108" spans="2:11" ht="15" customHeight="1">
      <c r="B108" s="320"/>
      <c r="C108" s="297" t="s">
        <v>529</v>
      </c>
      <c r="D108" s="297"/>
      <c r="E108" s="297"/>
      <c r="F108" s="319" t="s">
        <v>530</v>
      </c>
      <c r="G108" s="297"/>
      <c r="H108" s="297" t="s">
        <v>564</v>
      </c>
      <c r="I108" s="297" t="s">
        <v>526</v>
      </c>
      <c r="J108" s="297">
        <v>50</v>
      </c>
      <c r="K108" s="311"/>
    </row>
    <row r="109" spans="2:11" ht="15" customHeight="1">
      <c r="B109" s="320"/>
      <c r="C109" s="297" t="s">
        <v>532</v>
      </c>
      <c r="D109" s="297"/>
      <c r="E109" s="297"/>
      <c r="F109" s="319" t="s">
        <v>524</v>
      </c>
      <c r="G109" s="297"/>
      <c r="H109" s="297" t="s">
        <v>564</v>
      </c>
      <c r="I109" s="297" t="s">
        <v>534</v>
      </c>
      <c r="J109" s="297"/>
      <c r="K109" s="311"/>
    </row>
    <row r="110" spans="2:11" ht="15" customHeight="1">
      <c r="B110" s="320"/>
      <c r="C110" s="297" t="s">
        <v>543</v>
      </c>
      <c r="D110" s="297"/>
      <c r="E110" s="297"/>
      <c r="F110" s="319" t="s">
        <v>530</v>
      </c>
      <c r="G110" s="297"/>
      <c r="H110" s="297" t="s">
        <v>564</v>
      </c>
      <c r="I110" s="297" t="s">
        <v>526</v>
      </c>
      <c r="J110" s="297">
        <v>50</v>
      </c>
      <c r="K110" s="311"/>
    </row>
    <row r="111" spans="2:11" ht="15" customHeight="1">
      <c r="B111" s="320"/>
      <c r="C111" s="297" t="s">
        <v>551</v>
      </c>
      <c r="D111" s="297"/>
      <c r="E111" s="297"/>
      <c r="F111" s="319" t="s">
        <v>530</v>
      </c>
      <c r="G111" s="297"/>
      <c r="H111" s="297" t="s">
        <v>564</v>
      </c>
      <c r="I111" s="297" t="s">
        <v>526</v>
      </c>
      <c r="J111" s="297">
        <v>50</v>
      </c>
      <c r="K111" s="311"/>
    </row>
    <row r="112" spans="2:11" ht="15" customHeight="1">
      <c r="B112" s="320"/>
      <c r="C112" s="297" t="s">
        <v>549</v>
      </c>
      <c r="D112" s="297"/>
      <c r="E112" s="297"/>
      <c r="F112" s="319" t="s">
        <v>530</v>
      </c>
      <c r="G112" s="297"/>
      <c r="H112" s="297" t="s">
        <v>564</v>
      </c>
      <c r="I112" s="297" t="s">
        <v>526</v>
      </c>
      <c r="J112" s="297">
        <v>50</v>
      </c>
      <c r="K112" s="311"/>
    </row>
    <row r="113" spans="2:11" ht="15" customHeight="1">
      <c r="B113" s="320"/>
      <c r="C113" s="297" t="s">
        <v>62</v>
      </c>
      <c r="D113" s="297"/>
      <c r="E113" s="297"/>
      <c r="F113" s="319" t="s">
        <v>524</v>
      </c>
      <c r="G113" s="297"/>
      <c r="H113" s="297" t="s">
        <v>565</v>
      </c>
      <c r="I113" s="297" t="s">
        <v>526</v>
      </c>
      <c r="J113" s="297">
        <v>20</v>
      </c>
      <c r="K113" s="311"/>
    </row>
    <row r="114" spans="2:11" ht="15" customHeight="1">
      <c r="B114" s="320"/>
      <c r="C114" s="297" t="s">
        <v>566</v>
      </c>
      <c r="D114" s="297"/>
      <c r="E114" s="297"/>
      <c r="F114" s="319" t="s">
        <v>524</v>
      </c>
      <c r="G114" s="297"/>
      <c r="H114" s="297" t="s">
        <v>567</v>
      </c>
      <c r="I114" s="297" t="s">
        <v>526</v>
      </c>
      <c r="J114" s="297">
        <v>120</v>
      </c>
      <c r="K114" s="311"/>
    </row>
    <row r="115" spans="2:11" ht="15" customHeight="1">
      <c r="B115" s="320"/>
      <c r="C115" s="297" t="s">
        <v>47</v>
      </c>
      <c r="D115" s="297"/>
      <c r="E115" s="297"/>
      <c r="F115" s="319" t="s">
        <v>524</v>
      </c>
      <c r="G115" s="297"/>
      <c r="H115" s="297" t="s">
        <v>568</v>
      </c>
      <c r="I115" s="297" t="s">
        <v>559</v>
      </c>
      <c r="J115" s="297"/>
      <c r="K115" s="311"/>
    </row>
    <row r="116" spans="2:11" ht="15" customHeight="1">
      <c r="B116" s="320"/>
      <c r="C116" s="297" t="s">
        <v>57</v>
      </c>
      <c r="D116" s="297"/>
      <c r="E116" s="297"/>
      <c r="F116" s="319" t="s">
        <v>524</v>
      </c>
      <c r="G116" s="297"/>
      <c r="H116" s="297" t="s">
        <v>569</v>
      </c>
      <c r="I116" s="297" t="s">
        <v>559</v>
      </c>
      <c r="J116" s="297"/>
      <c r="K116" s="311"/>
    </row>
    <row r="117" spans="2:11" ht="15" customHeight="1">
      <c r="B117" s="320"/>
      <c r="C117" s="297" t="s">
        <v>66</v>
      </c>
      <c r="D117" s="297"/>
      <c r="E117" s="297"/>
      <c r="F117" s="319" t="s">
        <v>524</v>
      </c>
      <c r="G117" s="297"/>
      <c r="H117" s="297" t="s">
        <v>570</v>
      </c>
      <c r="I117" s="297" t="s">
        <v>571</v>
      </c>
      <c r="J117" s="297"/>
      <c r="K117" s="311"/>
    </row>
    <row r="118" spans="2:11" ht="15" customHeight="1">
      <c r="B118" s="323"/>
      <c r="C118" s="329"/>
      <c r="D118" s="329"/>
      <c r="E118" s="329"/>
      <c r="F118" s="329"/>
      <c r="G118" s="329"/>
      <c r="H118" s="329"/>
      <c r="I118" s="329"/>
      <c r="J118" s="329"/>
      <c r="K118" s="325"/>
    </row>
    <row r="119" spans="2:11" ht="18.75" customHeight="1">
      <c r="B119" s="330"/>
      <c r="C119" s="294"/>
      <c r="D119" s="294"/>
      <c r="E119" s="294"/>
      <c r="F119" s="331"/>
      <c r="G119" s="294"/>
      <c r="H119" s="294"/>
      <c r="I119" s="294"/>
      <c r="J119" s="294"/>
      <c r="K119" s="330"/>
    </row>
    <row r="120" spans="2:11" ht="18.75" customHeight="1">
      <c r="B120" s="305"/>
      <c r="C120" s="305"/>
      <c r="D120" s="305"/>
      <c r="E120" s="305"/>
      <c r="F120" s="305"/>
      <c r="G120" s="305"/>
      <c r="H120" s="305"/>
      <c r="I120" s="305"/>
      <c r="J120" s="305"/>
      <c r="K120" s="305"/>
    </row>
    <row r="121" spans="2:11" ht="7.5" customHeight="1">
      <c r="B121" s="332"/>
      <c r="C121" s="333"/>
      <c r="D121" s="333"/>
      <c r="E121" s="333"/>
      <c r="F121" s="333"/>
      <c r="G121" s="333"/>
      <c r="H121" s="333"/>
      <c r="I121" s="333"/>
      <c r="J121" s="333"/>
      <c r="K121" s="334"/>
    </row>
    <row r="122" spans="2:11" ht="45" customHeight="1">
      <c r="B122" s="335"/>
      <c r="C122" s="288" t="s">
        <v>572</v>
      </c>
      <c r="D122" s="288"/>
      <c r="E122" s="288"/>
      <c r="F122" s="288"/>
      <c r="G122" s="288"/>
      <c r="H122" s="288"/>
      <c r="I122" s="288"/>
      <c r="J122" s="288"/>
      <c r="K122" s="336"/>
    </row>
    <row r="123" spans="2:11" ht="17.25" customHeight="1">
      <c r="B123" s="337"/>
      <c r="C123" s="312" t="s">
        <v>518</v>
      </c>
      <c r="D123" s="312"/>
      <c r="E123" s="312"/>
      <c r="F123" s="312" t="s">
        <v>519</v>
      </c>
      <c r="G123" s="313"/>
      <c r="H123" s="312" t="s">
        <v>63</v>
      </c>
      <c r="I123" s="312" t="s">
        <v>66</v>
      </c>
      <c r="J123" s="312" t="s">
        <v>520</v>
      </c>
      <c r="K123" s="338"/>
    </row>
    <row r="124" spans="2:11" ht="17.25" customHeight="1">
      <c r="B124" s="337"/>
      <c r="C124" s="314" t="s">
        <v>521</v>
      </c>
      <c r="D124" s="314"/>
      <c r="E124" s="314"/>
      <c r="F124" s="315" t="s">
        <v>522</v>
      </c>
      <c r="G124" s="316"/>
      <c r="H124" s="314"/>
      <c r="I124" s="314"/>
      <c r="J124" s="314" t="s">
        <v>523</v>
      </c>
      <c r="K124" s="338"/>
    </row>
    <row r="125" spans="2:11" ht="5.25" customHeight="1">
      <c r="B125" s="339"/>
      <c r="C125" s="317"/>
      <c r="D125" s="317"/>
      <c r="E125" s="317"/>
      <c r="F125" s="317"/>
      <c r="G125" s="297"/>
      <c r="H125" s="317"/>
      <c r="I125" s="317"/>
      <c r="J125" s="317"/>
      <c r="K125" s="340"/>
    </row>
    <row r="126" spans="2:11" ht="15" customHeight="1">
      <c r="B126" s="339"/>
      <c r="C126" s="297" t="s">
        <v>527</v>
      </c>
      <c r="D126" s="317"/>
      <c r="E126" s="317"/>
      <c r="F126" s="319" t="s">
        <v>524</v>
      </c>
      <c r="G126" s="297"/>
      <c r="H126" s="297" t="s">
        <v>564</v>
      </c>
      <c r="I126" s="297" t="s">
        <v>526</v>
      </c>
      <c r="J126" s="297">
        <v>120</v>
      </c>
      <c r="K126" s="341"/>
    </row>
    <row r="127" spans="2:11" ht="15" customHeight="1">
      <c r="B127" s="339"/>
      <c r="C127" s="297" t="s">
        <v>573</v>
      </c>
      <c r="D127" s="297"/>
      <c r="E127" s="297"/>
      <c r="F127" s="319" t="s">
        <v>524</v>
      </c>
      <c r="G127" s="297"/>
      <c r="H127" s="297" t="s">
        <v>574</v>
      </c>
      <c r="I127" s="297" t="s">
        <v>526</v>
      </c>
      <c r="J127" s="297" t="s">
        <v>575</v>
      </c>
      <c r="K127" s="341"/>
    </row>
    <row r="128" spans="2:11" ht="15" customHeight="1">
      <c r="B128" s="339"/>
      <c r="C128" s="297" t="s">
        <v>94</v>
      </c>
      <c r="D128" s="297"/>
      <c r="E128" s="297"/>
      <c r="F128" s="319" t="s">
        <v>524</v>
      </c>
      <c r="G128" s="297"/>
      <c r="H128" s="297" t="s">
        <v>576</v>
      </c>
      <c r="I128" s="297" t="s">
        <v>526</v>
      </c>
      <c r="J128" s="297" t="s">
        <v>575</v>
      </c>
      <c r="K128" s="341"/>
    </row>
    <row r="129" spans="2:11" ht="15" customHeight="1">
      <c r="B129" s="339"/>
      <c r="C129" s="297" t="s">
        <v>535</v>
      </c>
      <c r="D129" s="297"/>
      <c r="E129" s="297"/>
      <c r="F129" s="319" t="s">
        <v>530</v>
      </c>
      <c r="G129" s="297"/>
      <c r="H129" s="297" t="s">
        <v>536</v>
      </c>
      <c r="I129" s="297" t="s">
        <v>526</v>
      </c>
      <c r="J129" s="297">
        <v>15</v>
      </c>
      <c r="K129" s="341"/>
    </row>
    <row r="130" spans="2:11" ht="15" customHeight="1">
      <c r="B130" s="339"/>
      <c r="C130" s="321" t="s">
        <v>537</v>
      </c>
      <c r="D130" s="321"/>
      <c r="E130" s="321"/>
      <c r="F130" s="322" t="s">
        <v>530</v>
      </c>
      <c r="G130" s="321"/>
      <c r="H130" s="321" t="s">
        <v>538</v>
      </c>
      <c r="I130" s="321" t="s">
        <v>526</v>
      </c>
      <c r="J130" s="321">
        <v>15</v>
      </c>
      <c r="K130" s="341"/>
    </row>
    <row r="131" spans="2:11" ht="15" customHeight="1">
      <c r="B131" s="339"/>
      <c r="C131" s="321" t="s">
        <v>539</v>
      </c>
      <c r="D131" s="321"/>
      <c r="E131" s="321"/>
      <c r="F131" s="322" t="s">
        <v>530</v>
      </c>
      <c r="G131" s="321"/>
      <c r="H131" s="321" t="s">
        <v>540</v>
      </c>
      <c r="I131" s="321" t="s">
        <v>526</v>
      </c>
      <c r="J131" s="321">
        <v>20</v>
      </c>
      <c r="K131" s="341"/>
    </row>
    <row r="132" spans="2:11" ht="15" customHeight="1">
      <c r="B132" s="339"/>
      <c r="C132" s="321" t="s">
        <v>541</v>
      </c>
      <c r="D132" s="321"/>
      <c r="E132" s="321"/>
      <c r="F132" s="322" t="s">
        <v>530</v>
      </c>
      <c r="G132" s="321"/>
      <c r="H132" s="321" t="s">
        <v>542</v>
      </c>
      <c r="I132" s="321" t="s">
        <v>526</v>
      </c>
      <c r="J132" s="321">
        <v>20</v>
      </c>
      <c r="K132" s="341"/>
    </row>
    <row r="133" spans="2:11" ht="15" customHeight="1">
      <c r="B133" s="339"/>
      <c r="C133" s="297" t="s">
        <v>529</v>
      </c>
      <c r="D133" s="297"/>
      <c r="E133" s="297"/>
      <c r="F133" s="319" t="s">
        <v>530</v>
      </c>
      <c r="G133" s="297"/>
      <c r="H133" s="297" t="s">
        <v>564</v>
      </c>
      <c r="I133" s="297" t="s">
        <v>526</v>
      </c>
      <c r="J133" s="297">
        <v>50</v>
      </c>
      <c r="K133" s="341"/>
    </row>
    <row r="134" spans="2:11" ht="15" customHeight="1">
      <c r="B134" s="339"/>
      <c r="C134" s="297" t="s">
        <v>543</v>
      </c>
      <c r="D134" s="297"/>
      <c r="E134" s="297"/>
      <c r="F134" s="319" t="s">
        <v>530</v>
      </c>
      <c r="G134" s="297"/>
      <c r="H134" s="297" t="s">
        <v>564</v>
      </c>
      <c r="I134" s="297" t="s">
        <v>526</v>
      </c>
      <c r="J134" s="297">
        <v>50</v>
      </c>
      <c r="K134" s="341"/>
    </row>
    <row r="135" spans="2:11" ht="15" customHeight="1">
      <c r="B135" s="339"/>
      <c r="C135" s="297" t="s">
        <v>549</v>
      </c>
      <c r="D135" s="297"/>
      <c r="E135" s="297"/>
      <c r="F135" s="319" t="s">
        <v>530</v>
      </c>
      <c r="G135" s="297"/>
      <c r="H135" s="297" t="s">
        <v>564</v>
      </c>
      <c r="I135" s="297" t="s">
        <v>526</v>
      </c>
      <c r="J135" s="297">
        <v>50</v>
      </c>
      <c r="K135" s="341"/>
    </row>
    <row r="136" spans="2:11" ht="15" customHeight="1">
      <c r="B136" s="339"/>
      <c r="C136" s="297" t="s">
        <v>551</v>
      </c>
      <c r="D136" s="297"/>
      <c r="E136" s="297"/>
      <c r="F136" s="319" t="s">
        <v>530</v>
      </c>
      <c r="G136" s="297"/>
      <c r="H136" s="297" t="s">
        <v>564</v>
      </c>
      <c r="I136" s="297" t="s">
        <v>526</v>
      </c>
      <c r="J136" s="297">
        <v>50</v>
      </c>
      <c r="K136" s="341"/>
    </row>
    <row r="137" spans="2:11" ht="15" customHeight="1">
      <c r="B137" s="339"/>
      <c r="C137" s="297" t="s">
        <v>552</v>
      </c>
      <c r="D137" s="297"/>
      <c r="E137" s="297"/>
      <c r="F137" s="319" t="s">
        <v>530</v>
      </c>
      <c r="G137" s="297"/>
      <c r="H137" s="297" t="s">
        <v>577</v>
      </c>
      <c r="I137" s="297" t="s">
        <v>526</v>
      </c>
      <c r="J137" s="297">
        <v>255</v>
      </c>
      <c r="K137" s="341"/>
    </row>
    <row r="138" spans="2:11" ht="15" customHeight="1">
      <c r="B138" s="339"/>
      <c r="C138" s="297" t="s">
        <v>554</v>
      </c>
      <c r="D138" s="297"/>
      <c r="E138" s="297"/>
      <c r="F138" s="319" t="s">
        <v>524</v>
      </c>
      <c r="G138" s="297"/>
      <c r="H138" s="297" t="s">
        <v>578</v>
      </c>
      <c r="I138" s="297" t="s">
        <v>556</v>
      </c>
      <c r="J138" s="297"/>
      <c r="K138" s="341"/>
    </row>
    <row r="139" spans="2:11" ht="15" customHeight="1">
      <c r="B139" s="339"/>
      <c r="C139" s="297" t="s">
        <v>557</v>
      </c>
      <c r="D139" s="297"/>
      <c r="E139" s="297"/>
      <c r="F139" s="319" t="s">
        <v>524</v>
      </c>
      <c r="G139" s="297"/>
      <c r="H139" s="297" t="s">
        <v>579</v>
      </c>
      <c r="I139" s="297" t="s">
        <v>559</v>
      </c>
      <c r="J139" s="297"/>
      <c r="K139" s="341"/>
    </row>
    <row r="140" spans="2:11" ht="15" customHeight="1">
      <c r="B140" s="339"/>
      <c r="C140" s="297" t="s">
        <v>560</v>
      </c>
      <c r="D140" s="297"/>
      <c r="E140" s="297"/>
      <c r="F140" s="319" t="s">
        <v>524</v>
      </c>
      <c r="G140" s="297"/>
      <c r="H140" s="297" t="s">
        <v>560</v>
      </c>
      <c r="I140" s="297" t="s">
        <v>559</v>
      </c>
      <c r="J140" s="297"/>
      <c r="K140" s="341"/>
    </row>
    <row r="141" spans="2:11" ht="15" customHeight="1">
      <c r="B141" s="339"/>
      <c r="C141" s="297" t="s">
        <v>47</v>
      </c>
      <c r="D141" s="297"/>
      <c r="E141" s="297"/>
      <c r="F141" s="319" t="s">
        <v>524</v>
      </c>
      <c r="G141" s="297"/>
      <c r="H141" s="297" t="s">
        <v>580</v>
      </c>
      <c r="I141" s="297" t="s">
        <v>559</v>
      </c>
      <c r="J141" s="297"/>
      <c r="K141" s="341"/>
    </row>
    <row r="142" spans="2:11" ht="15" customHeight="1">
      <c r="B142" s="339"/>
      <c r="C142" s="297" t="s">
        <v>581</v>
      </c>
      <c r="D142" s="297"/>
      <c r="E142" s="297"/>
      <c r="F142" s="319" t="s">
        <v>524</v>
      </c>
      <c r="G142" s="297"/>
      <c r="H142" s="297" t="s">
        <v>582</v>
      </c>
      <c r="I142" s="297" t="s">
        <v>559</v>
      </c>
      <c r="J142" s="297"/>
      <c r="K142" s="341"/>
    </row>
    <row r="143" spans="2:11" ht="15" customHeight="1">
      <c r="B143" s="342"/>
      <c r="C143" s="343"/>
      <c r="D143" s="343"/>
      <c r="E143" s="343"/>
      <c r="F143" s="343"/>
      <c r="G143" s="343"/>
      <c r="H143" s="343"/>
      <c r="I143" s="343"/>
      <c r="J143" s="343"/>
      <c r="K143" s="344"/>
    </row>
    <row r="144" spans="2:11" ht="18.75" customHeight="1">
      <c r="B144" s="294"/>
      <c r="C144" s="294"/>
      <c r="D144" s="294"/>
      <c r="E144" s="294"/>
      <c r="F144" s="331"/>
      <c r="G144" s="294"/>
      <c r="H144" s="294"/>
      <c r="I144" s="294"/>
      <c r="J144" s="294"/>
      <c r="K144" s="294"/>
    </row>
    <row r="145" spans="2:11" ht="18.75" customHeight="1">
      <c r="B145" s="305"/>
      <c r="C145" s="305"/>
      <c r="D145" s="305"/>
      <c r="E145" s="305"/>
      <c r="F145" s="305"/>
      <c r="G145" s="305"/>
      <c r="H145" s="305"/>
      <c r="I145" s="305"/>
      <c r="J145" s="305"/>
      <c r="K145" s="305"/>
    </row>
    <row r="146" spans="2:11" ht="7.5" customHeight="1">
      <c r="B146" s="306"/>
      <c r="C146" s="307"/>
      <c r="D146" s="307"/>
      <c r="E146" s="307"/>
      <c r="F146" s="307"/>
      <c r="G146" s="307"/>
      <c r="H146" s="307"/>
      <c r="I146" s="307"/>
      <c r="J146" s="307"/>
      <c r="K146" s="308"/>
    </row>
    <row r="147" spans="2:11" ht="45" customHeight="1">
      <c r="B147" s="309"/>
      <c r="C147" s="310" t="s">
        <v>583</v>
      </c>
      <c r="D147" s="310"/>
      <c r="E147" s="310"/>
      <c r="F147" s="310"/>
      <c r="G147" s="310"/>
      <c r="H147" s="310"/>
      <c r="I147" s="310"/>
      <c r="J147" s="310"/>
      <c r="K147" s="311"/>
    </row>
    <row r="148" spans="2:11" ht="17.25" customHeight="1">
      <c r="B148" s="309"/>
      <c r="C148" s="312" t="s">
        <v>518</v>
      </c>
      <c r="D148" s="312"/>
      <c r="E148" s="312"/>
      <c r="F148" s="312" t="s">
        <v>519</v>
      </c>
      <c r="G148" s="313"/>
      <c r="H148" s="312" t="s">
        <v>63</v>
      </c>
      <c r="I148" s="312" t="s">
        <v>66</v>
      </c>
      <c r="J148" s="312" t="s">
        <v>520</v>
      </c>
      <c r="K148" s="311"/>
    </row>
    <row r="149" spans="2:11" ht="17.25" customHeight="1">
      <c r="B149" s="309"/>
      <c r="C149" s="314" t="s">
        <v>521</v>
      </c>
      <c r="D149" s="314"/>
      <c r="E149" s="314"/>
      <c r="F149" s="315" t="s">
        <v>522</v>
      </c>
      <c r="G149" s="316"/>
      <c r="H149" s="314"/>
      <c r="I149" s="314"/>
      <c r="J149" s="314" t="s">
        <v>523</v>
      </c>
      <c r="K149" s="311"/>
    </row>
    <row r="150" spans="2:11" ht="5.25" customHeight="1">
      <c r="B150" s="320"/>
      <c r="C150" s="317"/>
      <c r="D150" s="317"/>
      <c r="E150" s="317"/>
      <c r="F150" s="317"/>
      <c r="G150" s="318"/>
      <c r="H150" s="317"/>
      <c r="I150" s="317"/>
      <c r="J150" s="317"/>
      <c r="K150" s="341"/>
    </row>
    <row r="151" spans="2:11" ht="15" customHeight="1">
      <c r="B151" s="320"/>
      <c r="C151" s="345" t="s">
        <v>527</v>
      </c>
      <c r="D151" s="297"/>
      <c r="E151" s="297"/>
      <c r="F151" s="346" t="s">
        <v>524</v>
      </c>
      <c r="G151" s="297"/>
      <c r="H151" s="345" t="s">
        <v>564</v>
      </c>
      <c r="I151" s="345" t="s">
        <v>526</v>
      </c>
      <c r="J151" s="345">
        <v>120</v>
      </c>
      <c r="K151" s="341"/>
    </row>
    <row r="152" spans="2:11" ht="15" customHeight="1">
      <c r="B152" s="320"/>
      <c r="C152" s="345" t="s">
        <v>573</v>
      </c>
      <c r="D152" s="297"/>
      <c r="E152" s="297"/>
      <c r="F152" s="346" t="s">
        <v>524</v>
      </c>
      <c r="G152" s="297"/>
      <c r="H152" s="345" t="s">
        <v>584</v>
      </c>
      <c r="I152" s="345" t="s">
        <v>526</v>
      </c>
      <c r="J152" s="345" t="s">
        <v>575</v>
      </c>
      <c r="K152" s="341"/>
    </row>
    <row r="153" spans="2:11" ht="15" customHeight="1">
      <c r="B153" s="320"/>
      <c r="C153" s="345" t="s">
        <v>94</v>
      </c>
      <c r="D153" s="297"/>
      <c r="E153" s="297"/>
      <c r="F153" s="346" t="s">
        <v>524</v>
      </c>
      <c r="G153" s="297"/>
      <c r="H153" s="345" t="s">
        <v>585</v>
      </c>
      <c r="I153" s="345" t="s">
        <v>526</v>
      </c>
      <c r="J153" s="345" t="s">
        <v>575</v>
      </c>
      <c r="K153" s="341"/>
    </row>
    <row r="154" spans="2:11" ht="15" customHeight="1">
      <c r="B154" s="320"/>
      <c r="C154" s="345" t="s">
        <v>529</v>
      </c>
      <c r="D154" s="297"/>
      <c r="E154" s="297"/>
      <c r="F154" s="346" t="s">
        <v>530</v>
      </c>
      <c r="G154" s="297"/>
      <c r="H154" s="345" t="s">
        <v>564</v>
      </c>
      <c r="I154" s="345" t="s">
        <v>526</v>
      </c>
      <c r="J154" s="345">
        <v>50</v>
      </c>
      <c r="K154" s="341"/>
    </row>
    <row r="155" spans="2:11" ht="15" customHeight="1">
      <c r="B155" s="320"/>
      <c r="C155" s="345" t="s">
        <v>532</v>
      </c>
      <c r="D155" s="297"/>
      <c r="E155" s="297"/>
      <c r="F155" s="346" t="s">
        <v>524</v>
      </c>
      <c r="G155" s="297"/>
      <c r="H155" s="345" t="s">
        <v>564</v>
      </c>
      <c r="I155" s="345" t="s">
        <v>534</v>
      </c>
      <c r="J155" s="345"/>
      <c r="K155" s="341"/>
    </row>
    <row r="156" spans="2:11" ht="15" customHeight="1">
      <c r="B156" s="320"/>
      <c r="C156" s="345" t="s">
        <v>543</v>
      </c>
      <c r="D156" s="297"/>
      <c r="E156" s="297"/>
      <c r="F156" s="346" t="s">
        <v>530</v>
      </c>
      <c r="G156" s="297"/>
      <c r="H156" s="345" t="s">
        <v>564</v>
      </c>
      <c r="I156" s="345" t="s">
        <v>526</v>
      </c>
      <c r="J156" s="345">
        <v>50</v>
      </c>
      <c r="K156" s="341"/>
    </row>
    <row r="157" spans="2:11" ht="15" customHeight="1">
      <c r="B157" s="320"/>
      <c r="C157" s="345" t="s">
        <v>551</v>
      </c>
      <c r="D157" s="297"/>
      <c r="E157" s="297"/>
      <c r="F157" s="346" t="s">
        <v>530</v>
      </c>
      <c r="G157" s="297"/>
      <c r="H157" s="345" t="s">
        <v>564</v>
      </c>
      <c r="I157" s="345" t="s">
        <v>526</v>
      </c>
      <c r="J157" s="345">
        <v>50</v>
      </c>
      <c r="K157" s="341"/>
    </row>
    <row r="158" spans="2:11" ht="15" customHeight="1">
      <c r="B158" s="320"/>
      <c r="C158" s="345" t="s">
        <v>549</v>
      </c>
      <c r="D158" s="297"/>
      <c r="E158" s="297"/>
      <c r="F158" s="346" t="s">
        <v>530</v>
      </c>
      <c r="G158" s="297"/>
      <c r="H158" s="345" t="s">
        <v>564</v>
      </c>
      <c r="I158" s="345" t="s">
        <v>526</v>
      </c>
      <c r="J158" s="345">
        <v>50</v>
      </c>
      <c r="K158" s="341"/>
    </row>
    <row r="159" spans="2:11" ht="15" customHeight="1">
      <c r="B159" s="320"/>
      <c r="C159" s="345" t="s">
        <v>117</v>
      </c>
      <c r="D159" s="297"/>
      <c r="E159" s="297"/>
      <c r="F159" s="346" t="s">
        <v>524</v>
      </c>
      <c r="G159" s="297"/>
      <c r="H159" s="345" t="s">
        <v>586</v>
      </c>
      <c r="I159" s="345" t="s">
        <v>526</v>
      </c>
      <c r="J159" s="345" t="s">
        <v>587</v>
      </c>
      <c r="K159" s="341"/>
    </row>
    <row r="160" spans="2:11" ht="15" customHeight="1">
      <c r="B160" s="320"/>
      <c r="C160" s="345" t="s">
        <v>588</v>
      </c>
      <c r="D160" s="297"/>
      <c r="E160" s="297"/>
      <c r="F160" s="346" t="s">
        <v>524</v>
      </c>
      <c r="G160" s="297"/>
      <c r="H160" s="345" t="s">
        <v>589</v>
      </c>
      <c r="I160" s="345" t="s">
        <v>559</v>
      </c>
      <c r="J160" s="345"/>
      <c r="K160" s="341"/>
    </row>
    <row r="161" spans="2:11" ht="15" customHeight="1">
      <c r="B161" s="347"/>
      <c r="C161" s="329"/>
      <c r="D161" s="329"/>
      <c r="E161" s="329"/>
      <c r="F161" s="329"/>
      <c r="G161" s="329"/>
      <c r="H161" s="329"/>
      <c r="I161" s="329"/>
      <c r="J161" s="329"/>
      <c r="K161" s="348"/>
    </row>
    <row r="162" spans="2:11" ht="18.75" customHeight="1">
      <c r="B162" s="294"/>
      <c r="C162" s="297"/>
      <c r="D162" s="297"/>
      <c r="E162" s="297"/>
      <c r="F162" s="319"/>
      <c r="G162" s="297"/>
      <c r="H162" s="297"/>
      <c r="I162" s="297"/>
      <c r="J162" s="297"/>
      <c r="K162" s="294"/>
    </row>
    <row r="163" spans="2:11" ht="18.75" customHeight="1">
      <c r="B163" s="294"/>
      <c r="C163" s="297"/>
      <c r="D163" s="297"/>
      <c r="E163" s="297"/>
      <c r="F163" s="319"/>
      <c r="G163" s="297"/>
      <c r="H163" s="297"/>
      <c r="I163" s="297"/>
      <c r="J163" s="297"/>
      <c r="K163" s="294"/>
    </row>
    <row r="164" spans="2:11" ht="18.75" customHeight="1">
      <c r="B164" s="294"/>
      <c r="C164" s="297"/>
      <c r="D164" s="297"/>
      <c r="E164" s="297"/>
      <c r="F164" s="319"/>
      <c r="G164" s="297"/>
      <c r="H164" s="297"/>
      <c r="I164" s="297"/>
      <c r="J164" s="297"/>
      <c r="K164" s="294"/>
    </row>
    <row r="165" spans="2:11" ht="18.75" customHeight="1">
      <c r="B165" s="294"/>
      <c r="C165" s="297"/>
      <c r="D165" s="297"/>
      <c r="E165" s="297"/>
      <c r="F165" s="319"/>
      <c r="G165" s="297"/>
      <c r="H165" s="297"/>
      <c r="I165" s="297"/>
      <c r="J165" s="297"/>
      <c r="K165" s="294"/>
    </row>
    <row r="166" spans="2:11" ht="18.75" customHeight="1">
      <c r="B166" s="294"/>
      <c r="C166" s="297"/>
      <c r="D166" s="297"/>
      <c r="E166" s="297"/>
      <c r="F166" s="319"/>
      <c r="G166" s="297"/>
      <c r="H166" s="297"/>
      <c r="I166" s="297"/>
      <c r="J166" s="297"/>
      <c r="K166" s="294"/>
    </row>
    <row r="167" spans="2:11" ht="18.75" customHeight="1">
      <c r="B167" s="294"/>
      <c r="C167" s="297"/>
      <c r="D167" s="297"/>
      <c r="E167" s="297"/>
      <c r="F167" s="319"/>
      <c r="G167" s="297"/>
      <c r="H167" s="297"/>
      <c r="I167" s="297"/>
      <c r="J167" s="297"/>
      <c r="K167" s="294"/>
    </row>
    <row r="168" spans="2:11" ht="18.75" customHeight="1">
      <c r="B168" s="294"/>
      <c r="C168" s="297"/>
      <c r="D168" s="297"/>
      <c r="E168" s="297"/>
      <c r="F168" s="319"/>
      <c r="G168" s="297"/>
      <c r="H168" s="297"/>
      <c r="I168" s="297"/>
      <c r="J168" s="297"/>
      <c r="K168" s="294"/>
    </row>
    <row r="169" spans="2:11" ht="18.75" customHeight="1">
      <c r="B169" s="305"/>
      <c r="C169" s="305"/>
      <c r="D169" s="305"/>
      <c r="E169" s="305"/>
      <c r="F169" s="305"/>
      <c r="G169" s="305"/>
      <c r="H169" s="305"/>
      <c r="I169" s="305"/>
      <c r="J169" s="305"/>
      <c r="K169" s="305"/>
    </row>
    <row r="170" spans="2:11" ht="7.5" customHeight="1">
      <c r="B170" s="284"/>
      <c r="C170" s="285"/>
      <c r="D170" s="285"/>
      <c r="E170" s="285"/>
      <c r="F170" s="285"/>
      <c r="G170" s="285"/>
      <c r="H170" s="285"/>
      <c r="I170" s="285"/>
      <c r="J170" s="285"/>
      <c r="K170" s="286"/>
    </row>
    <row r="171" spans="2:11" ht="45" customHeight="1">
      <c r="B171" s="287"/>
      <c r="C171" s="288" t="s">
        <v>590</v>
      </c>
      <c r="D171" s="288"/>
      <c r="E171" s="288"/>
      <c r="F171" s="288"/>
      <c r="G171" s="288"/>
      <c r="H171" s="288"/>
      <c r="I171" s="288"/>
      <c r="J171" s="288"/>
      <c r="K171" s="289"/>
    </row>
    <row r="172" spans="2:11" ht="17.25" customHeight="1">
      <c r="B172" s="287"/>
      <c r="C172" s="312" t="s">
        <v>518</v>
      </c>
      <c r="D172" s="312"/>
      <c r="E172" s="312"/>
      <c r="F172" s="312" t="s">
        <v>519</v>
      </c>
      <c r="G172" s="349"/>
      <c r="H172" s="350" t="s">
        <v>63</v>
      </c>
      <c r="I172" s="350" t="s">
        <v>66</v>
      </c>
      <c r="J172" s="312" t="s">
        <v>520</v>
      </c>
      <c r="K172" s="289"/>
    </row>
    <row r="173" spans="2:11" ht="17.25" customHeight="1">
      <c r="B173" s="290"/>
      <c r="C173" s="314" t="s">
        <v>521</v>
      </c>
      <c r="D173" s="314"/>
      <c r="E173" s="314"/>
      <c r="F173" s="315" t="s">
        <v>522</v>
      </c>
      <c r="G173" s="351"/>
      <c r="H173" s="352"/>
      <c r="I173" s="352"/>
      <c r="J173" s="314" t="s">
        <v>523</v>
      </c>
      <c r="K173" s="292"/>
    </row>
    <row r="174" spans="2:11" ht="5.25" customHeight="1">
      <c r="B174" s="320"/>
      <c r="C174" s="317"/>
      <c r="D174" s="317"/>
      <c r="E174" s="317"/>
      <c r="F174" s="317"/>
      <c r="G174" s="318"/>
      <c r="H174" s="317"/>
      <c r="I174" s="317"/>
      <c r="J174" s="317"/>
      <c r="K174" s="341"/>
    </row>
    <row r="175" spans="2:11" ht="15" customHeight="1">
      <c r="B175" s="320"/>
      <c r="C175" s="297" t="s">
        <v>527</v>
      </c>
      <c r="D175" s="297"/>
      <c r="E175" s="297"/>
      <c r="F175" s="319" t="s">
        <v>524</v>
      </c>
      <c r="G175" s="297"/>
      <c r="H175" s="297" t="s">
        <v>564</v>
      </c>
      <c r="I175" s="297" t="s">
        <v>526</v>
      </c>
      <c r="J175" s="297">
        <v>120</v>
      </c>
      <c r="K175" s="341"/>
    </row>
    <row r="176" spans="2:11" ht="15" customHeight="1">
      <c r="B176" s="320"/>
      <c r="C176" s="297" t="s">
        <v>573</v>
      </c>
      <c r="D176" s="297"/>
      <c r="E176" s="297"/>
      <c r="F176" s="319" t="s">
        <v>524</v>
      </c>
      <c r="G176" s="297"/>
      <c r="H176" s="297" t="s">
        <v>574</v>
      </c>
      <c r="I176" s="297" t="s">
        <v>526</v>
      </c>
      <c r="J176" s="297" t="s">
        <v>575</v>
      </c>
      <c r="K176" s="341"/>
    </row>
    <row r="177" spans="2:11" ht="15" customHeight="1">
      <c r="B177" s="320"/>
      <c r="C177" s="297" t="s">
        <v>94</v>
      </c>
      <c r="D177" s="297"/>
      <c r="E177" s="297"/>
      <c r="F177" s="319" t="s">
        <v>524</v>
      </c>
      <c r="G177" s="297"/>
      <c r="H177" s="297" t="s">
        <v>591</v>
      </c>
      <c r="I177" s="297" t="s">
        <v>526</v>
      </c>
      <c r="J177" s="297" t="s">
        <v>575</v>
      </c>
      <c r="K177" s="341"/>
    </row>
    <row r="178" spans="2:11" ht="15" customHeight="1">
      <c r="B178" s="320"/>
      <c r="C178" s="297" t="s">
        <v>529</v>
      </c>
      <c r="D178" s="297"/>
      <c r="E178" s="297"/>
      <c r="F178" s="319" t="s">
        <v>530</v>
      </c>
      <c r="G178" s="297"/>
      <c r="H178" s="297" t="s">
        <v>591</v>
      </c>
      <c r="I178" s="297" t="s">
        <v>526</v>
      </c>
      <c r="J178" s="297">
        <v>50</v>
      </c>
      <c r="K178" s="341"/>
    </row>
    <row r="179" spans="2:11" ht="15" customHeight="1">
      <c r="B179" s="320"/>
      <c r="C179" s="297" t="s">
        <v>532</v>
      </c>
      <c r="D179" s="297"/>
      <c r="E179" s="297"/>
      <c r="F179" s="319" t="s">
        <v>524</v>
      </c>
      <c r="G179" s="297"/>
      <c r="H179" s="297" t="s">
        <v>591</v>
      </c>
      <c r="I179" s="297" t="s">
        <v>534</v>
      </c>
      <c r="J179" s="297"/>
      <c r="K179" s="341"/>
    </row>
    <row r="180" spans="2:11" ht="15" customHeight="1">
      <c r="B180" s="320"/>
      <c r="C180" s="297" t="s">
        <v>543</v>
      </c>
      <c r="D180" s="297"/>
      <c r="E180" s="297"/>
      <c r="F180" s="319" t="s">
        <v>530</v>
      </c>
      <c r="G180" s="297"/>
      <c r="H180" s="297" t="s">
        <v>591</v>
      </c>
      <c r="I180" s="297" t="s">
        <v>526</v>
      </c>
      <c r="J180" s="297">
        <v>50</v>
      </c>
      <c r="K180" s="341"/>
    </row>
    <row r="181" spans="2:11" ht="15" customHeight="1">
      <c r="B181" s="320"/>
      <c r="C181" s="297" t="s">
        <v>551</v>
      </c>
      <c r="D181" s="297"/>
      <c r="E181" s="297"/>
      <c r="F181" s="319" t="s">
        <v>530</v>
      </c>
      <c r="G181" s="297"/>
      <c r="H181" s="297" t="s">
        <v>591</v>
      </c>
      <c r="I181" s="297" t="s">
        <v>526</v>
      </c>
      <c r="J181" s="297">
        <v>50</v>
      </c>
      <c r="K181" s="341"/>
    </row>
    <row r="182" spans="2:11" ht="15" customHeight="1">
      <c r="B182" s="320"/>
      <c r="C182" s="297" t="s">
        <v>549</v>
      </c>
      <c r="D182" s="297"/>
      <c r="E182" s="297"/>
      <c r="F182" s="319" t="s">
        <v>530</v>
      </c>
      <c r="G182" s="297"/>
      <c r="H182" s="297" t="s">
        <v>591</v>
      </c>
      <c r="I182" s="297" t="s">
        <v>526</v>
      </c>
      <c r="J182" s="297">
        <v>50</v>
      </c>
      <c r="K182" s="341"/>
    </row>
    <row r="183" spans="2:11" ht="15" customHeight="1">
      <c r="B183" s="320"/>
      <c r="C183" s="297" t="s">
        <v>130</v>
      </c>
      <c r="D183" s="297"/>
      <c r="E183" s="297"/>
      <c r="F183" s="319" t="s">
        <v>524</v>
      </c>
      <c r="G183" s="297"/>
      <c r="H183" s="297" t="s">
        <v>592</v>
      </c>
      <c r="I183" s="297" t="s">
        <v>593</v>
      </c>
      <c r="J183" s="297"/>
      <c r="K183" s="341"/>
    </row>
    <row r="184" spans="2:11" ht="15" customHeight="1">
      <c r="B184" s="320"/>
      <c r="C184" s="297" t="s">
        <v>66</v>
      </c>
      <c r="D184" s="297"/>
      <c r="E184" s="297"/>
      <c r="F184" s="319" t="s">
        <v>524</v>
      </c>
      <c r="G184" s="297"/>
      <c r="H184" s="297" t="s">
        <v>594</v>
      </c>
      <c r="I184" s="297" t="s">
        <v>595</v>
      </c>
      <c r="J184" s="297">
        <v>1</v>
      </c>
      <c r="K184" s="341"/>
    </row>
    <row r="185" spans="2:11" ht="15" customHeight="1">
      <c r="B185" s="320"/>
      <c r="C185" s="297" t="s">
        <v>62</v>
      </c>
      <c r="D185" s="297"/>
      <c r="E185" s="297"/>
      <c r="F185" s="319" t="s">
        <v>524</v>
      </c>
      <c r="G185" s="297"/>
      <c r="H185" s="297" t="s">
        <v>596</v>
      </c>
      <c r="I185" s="297" t="s">
        <v>526</v>
      </c>
      <c r="J185" s="297">
        <v>20</v>
      </c>
      <c r="K185" s="341"/>
    </row>
    <row r="186" spans="2:11" ht="15" customHeight="1">
      <c r="B186" s="320"/>
      <c r="C186" s="297" t="s">
        <v>63</v>
      </c>
      <c r="D186" s="297"/>
      <c r="E186" s="297"/>
      <c r="F186" s="319" t="s">
        <v>524</v>
      </c>
      <c r="G186" s="297"/>
      <c r="H186" s="297" t="s">
        <v>597</v>
      </c>
      <c r="I186" s="297" t="s">
        <v>526</v>
      </c>
      <c r="J186" s="297">
        <v>255</v>
      </c>
      <c r="K186" s="341"/>
    </row>
    <row r="187" spans="2:11" ht="15" customHeight="1">
      <c r="B187" s="320"/>
      <c r="C187" s="297" t="s">
        <v>131</v>
      </c>
      <c r="D187" s="297"/>
      <c r="E187" s="297"/>
      <c r="F187" s="319" t="s">
        <v>524</v>
      </c>
      <c r="G187" s="297"/>
      <c r="H187" s="297" t="s">
        <v>488</v>
      </c>
      <c r="I187" s="297" t="s">
        <v>526</v>
      </c>
      <c r="J187" s="297">
        <v>10</v>
      </c>
      <c r="K187" s="341"/>
    </row>
    <row r="188" spans="2:11" ht="15" customHeight="1">
      <c r="B188" s="320"/>
      <c r="C188" s="297" t="s">
        <v>132</v>
      </c>
      <c r="D188" s="297"/>
      <c r="E188" s="297"/>
      <c r="F188" s="319" t="s">
        <v>524</v>
      </c>
      <c r="G188" s="297"/>
      <c r="H188" s="297" t="s">
        <v>598</v>
      </c>
      <c r="I188" s="297" t="s">
        <v>559</v>
      </c>
      <c r="J188" s="297"/>
      <c r="K188" s="341"/>
    </row>
    <row r="189" spans="2:11" ht="15" customHeight="1">
      <c r="B189" s="320"/>
      <c r="C189" s="297" t="s">
        <v>599</v>
      </c>
      <c r="D189" s="297"/>
      <c r="E189" s="297"/>
      <c r="F189" s="319" t="s">
        <v>524</v>
      </c>
      <c r="G189" s="297"/>
      <c r="H189" s="297" t="s">
        <v>600</v>
      </c>
      <c r="I189" s="297" t="s">
        <v>559</v>
      </c>
      <c r="J189" s="297"/>
      <c r="K189" s="341"/>
    </row>
    <row r="190" spans="2:11" ht="15" customHeight="1">
      <c r="B190" s="320"/>
      <c r="C190" s="297" t="s">
        <v>588</v>
      </c>
      <c r="D190" s="297"/>
      <c r="E190" s="297"/>
      <c r="F190" s="319" t="s">
        <v>524</v>
      </c>
      <c r="G190" s="297"/>
      <c r="H190" s="297" t="s">
        <v>601</v>
      </c>
      <c r="I190" s="297" t="s">
        <v>559</v>
      </c>
      <c r="J190" s="297"/>
      <c r="K190" s="341"/>
    </row>
    <row r="191" spans="2:11" ht="15" customHeight="1">
      <c r="B191" s="320"/>
      <c r="C191" s="297" t="s">
        <v>134</v>
      </c>
      <c r="D191" s="297"/>
      <c r="E191" s="297"/>
      <c r="F191" s="319" t="s">
        <v>530</v>
      </c>
      <c r="G191" s="297"/>
      <c r="H191" s="297" t="s">
        <v>602</v>
      </c>
      <c r="I191" s="297" t="s">
        <v>526</v>
      </c>
      <c r="J191" s="297">
        <v>50</v>
      </c>
      <c r="K191" s="341"/>
    </row>
    <row r="192" spans="2:11" ht="15" customHeight="1">
      <c r="B192" s="320"/>
      <c r="C192" s="297" t="s">
        <v>603</v>
      </c>
      <c r="D192" s="297"/>
      <c r="E192" s="297"/>
      <c r="F192" s="319" t="s">
        <v>530</v>
      </c>
      <c r="G192" s="297"/>
      <c r="H192" s="297" t="s">
        <v>604</v>
      </c>
      <c r="I192" s="297" t="s">
        <v>605</v>
      </c>
      <c r="J192" s="297"/>
      <c r="K192" s="341"/>
    </row>
    <row r="193" spans="2:11" ht="15" customHeight="1">
      <c r="B193" s="320"/>
      <c r="C193" s="297" t="s">
        <v>606</v>
      </c>
      <c r="D193" s="297"/>
      <c r="E193" s="297"/>
      <c r="F193" s="319" t="s">
        <v>530</v>
      </c>
      <c r="G193" s="297"/>
      <c r="H193" s="297" t="s">
        <v>607</v>
      </c>
      <c r="I193" s="297" t="s">
        <v>605</v>
      </c>
      <c r="J193" s="297"/>
      <c r="K193" s="341"/>
    </row>
    <row r="194" spans="2:11" ht="15" customHeight="1">
      <c r="B194" s="320"/>
      <c r="C194" s="297" t="s">
        <v>608</v>
      </c>
      <c r="D194" s="297"/>
      <c r="E194" s="297"/>
      <c r="F194" s="319" t="s">
        <v>530</v>
      </c>
      <c r="G194" s="297"/>
      <c r="H194" s="297" t="s">
        <v>609</v>
      </c>
      <c r="I194" s="297" t="s">
        <v>605</v>
      </c>
      <c r="J194" s="297"/>
      <c r="K194" s="341"/>
    </row>
    <row r="195" spans="2:11" ht="15" customHeight="1">
      <c r="B195" s="320"/>
      <c r="C195" s="353" t="s">
        <v>610</v>
      </c>
      <c r="D195" s="297"/>
      <c r="E195" s="297"/>
      <c r="F195" s="319" t="s">
        <v>530</v>
      </c>
      <c r="G195" s="297"/>
      <c r="H195" s="297" t="s">
        <v>611</v>
      </c>
      <c r="I195" s="297" t="s">
        <v>612</v>
      </c>
      <c r="J195" s="354" t="s">
        <v>613</v>
      </c>
      <c r="K195" s="341"/>
    </row>
    <row r="196" spans="2:11" ht="15" customHeight="1">
      <c r="B196" s="320"/>
      <c r="C196" s="304" t="s">
        <v>51</v>
      </c>
      <c r="D196" s="297"/>
      <c r="E196" s="297"/>
      <c r="F196" s="319" t="s">
        <v>524</v>
      </c>
      <c r="G196" s="297"/>
      <c r="H196" s="294" t="s">
        <v>614</v>
      </c>
      <c r="I196" s="297" t="s">
        <v>615</v>
      </c>
      <c r="J196" s="297"/>
      <c r="K196" s="341"/>
    </row>
    <row r="197" spans="2:11" ht="15" customHeight="1">
      <c r="B197" s="320"/>
      <c r="C197" s="304" t="s">
        <v>616</v>
      </c>
      <c r="D197" s="297"/>
      <c r="E197" s="297"/>
      <c r="F197" s="319" t="s">
        <v>524</v>
      </c>
      <c r="G197" s="297"/>
      <c r="H197" s="297" t="s">
        <v>617</v>
      </c>
      <c r="I197" s="297" t="s">
        <v>559</v>
      </c>
      <c r="J197" s="297"/>
      <c r="K197" s="341"/>
    </row>
    <row r="198" spans="2:11" ht="15" customHeight="1">
      <c r="B198" s="320"/>
      <c r="C198" s="304" t="s">
        <v>618</v>
      </c>
      <c r="D198" s="297"/>
      <c r="E198" s="297"/>
      <c r="F198" s="319" t="s">
        <v>524</v>
      </c>
      <c r="G198" s="297"/>
      <c r="H198" s="297" t="s">
        <v>619</v>
      </c>
      <c r="I198" s="297" t="s">
        <v>559</v>
      </c>
      <c r="J198" s="297"/>
      <c r="K198" s="341"/>
    </row>
    <row r="199" spans="2:11" ht="15" customHeight="1">
      <c r="B199" s="320"/>
      <c r="C199" s="304" t="s">
        <v>620</v>
      </c>
      <c r="D199" s="297"/>
      <c r="E199" s="297"/>
      <c r="F199" s="319" t="s">
        <v>530</v>
      </c>
      <c r="G199" s="297"/>
      <c r="H199" s="297" t="s">
        <v>621</v>
      </c>
      <c r="I199" s="297" t="s">
        <v>559</v>
      </c>
      <c r="J199" s="297"/>
      <c r="K199" s="341"/>
    </row>
    <row r="200" spans="2:11" ht="15" customHeight="1">
      <c r="B200" s="347"/>
      <c r="C200" s="355"/>
      <c r="D200" s="329"/>
      <c r="E200" s="329"/>
      <c r="F200" s="329"/>
      <c r="G200" s="329"/>
      <c r="H200" s="329"/>
      <c r="I200" s="329"/>
      <c r="J200" s="329"/>
      <c r="K200" s="348"/>
    </row>
    <row r="201" spans="2:11" ht="18.75" customHeight="1">
      <c r="B201" s="294"/>
      <c r="C201" s="297"/>
      <c r="D201" s="297"/>
      <c r="E201" s="297"/>
      <c r="F201" s="319"/>
      <c r="G201" s="297"/>
      <c r="H201" s="297"/>
      <c r="I201" s="297"/>
      <c r="J201" s="297"/>
      <c r="K201" s="294"/>
    </row>
    <row r="202" spans="2:11" ht="18.75" customHeight="1">
      <c r="B202" s="305"/>
      <c r="C202" s="305"/>
      <c r="D202" s="305"/>
      <c r="E202" s="305"/>
      <c r="F202" s="305"/>
      <c r="G202" s="305"/>
      <c r="H202" s="305"/>
      <c r="I202" s="305"/>
      <c r="J202" s="305"/>
      <c r="K202" s="305"/>
    </row>
    <row r="203" spans="2:11" ht="13.5">
      <c r="B203" s="284"/>
      <c r="C203" s="285"/>
      <c r="D203" s="285"/>
      <c r="E203" s="285"/>
      <c r="F203" s="285"/>
      <c r="G203" s="285"/>
      <c r="H203" s="285"/>
      <c r="I203" s="285"/>
      <c r="J203" s="285"/>
      <c r="K203" s="286"/>
    </row>
    <row r="204" spans="2:11" ht="21" customHeight="1">
      <c r="B204" s="287"/>
      <c r="C204" s="288" t="s">
        <v>622</v>
      </c>
      <c r="D204" s="288"/>
      <c r="E204" s="288"/>
      <c r="F204" s="288"/>
      <c r="G204" s="288"/>
      <c r="H204" s="288"/>
      <c r="I204" s="288"/>
      <c r="J204" s="288"/>
      <c r="K204" s="289"/>
    </row>
    <row r="205" spans="2:11" ht="25.5" customHeight="1">
      <c r="B205" s="287"/>
      <c r="C205" s="356" t="s">
        <v>623</v>
      </c>
      <c r="D205" s="356"/>
      <c r="E205" s="356"/>
      <c r="F205" s="356" t="s">
        <v>624</v>
      </c>
      <c r="G205" s="357"/>
      <c r="H205" s="356" t="s">
        <v>625</v>
      </c>
      <c r="I205" s="356"/>
      <c r="J205" s="356"/>
      <c r="K205" s="289"/>
    </row>
    <row r="206" spans="2:11" ht="5.25" customHeight="1">
      <c r="B206" s="320"/>
      <c r="C206" s="317"/>
      <c r="D206" s="317"/>
      <c r="E206" s="317"/>
      <c r="F206" s="317"/>
      <c r="G206" s="297"/>
      <c r="H206" s="317"/>
      <c r="I206" s="317"/>
      <c r="J206" s="317"/>
      <c r="K206" s="341"/>
    </row>
    <row r="207" spans="2:11" ht="15" customHeight="1">
      <c r="B207" s="320"/>
      <c r="C207" s="297" t="s">
        <v>615</v>
      </c>
      <c r="D207" s="297"/>
      <c r="E207" s="297"/>
      <c r="F207" s="319" t="s">
        <v>52</v>
      </c>
      <c r="G207" s="297"/>
      <c r="H207" s="297" t="s">
        <v>626</v>
      </c>
      <c r="I207" s="297"/>
      <c r="J207" s="297"/>
      <c r="K207" s="341"/>
    </row>
    <row r="208" spans="2:11" ht="15" customHeight="1">
      <c r="B208" s="320"/>
      <c r="C208" s="326"/>
      <c r="D208" s="297"/>
      <c r="E208" s="297"/>
      <c r="F208" s="319" t="s">
        <v>53</v>
      </c>
      <c r="G208" s="297"/>
      <c r="H208" s="297" t="s">
        <v>627</v>
      </c>
      <c r="I208" s="297"/>
      <c r="J208" s="297"/>
      <c r="K208" s="341"/>
    </row>
    <row r="209" spans="2:11" ht="15" customHeight="1">
      <c r="B209" s="320"/>
      <c r="C209" s="326"/>
      <c r="D209" s="297"/>
      <c r="E209" s="297"/>
      <c r="F209" s="319" t="s">
        <v>56</v>
      </c>
      <c r="G209" s="297"/>
      <c r="H209" s="297" t="s">
        <v>628</v>
      </c>
      <c r="I209" s="297"/>
      <c r="J209" s="297"/>
      <c r="K209" s="341"/>
    </row>
    <row r="210" spans="2:11" ht="15" customHeight="1">
      <c r="B210" s="320"/>
      <c r="C210" s="297"/>
      <c r="D210" s="297"/>
      <c r="E210" s="297"/>
      <c r="F210" s="319" t="s">
        <v>54</v>
      </c>
      <c r="G210" s="297"/>
      <c r="H210" s="297" t="s">
        <v>629</v>
      </c>
      <c r="I210" s="297"/>
      <c r="J210" s="297"/>
      <c r="K210" s="341"/>
    </row>
    <row r="211" spans="2:11" ht="15" customHeight="1">
      <c r="B211" s="320"/>
      <c r="C211" s="297"/>
      <c r="D211" s="297"/>
      <c r="E211" s="297"/>
      <c r="F211" s="319" t="s">
        <v>55</v>
      </c>
      <c r="G211" s="297"/>
      <c r="H211" s="297" t="s">
        <v>630</v>
      </c>
      <c r="I211" s="297"/>
      <c r="J211" s="297"/>
      <c r="K211" s="341"/>
    </row>
    <row r="212" spans="2:11" ht="15" customHeight="1">
      <c r="B212" s="320"/>
      <c r="C212" s="297"/>
      <c r="D212" s="297"/>
      <c r="E212" s="297"/>
      <c r="F212" s="319"/>
      <c r="G212" s="297"/>
      <c r="H212" s="297"/>
      <c r="I212" s="297"/>
      <c r="J212" s="297"/>
      <c r="K212" s="341"/>
    </row>
    <row r="213" spans="2:11" ht="15" customHeight="1">
      <c r="B213" s="320"/>
      <c r="C213" s="297" t="s">
        <v>571</v>
      </c>
      <c r="D213" s="297"/>
      <c r="E213" s="297"/>
      <c r="F213" s="319" t="s">
        <v>87</v>
      </c>
      <c r="G213" s="297"/>
      <c r="H213" s="297" t="s">
        <v>631</v>
      </c>
      <c r="I213" s="297"/>
      <c r="J213" s="297"/>
      <c r="K213" s="341"/>
    </row>
    <row r="214" spans="2:11" ht="15" customHeight="1">
      <c r="B214" s="320"/>
      <c r="C214" s="326"/>
      <c r="D214" s="297"/>
      <c r="E214" s="297"/>
      <c r="F214" s="319" t="s">
        <v>467</v>
      </c>
      <c r="G214" s="297"/>
      <c r="H214" s="297" t="s">
        <v>468</v>
      </c>
      <c r="I214" s="297"/>
      <c r="J214" s="297"/>
      <c r="K214" s="341"/>
    </row>
    <row r="215" spans="2:11" ht="15" customHeight="1">
      <c r="B215" s="320"/>
      <c r="C215" s="297"/>
      <c r="D215" s="297"/>
      <c r="E215" s="297"/>
      <c r="F215" s="319" t="s">
        <v>465</v>
      </c>
      <c r="G215" s="297"/>
      <c r="H215" s="297" t="s">
        <v>632</v>
      </c>
      <c r="I215" s="297"/>
      <c r="J215" s="297"/>
      <c r="K215" s="341"/>
    </row>
    <row r="216" spans="2:11" ht="15" customHeight="1">
      <c r="B216" s="358"/>
      <c r="C216" s="326"/>
      <c r="D216" s="326"/>
      <c r="E216" s="326"/>
      <c r="F216" s="319" t="s">
        <v>469</v>
      </c>
      <c r="G216" s="304"/>
      <c r="H216" s="345" t="s">
        <v>470</v>
      </c>
      <c r="I216" s="345"/>
      <c r="J216" s="345"/>
      <c r="K216" s="359"/>
    </row>
    <row r="217" spans="2:11" ht="15" customHeight="1">
      <c r="B217" s="358"/>
      <c r="C217" s="326"/>
      <c r="D217" s="326"/>
      <c r="E217" s="326"/>
      <c r="F217" s="319" t="s">
        <v>471</v>
      </c>
      <c r="G217" s="304"/>
      <c r="H217" s="345" t="s">
        <v>633</v>
      </c>
      <c r="I217" s="345"/>
      <c r="J217" s="345"/>
      <c r="K217" s="359"/>
    </row>
    <row r="218" spans="2:11" ht="15" customHeight="1">
      <c r="B218" s="358"/>
      <c r="C218" s="326"/>
      <c r="D218" s="326"/>
      <c r="E218" s="326"/>
      <c r="F218" s="360"/>
      <c r="G218" s="304"/>
      <c r="H218" s="361"/>
      <c r="I218" s="361"/>
      <c r="J218" s="361"/>
      <c r="K218" s="359"/>
    </row>
    <row r="219" spans="2:11" ht="15" customHeight="1">
      <c r="B219" s="358"/>
      <c r="C219" s="297" t="s">
        <v>595</v>
      </c>
      <c r="D219" s="326"/>
      <c r="E219" s="326"/>
      <c r="F219" s="319">
        <v>1</v>
      </c>
      <c r="G219" s="304"/>
      <c r="H219" s="345" t="s">
        <v>634</v>
      </c>
      <c r="I219" s="345"/>
      <c r="J219" s="345"/>
      <c r="K219" s="359"/>
    </row>
    <row r="220" spans="2:11" ht="15" customHeight="1">
      <c r="B220" s="358"/>
      <c r="C220" s="326"/>
      <c r="D220" s="326"/>
      <c r="E220" s="326"/>
      <c r="F220" s="319">
        <v>2</v>
      </c>
      <c r="G220" s="304"/>
      <c r="H220" s="345" t="s">
        <v>635</v>
      </c>
      <c r="I220" s="345"/>
      <c r="J220" s="345"/>
      <c r="K220" s="359"/>
    </row>
    <row r="221" spans="2:11" ht="15" customHeight="1">
      <c r="B221" s="358"/>
      <c r="C221" s="326"/>
      <c r="D221" s="326"/>
      <c r="E221" s="326"/>
      <c r="F221" s="319">
        <v>3</v>
      </c>
      <c r="G221" s="304"/>
      <c r="H221" s="345" t="s">
        <v>636</v>
      </c>
      <c r="I221" s="345"/>
      <c r="J221" s="345"/>
      <c r="K221" s="359"/>
    </row>
    <row r="222" spans="2:11" ht="15" customHeight="1">
      <c r="B222" s="358"/>
      <c r="C222" s="326"/>
      <c r="D222" s="326"/>
      <c r="E222" s="326"/>
      <c r="F222" s="319">
        <v>4</v>
      </c>
      <c r="G222" s="304"/>
      <c r="H222" s="345" t="s">
        <v>637</v>
      </c>
      <c r="I222" s="345"/>
      <c r="J222" s="345"/>
      <c r="K222" s="359"/>
    </row>
    <row r="223" spans="2:11" ht="12.75" customHeight="1">
      <c r="B223" s="362"/>
      <c r="C223" s="363"/>
      <c r="D223" s="363"/>
      <c r="E223" s="363"/>
      <c r="F223" s="363"/>
      <c r="G223" s="363"/>
      <c r="H223" s="363"/>
      <c r="I223" s="363"/>
      <c r="J223" s="363"/>
      <c r="K223" s="364"/>
    </row>
  </sheetData>
  <sheetProtection formatCells="0" formatColumns="0" formatRows="0" insertColumns="0" insertRows="0" insertHyperlinks="0" deleteColumns="0" deleteRows="0" sort="0" autoFilter="0" pivotTables="0"/>
  <mergeCells count="77">
    <mergeCell ref="H222:J222"/>
    <mergeCell ref="H219:J219"/>
    <mergeCell ref="H220:J220"/>
    <mergeCell ref="H221:J221"/>
    <mergeCell ref="H205:J205"/>
    <mergeCell ref="H207:J207"/>
    <mergeCell ref="H210:J210"/>
    <mergeCell ref="H211:J211"/>
    <mergeCell ref="H213:J213"/>
    <mergeCell ref="H214:J214"/>
    <mergeCell ref="H215:J215"/>
    <mergeCell ref="H216:J216"/>
    <mergeCell ref="H217:J217"/>
    <mergeCell ref="H208:J208"/>
    <mergeCell ref="H209:J209"/>
    <mergeCell ref="C204:J204"/>
    <mergeCell ref="C171:J171"/>
    <mergeCell ref="C147:J147"/>
    <mergeCell ref="C122:J122"/>
    <mergeCell ref="C102:J102"/>
    <mergeCell ref="C75:J75"/>
    <mergeCell ref="D69:J69"/>
    <mergeCell ref="D70:J70"/>
    <mergeCell ref="D62:J62"/>
    <mergeCell ref="D63:J63"/>
    <mergeCell ref="D65:J65"/>
    <mergeCell ref="D66:J66"/>
    <mergeCell ref="D67:J67"/>
    <mergeCell ref="D68:J68"/>
    <mergeCell ref="D61:J61"/>
    <mergeCell ref="D60:J60"/>
    <mergeCell ref="D59:J59"/>
    <mergeCell ref="D58:J58"/>
    <mergeCell ref="C55:J55"/>
    <mergeCell ref="C57:J57"/>
    <mergeCell ref="C54:J54"/>
    <mergeCell ref="C52:J52"/>
    <mergeCell ref="D51:J51"/>
    <mergeCell ref="E50:J50"/>
    <mergeCell ref="E49:J49"/>
    <mergeCell ref="G45:J45"/>
    <mergeCell ref="D47:J47"/>
    <mergeCell ref="E48:J48"/>
    <mergeCell ref="G44:J44"/>
    <mergeCell ref="G43:J43"/>
    <mergeCell ref="D31:J31"/>
    <mergeCell ref="D33:J33"/>
    <mergeCell ref="G39:J39"/>
    <mergeCell ref="D34:J34"/>
    <mergeCell ref="D35:J35"/>
    <mergeCell ref="G36:J36"/>
    <mergeCell ref="G37:J37"/>
    <mergeCell ref="G38:J38"/>
    <mergeCell ref="G41:J41"/>
    <mergeCell ref="G42:J42"/>
    <mergeCell ref="G40:J40"/>
    <mergeCell ref="D30:J30"/>
    <mergeCell ref="D28:J28"/>
    <mergeCell ref="D27:J27"/>
    <mergeCell ref="C26:J26"/>
    <mergeCell ref="D16:J16"/>
    <mergeCell ref="F22:J22"/>
    <mergeCell ref="F23:J23"/>
    <mergeCell ref="C25:J25"/>
    <mergeCell ref="D17:J17"/>
    <mergeCell ref="F18:J18"/>
    <mergeCell ref="F19:J19"/>
    <mergeCell ref="F20:J20"/>
    <mergeCell ref="F21:J21"/>
    <mergeCell ref="D15:J15"/>
    <mergeCell ref="C3:J3"/>
    <mergeCell ref="C9:J9"/>
    <mergeCell ref="D10:J10"/>
    <mergeCell ref="C4:J4"/>
    <mergeCell ref="C6:J6"/>
    <mergeCell ref="C7:J7"/>
    <mergeCell ref="D11:J11"/>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DESKTOP-GSLCHH2\Lukáš Hykyš</cp:lastModifiedBy>
  <dcterms:created xsi:type="dcterms:W3CDTF">2019-09-17T16:19:01Z</dcterms:created>
  <dcterms:modified xsi:type="dcterms:W3CDTF">2019-09-17T16:19:08Z</dcterms:modified>
  <cp:category/>
  <cp:version/>
  <cp:contentType/>
  <cp:contentStatus/>
</cp:coreProperties>
</file>