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0720" windowHeight="13710" activeTab="0"/>
  </bookViews>
  <sheets>
    <sheet name="Rekapitulace stavby" sheetId="1" r:id="rId1"/>
    <sheet name="0 - Vedlejší rozpočtové n..." sheetId="2" r:id="rId2"/>
    <sheet name="SO 01 - Přeložka Modlansk..." sheetId="3" r:id="rId3"/>
    <sheet name="SO 02 - Dočasná opatření ..." sheetId="4" r:id="rId4"/>
    <sheet name="SO 03 - Křížení přeložky ..." sheetId="5" r:id="rId5"/>
    <sheet name="Pokyny pro vyplnění" sheetId="6" r:id="rId6"/>
  </sheets>
  <definedNames>
    <definedName name="_xlnm._FilterDatabase" localSheetId="1" hidden="1">'0 - Vedlejší rozpočtové n...'!$C$79:$K$99</definedName>
    <definedName name="_xlnm._FilterDatabase" localSheetId="2" hidden="1">'SO 01 - Přeložka Modlansk...'!$C$89:$K$419</definedName>
    <definedName name="_xlnm._FilterDatabase" localSheetId="3" hidden="1">'SO 02 - Dočasná opatření ...'!$C$79:$K$133</definedName>
    <definedName name="_xlnm._FilterDatabase" localSheetId="4" hidden="1">'SO 03 - Křížení přeložky ...'!$C$86:$K$325</definedName>
    <definedName name="_xlnm.Print_Area" localSheetId="1">'0 - Vedlejší rozpočtové n...'!$C$4:$J$36,'0 - Vedlejší rozpočtové n...'!$C$42:$J$61,'0 - Vedlejší rozpočtové n...'!$C$67:$K$99</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2">'SO 01 - Přeložka Modlansk...'!$C$4:$J$36,'SO 01 - Přeložka Modlansk...'!$C$42:$J$71,'SO 01 - Přeložka Modlansk...'!$C$77:$K$419</definedName>
    <definedName name="_xlnm.Print_Area" localSheetId="3">'SO 02 - Dočasná opatření ...'!$C$4:$J$36,'SO 02 - Dočasná opatření ...'!$C$42:$J$61,'SO 02 - Dočasná opatření ...'!$C$67:$K$133</definedName>
    <definedName name="_xlnm.Print_Area" localSheetId="4">'SO 03 - Křížení přeložky ...'!$C$4:$J$36,'SO 03 - Křížení přeložky ...'!$C$42:$J$68,'SO 03 - Křížení přeložky ...'!$C$74:$K$325</definedName>
    <definedName name="_xlnm.Print_Titles" localSheetId="0">'Rekapitulace stavby'!$49:$49</definedName>
    <definedName name="_xlnm.Print_Titles" localSheetId="1">'0 - Vedlejší rozpočtové n...'!$79:$79</definedName>
    <definedName name="_xlnm.Print_Titles" localSheetId="2">'SO 01 - Přeložka Modlansk...'!$89:$89</definedName>
    <definedName name="_xlnm.Print_Titles" localSheetId="3">'SO 02 - Dočasná opatření ...'!$79:$79</definedName>
    <definedName name="_xlnm.Print_Titles" localSheetId="4">'SO 03 - Křížení přeložky ...'!$86:$86</definedName>
  </definedNames>
  <calcPr calcId="152511"/>
</workbook>
</file>

<file path=xl/sharedStrings.xml><?xml version="1.0" encoding="utf-8"?>
<sst xmlns="http://schemas.openxmlformats.org/spreadsheetml/2006/main" count="6309" uniqueCount="1134">
  <si>
    <t>Export VZ</t>
  </si>
  <si>
    <t>List obsahuje:</t>
  </si>
  <si>
    <t>1) Rekapitulace stavby</t>
  </si>
  <si>
    <t>2) Rekapitulace objektů stavby a soupisů prací</t>
  </si>
  <si>
    <t>3.0</t>
  </si>
  <si>
    <t/>
  </si>
  <si>
    <t>False</t>
  </si>
  <si>
    <t>{882f92cc-4e76-4e14-8cd6-ca0689f6d495}</t>
  </si>
  <si>
    <t>&gt;&gt;  skryté sloupce  &lt;&lt;</t>
  </si>
  <si>
    <t>0,01</t>
  </si>
  <si>
    <t>21</t>
  </si>
  <si>
    <t>15</t>
  </si>
  <si>
    <t>REKAPITULACE STAVBY</t>
  </si>
  <si>
    <t>v ---  níže se nacházejí doplnkové a pomocné údaje k sestavám  --- v</t>
  </si>
  <si>
    <t>Návod na vyplnění</t>
  </si>
  <si>
    <t>0,001</t>
  </si>
  <si>
    <t>Kód:</t>
  </si>
  <si>
    <t>MV1130/16/4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</si>
  <si>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</si>
  <si>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</si>
  <si>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Přeložka Modlanského potoka – úprava koryta</t>
  </si>
  <si>
    <t>KSO:</t>
  </si>
  <si>
    <t>CC-CZ:</t>
  </si>
  <si>
    <t>Místo:</t>
  </si>
  <si>
    <t>k.ú. Roudníky, Vyklice a Tuchomyšl</t>
  </si>
  <si>
    <t>Datum:</t>
  </si>
  <si>
    <t>26. 3. 2018</t>
  </si>
  <si>
    <t>Zadavatel:</t>
  </si>
  <si>
    <t>IČ:</t>
  </si>
  <si>
    <t>Palivový kombinát Ústí, s.p.</t>
  </si>
  <si>
    <t>DIČ:</t>
  </si>
  <si>
    <t>Uchazeč:</t>
  </si>
  <si>
    <t>Vyplň údaj</t>
  </si>
  <si>
    <t>Projektant:</t>
  </si>
  <si>
    <t>MVP - Ing. Lukáš Valečka</t>
  </si>
  <si>
    <t>True</t>
  </si>
  <si>
    <t>Poznámka:</t>
  </si>
  <si>
    <t>Cena bez DPH</t>
  </si>
  <si>
    <t>Sazba daně</t>
  </si>
  <si>
    <t>Základ daně</t>
  </si>
  <si>
    <t>Výše daně</t>
  </si>
  <si>
    <t>DPH</t>
  </si>
  <si>
    <t>základní</t>
  </si>
  <si>
    <t>snížená</t>
  </si>
  <si>
    <t>zákl. přenesená</t>
  </si>
  <si>
    <t>sníž. přenesená</t>
  </si>
  <si>
    <t>nulová</t>
  </si>
  <si>
    <t>Cena s DPH</t>
  </si>
  <si>
    <t>REKAPITULACE OBJEKTŮ STAVBY A SOUPISŮ PRACÍ</t>
  </si>
  <si>
    <t>Informatívní údaje z listů zakázek</t>
  </si>
  <si>
    <t>Kód</t>
  </si>
  <si>
    <t>Objekt, Soupis prací</t>
  </si>
  <si>
    <t>Cena bez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</si>
  <si>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</si>
  <si>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</si>
  <si>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</si>
  <si>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</si>
  <si>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</si>
  <si>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</si>
  <si>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</si>
  <si>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</si>
  <si>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</si>
  <si>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</si>
  <si>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</si>
  <si>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</si>
  <si>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</si>
  <si>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</si>
  <si>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</si>
  <si>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</si>
  <si>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</si>
  <si>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</si>
  <si>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</si>
  <si>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</si>
  <si>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Vedlejší rozpočtové náklady</t>
  </si>
  <si>
    <t>VON</t>
  </si>
  <si>
    <t>1</t>
  </si>
  <si>
    <t>{9e2562ca-b0c4-4e27-83be-5e90b94e9928}</t>
  </si>
  <si>
    <t>2</t>
  </si>
  <si>
    <t>SO 01</t>
  </si>
  <si>
    <t>Přeložka Modlanského potoka</t>
  </si>
  <si>
    <t>STA</t>
  </si>
  <si>
    <t>{ca5325bd-895b-408a-ab8e-6ab4e96af128}</t>
  </si>
  <si>
    <t>SO 02</t>
  </si>
  <si>
    <t>Dočasná opatření pro výstavbu</t>
  </si>
  <si>
    <t>{13d0fe5f-1792-4aa9-97c6-3362cb2566d5}</t>
  </si>
  <si>
    <t>SO 03</t>
  </si>
  <si>
    <t>Křížení přeložky s příkopem M</t>
  </si>
  <si>
    <t>{05faf4e0-a1c6-44da-a642-67a93503b89f}</t>
  </si>
  <si>
    <t>1) Krycí list soupisu</t>
  </si>
  <si>
    <t>2) Rekapitulace</t>
  </si>
  <si>
    <t>3) Soupis prací</t>
  </si>
  <si>
    <t>Zpět na list:</t>
  </si>
  <si>
    <t>Rekapitulace stavby</t>
  </si>
  <si>
    <t>KRYCÍ LIST SOUPISU</t>
  </si>
  <si>
    <t>Objekt:</t>
  </si>
  <si>
    <t>0 - Vedlejší rozpočtové náklady</t>
  </si>
  <si>
    <t>CZ-CPV:</t>
  </si>
  <si>
    <t>45100000-8</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</si>
  <si>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</si>
  <si>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</si>
  <si>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</si>
  <si>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</si>
  <si>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</si>
  <si>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</si>
  <si>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</si>
  <si>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</si>
  <si>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VRN6 - Územní vlivy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</si>
  <si>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</si>
  <si>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</si>
  <si>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</si>
  <si>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</si>
  <si>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</si>
  <si>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</si>
  <si>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</si>
  <si>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</si>
  <si>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</si>
  <si>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</si>
  <si>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</si>
  <si>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</si>
  <si>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</si>
  <si>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</si>
  <si>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</si>
  <si>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</si>
  <si>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</si>
  <si>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</si>
  <si>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</si>
  <si>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</si>
  <si>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011503000</t>
  </si>
  <si>
    <t>Stavební průzkum bez rozlišení</t>
  </si>
  <si>
    <t>kpl</t>
  </si>
  <si>
    <t>CS ÚRS 2018 01</t>
  </si>
  <si>
    <t>1024</t>
  </si>
  <si>
    <t>1474518624</t>
  </si>
  <si>
    <t>PP</t>
  </si>
  <si>
    <t>P</t>
  </si>
  <si>
    <t>Poznámka k položce:
Zkoušky zemin, zhutnění atd</t>
  </si>
  <si>
    <t>012203000</t>
  </si>
  <si>
    <t>Geodetické práce při provádění stavby</t>
  </si>
  <si>
    <t>m</t>
  </si>
  <si>
    <t>-605917900</t>
  </si>
  <si>
    <t>3</t>
  </si>
  <si>
    <t>012303000</t>
  </si>
  <si>
    <t>Geodetické práce po výstavbě</t>
  </si>
  <si>
    <t>478868130</t>
  </si>
  <si>
    <t>4</t>
  </si>
  <si>
    <t>013254000</t>
  </si>
  <si>
    <t>Dokumentace skutečného provedení stavby</t>
  </si>
  <si>
    <t>-901800399</t>
  </si>
  <si>
    <t>VRN3</t>
  </si>
  <si>
    <t>Zařízení staveniště</t>
  </si>
  <si>
    <t>030001000</t>
  </si>
  <si>
    <t>1101846999</t>
  </si>
  <si>
    <t>Poznámka k položce:
Stavební buňky, suchý záchod, sklad materiálu, deponie zeminy a kameniva, zabezpečení zařízení staveniště - oplocení, informační tabule...</t>
  </si>
  <si>
    <t>VRN6</t>
  </si>
  <si>
    <t>Územní vlivy</t>
  </si>
  <si>
    <t>6</t>
  </si>
  <si>
    <t>061002000</t>
  </si>
  <si>
    <t>Vliv klimatických podmínek</t>
  </si>
  <si>
    <t>-836389845</t>
  </si>
  <si>
    <t>Poznámka k položce:
Práce v místech s výskytem vody</t>
  </si>
  <si>
    <t>SO 01 - Přeložka Modlanského potoka</t>
  </si>
  <si>
    <t>45246200-5</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</si>
  <si>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</si>
  <si>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</si>
  <si>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</si>
  <si>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</si>
  <si>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</si>
  <si>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</si>
  <si>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</si>
  <si>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</si>
  <si>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</si>
  <si>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</si>
  <si>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767 - Konstrukce zámečnické</t>
  </si>
  <si>
    <t xml:space="preserve">    783 - Dokončovací práce - nátěry</t>
  </si>
  <si>
    <t>M - Práce a dodávky M</t>
  </si>
  <si>
    <t xml:space="preserve">    35-M - Montáž čerpadel, kompr.a vodoh.zař.</t>
  </si>
  <si>
    <t>HSV</t>
  </si>
  <si>
    <t>Práce a dodávky HSV</t>
  </si>
  <si>
    <t>Zemní práce</t>
  </si>
  <si>
    <t>11315201R</t>
  </si>
  <si>
    <t>Odstranění opevnění z kameniva drceného vč. odvozu na místo uložení zvolené investorem</t>
  </si>
  <si>
    <t>m3</t>
  </si>
  <si>
    <t>805874186</t>
  </si>
  <si>
    <t>Poznámka k položce:
Převážná část kameniva bude použita na opravu souběžné komunikace</t>
  </si>
  <si>
    <t>VV</t>
  </si>
  <si>
    <t>0,88*3312 "plocha v řezu*délka"</t>
  </si>
  <si>
    <t>Mezisoučet</t>
  </si>
  <si>
    <t>2914,56*0,05 "rezerva 5%"</t>
  </si>
  <si>
    <t>Součet</t>
  </si>
  <si>
    <t>11331101R</t>
  </si>
  <si>
    <t>Odstranění geotextilií vč. odvozu</t>
  </si>
  <si>
    <t>m2</t>
  </si>
  <si>
    <t>746804168</t>
  </si>
  <si>
    <t>2*10,5*3312 "počet vrstev*délka v řezu*délka úseku"</t>
  </si>
  <si>
    <t>11331102R</t>
  </si>
  <si>
    <t>Odstranění fólie vč. odvozu</t>
  </si>
  <si>
    <t>-176200536</t>
  </si>
  <si>
    <t>10,5*3312  "délka v řezu*délka úseku"</t>
  </si>
  <si>
    <t>115101202</t>
  </si>
  <si>
    <t>Čerpání vody na dopravní výšku do 10 m průměrný přítok do 1000 l/min</t>
  </si>
  <si>
    <t>hod</t>
  </si>
  <si>
    <t>1400873600</t>
  </si>
  <si>
    <t>Čerpání vody na dopravní výšku do 10 m s uvažovaným průměrným přítokem přes 500 do 1 000 l/min</t>
  </si>
  <si>
    <t>PSC</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</si>
  <si>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</si>
  <si>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Poznámka k položce:
Odčerpání vody dle aktuální potřeby na opravovaném úseku - netěsnost potrubí pro převod vody, déšťové vody atd</t>
  </si>
  <si>
    <t>115101302</t>
  </si>
  <si>
    <t>Pohotovost čerpací soupravy pro dopravní výšku do 10 m přítok do 1000 l/min</t>
  </si>
  <si>
    <t>den</t>
  </si>
  <si>
    <t>1686941897</t>
  </si>
  <si>
    <t>Pohotovost záložní čerpací soupravy pro dopravní výšku do 10 m s uvažovaným průměrným přítokem přes 500 do 1 000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</si>
  <si>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</si>
  <si>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121101102</t>
  </si>
  <si>
    <t>Sejmutí ornice s přemístěním na vzdálenost do 100 m</t>
  </si>
  <si>
    <t>559004934</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</si>
  <si>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</si>
  <si>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</si>
  <si>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3*3385,57*0,1 "prům. délka v řezu*délka úseku*tl."</t>
  </si>
  <si>
    <t>7</t>
  </si>
  <si>
    <t>127701112</t>
  </si>
  <si>
    <t>Vykopávky pod vodou v hornině tř. 1 až 4 objem do 5000 m3 tl vrstvy do 1,5 m</t>
  </si>
  <si>
    <t>1900803411</t>
  </si>
  <si>
    <t>Vykopávky pod vodou strojně na hloubku do 5 m pod projektem stanovenou hladinou vody v horninách tř.1 až 4, průměrné tloušťky projektované vrstvy přes 0,50 m přes 1 000 do 5 000 m3</t>
  </si>
  <si>
    <t xml:space="preserve">Poznámka k souboru cen: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</si>
  <si>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5535 "celkový objem dle profilové metody"</t>
  </si>
  <si>
    <t>-3060,288 "odečet objemu opevnění z kameniva"</t>
  </si>
  <si>
    <t>+8*7,2*8,8 "sedimentační jímky - počet*průměrná plocha v řezu*délka"</t>
  </si>
  <si>
    <t>8</t>
  </si>
  <si>
    <t>162301101</t>
  </si>
  <si>
    <t>Vodorovné přemístění do 500 m výkopku/sypaniny z horniny tř. 1 až 4</t>
  </si>
  <si>
    <t>106568081</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</si>
  <si>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</si>
  <si>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</si>
  <si>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Uložení na deponie podél toku</t>
  </si>
  <si>
    <t>2981,592</t>
  </si>
  <si>
    <t>Přemístění na zpětný zásyp</t>
  </si>
  <si>
    <t>1825,88</t>
  </si>
  <si>
    <t>Přemístění ornice na zpětné ohumusování</t>
  </si>
  <si>
    <t>1015,671</t>
  </si>
  <si>
    <t>9</t>
  </si>
  <si>
    <t>162701105</t>
  </si>
  <si>
    <t>Vodorovné přemístění do 10000 m výkopku/sypaniny z horniny tř. 1 až 4</t>
  </si>
  <si>
    <t>-2085076262</t>
  </si>
  <si>
    <t>Vodorovné přemístění výkopku nebo sypaniny po suchu na obvyklém dopravním prostředku, bez naložení výkopku, avšak se složením bez rozhrnutí z horniny tř. 1 až 4 na vzdálenost přes 9 000 do 10 000 m</t>
  </si>
  <si>
    <t>2981,592-1825,88 "výkop-zásyp"</t>
  </si>
  <si>
    <t>10</t>
  </si>
  <si>
    <t>167101102</t>
  </si>
  <si>
    <t>Nakládání výkopku z hornin tř. 1 až 4 přes 100 m3</t>
  </si>
  <si>
    <t>-1760515579</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</si>
  <si>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</si>
  <si>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</si>
  <si>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5823,143+1155,712 "přesun do 500m+do 10 000m"</t>
  </si>
  <si>
    <t>-2981,592 "odečet za první naložení, které je v rámci položky č. 127701112"</t>
  </si>
  <si>
    <t>11</t>
  </si>
  <si>
    <t>171201101</t>
  </si>
  <si>
    <t>Uložení sypaniny do násypů nezhutněných</t>
  </si>
  <si>
    <t>1601649886</t>
  </si>
  <si>
    <t>Uložení sypaniny do násypů s rozprostřením sypaniny ve vrstvách a s hrubým urovnáním nezhutněných z jakýchkoliv hornin</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</si>
  <si>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</si>
  <si>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Uložení vytěžené zeminy na deponie na hromady</t>
  </si>
  <si>
    <t>12</t>
  </si>
  <si>
    <t>171201201</t>
  </si>
  <si>
    <t>Uložení sypaniny na skládky</t>
  </si>
  <si>
    <t>-1019044078</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</si>
  <si>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</si>
  <si>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</si>
  <si>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13</t>
  </si>
  <si>
    <t>171201211</t>
  </si>
  <si>
    <t>Poplatek za uložení odpadu ze sypaniny na skládce (skládkovné)</t>
  </si>
  <si>
    <t>t</t>
  </si>
  <si>
    <t>-363381136</t>
  </si>
  <si>
    <t>Uložení sypaniny poplatek za uložení sypaniny na skládce (skládkovné)</t>
  </si>
  <si>
    <t xml:space="preserve">Poznámka k souboru cen:
1. Ceny uvedené v souboru cen lze po dohodě upravit podle místních podmínek. </t>
  </si>
  <si>
    <t>1155,712*1,8 'Přepočtené koeficientem množství</t>
  </si>
  <si>
    <t>14</t>
  </si>
  <si>
    <t>174101101</t>
  </si>
  <si>
    <t>Zásyp jam, šachet rýh nebo kolem objektů sypaninou se zhutněním</t>
  </si>
  <si>
    <t>908649287</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</si>
  <si>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</si>
  <si>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</si>
  <si>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1427 "výpočet profilovou metodou"</t>
  </si>
  <si>
    <t>506,88-8*13,5 "výkop pro sed. jímky-počet*objem jímek"</t>
  </si>
  <si>
    <t>182301131</t>
  </si>
  <si>
    <t>Rozprostření ornice pl přes 500 m2 ve svahu přes 1:5 tl vrstvy do 100 mm</t>
  </si>
  <si>
    <t>-1555073132</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</si>
  <si>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</si>
  <si>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</si>
  <si>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1015,671/0,1 "objem sejmuté ornice/tl. vrstvy"</t>
  </si>
  <si>
    <t>16</t>
  </si>
  <si>
    <t>181451123</t>
  </si>
  <si>
    <t>Založení lučního trávníku výsevem plochy přes 1000 m2 ve svahu do 1:1</t>
  </si>
  <si>
    <t>-1153082283</t>
  </si>
  <si>
    <t>Založení trávníku na půdě předem připravené plochy přes 1000 m2 výsevem včetně utažení lučního na svahu přes 1:2 do 1:1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</si>
  <si>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</si>
  <si>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17</t>
  </si>
  <si>
    <t>M</t>
  </si>
  <si>
    <t>005724740</t>
  </si>
  <si>
    <t>osivo směs travní krajinná-svahová</t>
  </si>
  <si>
    <t>kg</t>
  </si>
  <si>
    <t>840008993</t>
  </si>
  <si>
    <t>10156,71*0,015 'Přepočtené koeficientem množství</t>
  </si>
  <si>
    <t>18</t>
  </si>
  <si>
    <t>181951102</t>
  </si>
  <si>
    <t>Úprava pláně v hornině tř. 1 až 4 se zhutněním</t>
  </si>
  <si>
    <t>-2128378231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</si>
  <si>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</si>
  <si>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</si>
  <si>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10*3385,57 "délka v řezu*délka"</t>
  </si>
  <si>
    <t>19</t>
  </si>
  <si>
    <t>182101101</t>
  </si>
  <si>
    <t>Svahování v zářezech v hornině tř. 1 až 4</t>
  </si>
  <si>
    <t>1264339934</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</si>
  <si>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</si>
  <si>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</si>
  <si>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3385,6*5 "délka*průměrná délka v řezu"</t>
  </si>
  <si>
    <t>Zakládání</t>
  </si>
  <si>
    <t>20</t>
  </si>
  <si>
    <t>213311141</t>
  </si>
  <si>
    <t>Polštáře zhutněné pod základy ze štěrkopísku tříděného</t>
  </si>
  <si>
    <t>-998813484</t>
  </si>
  <si>
    <t xml:space="preserve">Poznámka k souboru cen:
1. Ceny jsou určeny pro jakoukoliv míru zhutnění. 2. V cenách jsou započteny i náklady na urovnání povrchu polštáře. </t>
  </si>
  <si>
    <t>Prahy v toku</t>
  </si>
  <si>
    <t>5*5*0,5*0,1 "počet prahů*délka v řezu*š*tl"</t>
  </si>
  <si>
    <t>Svislé a kompletní konstrukce</t>
  </si>
  <si>
    <t>380321662</t>
  </si>
  <si>
    <t>Kompletní konstrukce ČOV, nádrží, vodojemů, žlabů nebo kanálů ze ŽB tř. C 30/37 tl 300 mm</t>
  </si>
  <si>
    <t>969996304</t>
  </si>
  <si>
    <t>Kompletní konstrukce čistíren odpadních vod, nádrží, vodojemů, kanálů z betonu železového bez výztuže a bednění bez zvýšených nároků na prostředí tř. C 30/37, tl. přes 150 do 300 mm</t>
  </si>
  <si>
    <t>Sedimentační jímky</t>
  </si>
  <si>
    <t>8*6*2*0,25 "deska - počet*d*š*tl."</t>
  </si>
  <si>
    <t>8*13*1,1*0,25 "stěny - počet*d na osu*v*tl."</t>
  </si>
  <si>
    <t>52,6*0,02 "2% na složité detaily"</t>
  </si>
  <si>
    <t>22</t>
  </si>
  <si>
    <t>380356211</t>
  </si>
  <si>
    <t>Bednění kompletních konstrukcí ČOV, nádrží nebo vodojemů omítaných ploch rovinných zřízení</t>
  </si>
  <si>
    <t>1083680061</t>
  </si>
  <si>
    <t>Bednění kompletních konstrukcí čistíren odpadních vod, nádrží, vodojemů, kanálů konstrukcí omítaných z betonu prostého nebo železového ploch rovinných zřízení</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</si>
  <si>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</si>
  <si>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8*2*(6+2)*0,25 "deska - počet jímek*počet stran*(d+š)*v"</t>
  </si>
  <si>
    <t>8*2*13*1,1 "stěny - počet jímek*počet stran*d na osu*v"</t>
  </si>
  <si>
    <t>260,8*0,02 "2% na složité detaily"</t>
  </si>
  <si>
    <t>23</t>
  </si>
  <si>
    <t>380356212</t>
  </si>
  <si>
    <t>Bednění kompletních konstrukcí ČOV, nádrží nebo vodojemů omítaných ploch rovinných odstranění</t>
  </si>
  <si>
    <t>-1415948957</t>
  </si>
  <si>
    <t>Bednění kompletních konstrukcí čistíren odpadních vod, nádrží, vodojemů, kanálů konstrukcí omítaných z betonu prostého nebo železového ploch rovinných odstranění</t>
  </si>
  <si>
    <t>24</t>
  </si>
  <si>
    <t>380361011</t>
  </si>
  <si>
    <t>Výztuž kompletních konstrukcí ČOV, nádrží nebo vodojemů ze svařovaných sítí KARI</t>
  </si>
  <si>
    <t>737583003</t>
  </si>
  <si>
    <t>Výztuž kompletních konstrukcí čistíren odpadních vod, nádrží, vodojemů, kanálů ze svařovaných sítí z drátů typu KARI</t>
  </si>
  <si>
    <t>Poznámka k položce:
100kg/m3</t>
  </si>
  <si>
    <t>53,652*0,1 'Přepočtené koeficientem množství</t>
  </si>
  <si>
    <t>Vodorovné konstrukce</t>
  </si>
  <si>
    <t>25</t>
  </si>
  <si>
    <t>451311511</t>
  </si>
  <si>
    <t>Podklad pro dlažbu z betonu prostého mrazuvzdorného tř. C 25/30 vrstva tl do 100 mm</t>
  </si>
  <si>
    <t>-769449192</t>
  </si>
  <si>
    <t>Podklad z prostého betonu pod dlažbu pro prostředí s mrazovými cykly, ve vrstvě tl. do 100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</si>
  <si>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</si>
  <si>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26</t>
  </si>
  <si>
    <t>451315116</t>
  </si>
  <si>
    <t>Podkladní nebo výplňová vrstva z betonu C 20/25 tl do 100 mm</t>
  </si>
  <si>
    <t>1898139391</t>
  </si>
  <si>
    <t>Podkladní a výplňové vrstvy z betonu prostého tloušťky do 100 mm, z betonu C 20/25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</si>
  <si>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</si>
  <si>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Podklad pod sedimentační jímky</t>
  </si>
  <si>
    <t>8*6,5*2,5 "počet*d*š"</t>
  </si>
  <si>
    <t>27</t>
  </si>
  <si>
    <t>452318510</t>
  </si>
  <si>
    <t>Zajišťovací práh z betonu prostého se zvýšenými nároky na prostředí</t>
  </si>
  <si>
    <t>-1311856254</t>
  </si>
  <si>
    <t>Zajišťovací práh z betonu prostého se zvýšenými nároky na prostředí na dně a ve svahu melioračních kanálů s patkami nebo bez patek</t>
  </si>
  <si>
    <t xml:space="preserve">Poznámka k souboru cen:
1. V cenách jsou započteny i náklady na bednění a odbednění. 2. Do objemu prahu se započítává i objem základů nebo patek. </t>
  </si>
  <si>
    <t xml:space="preserve">Poznámka k položce:
C30/37 XC2, XD2 max. průsak 50 mm dle ČSN EN 12390-8 (použít síranovzdorný cement) </t>
  </si>
  <si>
    <t>5*5*0,5*0,5 "počet prahů*délka v řezu*š*tl"</t>
  </si>
  <si>
    <t>Odlehčovací objekt 3</t>
  </si>
  <si>
    <t>12*0,5*0,5 "délka v řezu*š*tl"</t>
  </si>
  <si>
    <t>0,96*0,5*2 "plocha*š*počet"</t>
  </si>
  <si>
    <t>28</t>
  </si>
  <si>
    <t>457572111</t>
  </si>
  <si>
    <t>Filtrační vrstvy ze štěrkopísku se zhutněním frakce od 0 až 8 do 0 až 32 mm</t>
  </si>
  <si>
    <t>1846012350</t>
  </si>
  <si>
    <t>Filtrační vrstvy jakékoliv tloušťky a sklonu  ze štěrkopísků se zhutněním do 10 pojezdů/m3, frakce od 0-8 do 0-32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</si>
  <si>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</si>
  <si>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Odvodňovací štěrkopísková vrstva ve dně</t>
  </si>
  <si>
    <t>1,2*0,1*3312 "délka v řezu*tl. vrstvy*délka úseku"</t>
  </si>
  <si>
    <t>397,44*0,05 "5% na složitá místa"</t>
  </si>
  <si>
    <t>29</t>
  </si>
  <si>
    <t>46551322R</t>
  </si>
  <si>
    <t>Dlažba z lomového kamene na cementovou maltu s vyspárováním tl 200 mm</t>
  </si>
  <si>
    <t>119343597</t>
  </si>
  <si>
    <t>Dlažba z lomového kamene lomařsky upraveného  vodorovná nebo ve sklonu na cementovou maltu ze 400 kg cementu na m3 malty, s vyspárováním cementovou maltou MCs tl. 200 mm</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</si>
  <si>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</si>
  <si>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Poznámka k položce:
Po 6m bude vždy příčná spára zalita živičnou zálivkou jako dilatační spára</t>
  </si>
  <si>
    <t>Šikmá délka 1000mm</t>
  </si>
  <si>
    <t>3,2*(2200,8+506,05) "délka v řezu*délka úseku"</t>
  </si>
  <si>
    <t>Šikmá délka 1500mm</t>
  </si>
  <si>
    <t>4,2*143,5 "délka v řezu*délka úseku"</t>
  </si>
  <si>
    <t>Šikmá délka 2000mm</t>
  </si>
  <si>
    <t>5,2*(407,28+127,94) "délka v řezu*délka úseku"</t>
  </si>
  <si>
    <t>12047,764*0,05 "5% na složitá místa - přizpůsobení terénu apod."</t>
  </si>
  <si>
    <t>30</t>
  </si>
  <si>
    <t>58381086R</t>
  </si>
  <si>
    <t>kámen lomový upravený - výběrový na provedení dlažby o tl. 200mm</t>
  </si>
  <si>
    <t>-1271610422</t>
  </si>
  <si>
    <t>(12650,152*0,2)*2,65 "(plocha*tl.)/obj.hm."</t>
  </si>
  <si>
    <t>Komunikace pozemní</t>
  </si>
  <si>
    <t>31</t>
  </si>
  <si>
    <t>572211111</t>
  </si>
  <si>
    <t>Vyspravení výtluků na krajnicích a komunikacích kamenivem hrubým drceným</t>
  </si>
  <si>
    <t>490166768</t>
  </si>
  <si>
    <t>Vyspravení výtluků a propadlých míst na krajnicích a komunikacích s rozprostřením a zhutněním kamenivem hrubým drceným</t>
  </si>
  <si>
    <t xml:space="preserve">Poznámka k souboru cen:
1. Množství měrných jednotek se určuje v m3 kameniva v nezhutněném stavu. </t>
  </si>
  <si>
    <t>Poznámka k položce:
Provizorní oprava souběžné komunikace s přeložkou potoka
Cenu položky ponížit o cenu materiálu a jeho přemístění k místu uložení - použito kamenivo z přeložky Modlanského potoka viz položka 11315201R</t>
  </si>
  <si>
    <t>Ostatní konstrukce a práce, bourání</t>
  </si>
  <si>
    <t>32</t>
  </si>
  <si>
    <t>91941114R</t>
  </si>
  <si>
    <t>Čelo propustku z betonu prostého se zvýšenými nároky na prostředí pro propustek z trub DN 1400</t>
  </si>
  <si>
    <t>kus</t>
  </si>
  <si>
    <t>5585029</t>
  </si>
  <si>
    <t>Čelo propustku včetně římsy z betonu prostého se zvýšenými nároky na prostředí, pro propustek z trub DN 1400</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</si>
  <si>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</si>
  <si>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33</t>
  </si>
  <si>
    <t>919521230</t>
  </si>
  <si>
    <t>Zřízení silničního propustku z trub betonových nebo ŽB DN 1400</t>
  </si>
  <si>
    <t>2084343221</t>
  </si>
  <si>
    <t>Zřízení silničního propustku z trub betonových nebo železobetonových DN 1400 mm</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</si>
  <si>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</si>
  <si>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34</t>
  </si>
  <si>
    <t>59222650R</t>
  </si>
  <si>
    <t>trouba železobetonová TZP-Q 1400/3000 vč. těsnění</t>
  </si>
  <si>
    <t>112921964</t>
  </si>
  <si>
    <t>35</t>
  </si>
  <si>
    <t>934956124</t>
  </si>
  <si>
    <t>Hradítka z dubového dřeva tl 50 mm</t>
  </si>
  <si>
    <t>1535359333</t>
  </si>
  <si>
    <t>Přepadová a ochranná zařízení nádrží  dřevěná hradítka (dluže požeráku) š.150 mm, bez nátěru, s potřebným kováním z dubového dřeva, tl. 50 mm</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</si>
  <si>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</si>
  <si>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2*4,5 "počet*plocha"</t>
  </si>
  <si>
    <t>36</t>
  </si>
  <si>
    <t>953943123</t>
  </si>
  <si>
    <t>Osazování výrobků do 15 kg/kus do betonu bez jejich dodání</t>
  </si>
  <si>
    <t>-1534093258</t>
  </si>
  <si>
    <t>Osazování drobných kovových předmětů  výrobků ostatních jinde neuvedených do betonu se zajištěním polohy k bednění či k výztuži před zabetonováním hmotnosti přes 5 do 15 kg/kus</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</si>
  <si>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</si>
  <si>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12 "ks"</t>
  </si>
  <si>
    <t>37</t>
  </si>
  <si>
    <t>130105240</t>
  </si>
  <si>
    <t>úhelník ocelový nerovnostranný jakost 11 375 100x65x7mm</t>
  </si>
  <si>
    <t>-2068810007</t>
  </si>
  <si>
    <t>Poznámka k položce:
Hmotnost: 9,27 kg/m</t>
  </si>
  <si>
    <t>2*12*0,00927 "počet*d*váha"</t>
  </si>
  <si>
    <t>38</t>
  </si>
  <si>
    <t>961044111</t>
  </si>
  <si>
    <t>Bourání základů z betonu prostého</t>
  </si>
  <si>
    <t>-1311176651</t>
  </si>
  <si>
    <t>Bourání základů z betonu  prostého</t>
  </si>
  <si>
    <t>11*3,3*0,5*0,5 "počet prahů*délka v řezu*š*tl"</t>
  </si>
  <si>
    <t>práh ve vtokovém objektu</t>
  </si>
  <si>
    <t>0,9*0,224*0,3 "d*v*š"</t>
  </si>
  <si>
    <t>39</t>
  </si>
  <si>
    <t>966008113</t>
  </si>
  <si>
    <t>Bourání trubního propustku do DN 800</t>
  </si>
  <si>
    <t>469689307</t>
  </si>
  <si>
    <t>Bourání trubního propustku  s odklizením a uložením vybouraného materiálu na skládku na vzdálenost do 3 m nebo s naložením na dopravní prostředek z trub DN přes 500 do 800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</si>
  <si>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</si>
  <si>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40</t>
  </si>
  <si>
    <t>96600811R</t>
  </si>
  <si>
    <t>Bourání čel propustku</t>
  </si>
  <si>
    <t>741455480</t>
  </si>
  <si>
    <t>41</t>
  </si>
  <si>
    <t>966075141</t>
  </si>
  <si>
    <t>Odstranění kovového zábradlí vcelku</t>
  </si>
  <si>
    <t>2082745516</t>
  </si>
  <si>
    <t>Odstranění různých konstrukcí na mostech kovového zábradlí vcelku</t>
  </si>
  <si>
    <t>Propustek 2</t>
  </si>
  <si>
    <t>2*3,4+6,2 "počet*d1+d2"</t>
  </si>
  <si>
    <t>42</t>
  </si>
  <si>
    <t>985111211</t>
  </si>
  <si>
    <t>Odsekání betonu stěn tl do 80 mm</t>
  </si>
  <si>
    <t>475808186</t>
  </si>
  <si>
    <t>Otlučení nebo odsekání vrstev betonu stěn, tloušťka odsekané vrstvy do 80 mm</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</si>
  <si>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</si>
  <si>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Poznámka k položce:
Odhad 10% z celkové plochy</t>
  </si>
  <si>
    <t>Vtokový objekt</t>
  </si>
  <si>
    <t>16,5*2 "obvod*výška"</t>
  </si>
  <si>
    <t>Propustek 1</t>
  </si>
  <si>
    <t>(5,6)*3 "(délka 1.čela)*v"</t>
  </si>
  <si>
    <t>Propustek 3</t>
  </si>
  <si>
    <t>(4,8+4,8)*3 "(délka 1.čela+délka 2.čela)*v"</t>
  </si>
  <si>
    <t>Propustek 4</t>
  </si>
  <si>
    <t>(3,9+3,9)*3 "(délka 1.čela+délka 2.čela)*v"</t>
  </si>
  <si>
    <t>Propustek 5</t>
  </si>
  <si>
    <t>(7+7)*3 "(délka 1.čela+délka 2.čela)*v"</t>
  </si>
  <si>
    <t>Propustek 6</t>
  </si>
  <si>
    <t>(3,5+3,5)*3 "(délka 1.čela+délka 2.čela)*v"</t>
  </si>
  <si>
    <t>165*0,1 'Přepočtené koeficientem množství</t>
  </si>
  <si>
    <t>43</t>
  </si>
  <si>
    <t>985111231</t>
  </si>
  <si>
    <t>Odsekání betonu rubu kleneb a podlah tl do 80 mm</t>
  </si>
  <si>
    <t>1929734273</t>
  </si>
  <si>
    <t>Otlučení nebo odsekání vrstev betonu rubu kleneb a podlah, tloušťka odsekané vrstvy do 80 mm</t>
  </si>
  <si>
    <t>5,45 "plocha"</t>
  </si>
  <si>
    <t>3,6 "plocha"</t>
  </si>
  <si>
    <t>2,9+2,8 "plocha"</t>
  </si>
  <si>
    <t>2,1+1,9 "plocha"</t>
  </si>
  <si>
    <t>3,3+3,6 "plocha"</t>
  </si>
  <si>
    <t>2,05+2,05 "plocha"</t>
  </si>
  <si>
    <t>29,75*0,1 'Přepočtené koeficientem množství</t>
  </si>
  <si>
    <t>44</t>
  </si>
  <si>
    <t>985121122</t>
  </si>
  <si>
    <t>Tryskání degradovaného betonu stěn a rubu kleneb vodou pod tlakem do 1250 barů</t>
  </si>
  <si>
    <t>1531066105</t>
  </si>
  <si>
    <t>Tryskání degradovaného betonu stěn, rubu kleneb a podlah vodou pod tlakem přes 300 do 1 250 barů</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</si>
  <si>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</si>
  <si>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Stěny - svislé plochy</t>
  </si>
  <si>
    <t>165</t>
  </si>
  <si>
    <t>zhlaví - vodorovné plochy</t>
  </si>
  <si>
    <t>29,75</t>
  </si>
  <si>
    <t>45</t>
  </si>
  <si>
    <t>985131311</t>
  </si>
  <si>
    <t>Ruční dočištění ploch stěn, rubu kleneb a podlah ocelových kartáči</t>
  </si>
  <si>
    <t>-1851399403</t>
  </si>
  <si>
    <t>Očištění ploch stěn, rubu kleneb a podlah ruční dočištění ocelovými kartáči</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</si>
  <si>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</si>
  <si>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Poznámka k položce:
Odhad 20% z celkové plochy.
Zahrnuje i očištění odhalené výztuže.</t>
  </si>
  <si>
    <t>194,75*0,2 'Přepočtené koeficientem množství</t>
  </si>
  <si>
    <t>46</t>
  </si>
  <si>
    <t>98500010R</t>
  </si>
  <si>
    <t>Bandáž spár, trhlin</t>
  </si>
  <si>
    <t>-1204528113</t>
  </si>
  <si>
    <t>Poznámka k položce:
Odhad 75 m.</t>
  </si>
  <si>
    <t>47</t>
  </si>
  <si>
    <t>98532111R</t>
  </si>
  <si>
    <t>Ochrana výztuže a spojovací můstek</t>
  </si>
  <si>
    <t>69365434</t>
  </si>
  <si>
    <t>Poznámka k položce:
Odhad 100% z celkové plochy</t>
  </si>
  <si>
    <t>48</t>
  </si>
  <si>
    <t>98531111R</t>
  </si>
  <si>
    <t>Hrubá reprofilace do 100mm</t>
  </si>
  <si>
    <t>1173571447</t>
  </si>
  <si>
    <t>Poznámka k položce:
Odhad 15% z celkové plochy.</t>
  </si>
  <si>
    <t>194,75*0,15 'Přepočtené koeficientem množství</t>
  </si>
  <si>
    <t>49</t>
  </si>
  <si>
    <t>98531210R</t>
  </si>
  <si>
    <t>Celoplošná stěrka 2-3mm</t>
  </si>
  <si>
    <t>-2021117388</t>
  </si>
  <si>
    <t>50</t>
  </si>
  <si>
    <t>98599991R</t>
  </si>
  <si>
    <t>Ochranný nátěr betonových konstrukcí</t>
  </si>
  <si>
    <t>-1290180999</t>
  </si>
  <si>
    <t>997</t>
  </si>
  <si>
    <t>Přesun sutě</t>
  </si>
  <si>
    <t>51</t>
  </si>
  <si>
    <t>52</t>
  </si>
  <si>
    <t>997006512</t>
  </si>
  <si>
    <t>Vodorovné doprava suti s naložením a složením na skládku do 1 km</t>
  </si>
  <si>
    <t>-1674789057</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</si>
  <si>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</si>
  <si>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</si>
  <si>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53</t>
  </si>
  <si>
    <t>997006519</t>
  </si>
  <si>
    <t>Příplatek k vodorovnému přemístění suti na skládku ZKD 1 km přes 1 km</t>
  </si>
  <si>
    <t>-675968453</t>
  </si>
  <si>
    <t>Vodorovná doprava suti na skládku s naložením na dopravní prostředek a složením Příplatek k ceně za každý další i započatý 1 km</t>
  </si>
  <si>
    <t>Poznámka k položce:
Celkem do 5km</t>
  </si>
  <si>
    <t>57,621*4 'Přepočtené koeficientem množství</t>
  </si>
  <si>
    <t>54</t>
  </si>
  <si>
    <t>997006551</t>
  </si>
  <si>
    <t>Hrubé urovnání suti na skládce bez zhutnění</t>
  </si>
  <si>
    <t>317445483</t>
  </si>
  <si>
    <t>Hrubé urovnání suti na skládce  bez zhutnění</t>
  </si>
  <si>
    <t xml:space="preserve">Poznámka k souboru cen:
1. Cena nezahrnuje náklady na poplatek za skládku; tyto lze ocenit cenami souboru cen 997 01-38 Poplatek za uložení stavebního odpadu na skládku katalogu 801-3 Budovy a haly - bourání konstrukcí. </t>
  </si>
  <si>
    <t>55</t>
  </si>
  <si>
    <t>997013801</t>
  </si>
  <si>
    <t>Poplatek za uložení na skládce (skládkovné) stavebního odpadu betonového kód odpadu 170 101</t>
  </si>
  <si>
    <t>-1755338906</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</si>
  <si>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</si>
  <si>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</si>
  <si>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</si>
  <si>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</si>
  <si>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56</t>
  </si>
  <si>
    <t>998318011</t>
  </si>
  <si>
    <t>Přesun hmot pro meliorační kanály</t>
  </si>
  <si>
    <t>-393272030</t>
  </si>
  <si>
    <t>Přesun hmot pro meliorační kanály  dopravní vzdálenost do 1 000 m</t>
  </si>
  <si>
    <t>PSV</t>
  </si>
  <si>
    <t>Práce a dodávky PSV</t>
  </si>
  <si>
    <t>767</t>
  </si>
  <si>
    <t>Konstrukce zámečnické</t>
  </si>
  <si>
    <t>64</t>
  </si>
  <si>
    <t>767161111</t>
  </si>
  <si>
    <t>Montáž zábradlí rovného z trubek do zdi hmotnosti do 20 kg</t>
  </si>
  <si>
    <t>-273696085</t>
  </si>
  <si>
    <t>Montáž zábradlí rovného  z trubek nebo tenkostěnných profilů do zdiva, hmotnosti 1 m zábradlí do 20 kg</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</si>
  <si>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</si>
  <si>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Poznámka k položce:
Na nové čelo propustku č.1</t>
  </si>
  <si>
    <t>65</t>
  </si>
  <si>
    <t>7665221R</t>
  </si>
  <si>
    <t>kompozitové zábradlí v. 1,1 m</t>
  </si>
  <si>
    <t>-289087716</t>
  </si>
  <si>
    <t>66</t>
  </si>
  <si>
    <t>998767201</t>
  </si>
  <si>
    <t>Přesun hmot procentní pro zámečnické konstrukce v objektech v do 6 m</t>
  </si>
  <si>
    <t>%</t>
  </si>
  <si>
    <t>-377887741</t>
  </si>
  <si>
    <t>Přesun hmot pro zámečnické konstrukce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</si>
  <si>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</si>
  <si>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</si>
  <si>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</si>
  <si>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57</t>
  </si>
  <si>
    <t>783301303</t>
  </si>
  <si>
    <t>Bezoplachové odrezivění zámečnických konstrukcí</t>
  </si>
  <si>
    <t>-48400560</t>
  </si>
  <si>
    <t>Příprava podkladu zámečnických konstrukcí před provedením nátěru odrezivění odrezovačem bezoplachovým</t>
  </si>
  <si>
    <t>58</t>
  </si>
  <si>
    <t>783301313</t>
  </si>
  <si>
    <t>Odmaštění zámečnických konstrukcí ředidlovým odmašťovačem</t>
  </si>
  <si>
    <t>-1032338319</t>
  </si>
  <si>
    <t>Příprava podkladu zámečnických konstrukcí před provedením nátěru odmaštění odmašťovačem ředidlovým</t>
  </si>
  <si>
    <t>59</t>
  </si>
  <si>
    <t>783314201</t>
  </si>
  <si>
    <t>Základní antikorozní jednonásobný syntetický standardní nátěr zámečnických konstrukcí</t>
  </si>
  <si>
    <t>116062943</t>
  </si>
  <si>
    <t>Základní antikorozní nátěr zámečnických konstrukcí jednonásobný syntetický standardní</t>
  </si>
  <si>
    <t>60</t>
  </si>
  <si>
    <t>783315101</t>
  </si>
  <si>
    <t>Mezinátěr jednonásobný syntetický standardní zámečnických konstrukcí</t>
  </si>
  <si>
    <t>-2008295233</t>
  </si>
  <si>
    <t>Mezinátěr zámečnických konstrukcí jednonásobný syntetický standardní</t>
  </si>
  <si>
    <t>61</t>
  </si>
  <si>
    <t>783317101</t>
  </si>
  <si>
    <t>Krycí jednonásobný syntetický standardní nátěr zámečnických konstrukcí</t>
  </si>
  <si>
    <t>1918908321</t>
  </si>
  <si>
    <t>Krycí nátěr (email) zámečnických konstrukcí jednonásobný syntetický standardní</t>
  </si>
  <si>
    <t>Práce a dodávky M</t>
  </si>
  <si>
    <t>35-M</t>
  </si>
  <si>
    <t>Montáž čerpadel, kompr.a vodoh.zař.</t>
  </si>
  <si>
    <t>62</t>
  </si>
  <si>
    <t>350340089R</t>
  </si>
  <si>
    <t>Montáž česlo ručně stírané hrubé 1500 x 850</t>
  </si>
  <si>
    <t>432829677</t>
  </si>
  <si>
    <t>63</t>
  </si>
  <si>
    <t>35001R</t>
  </si>
  <si>
    <t>Česle 1500 x 850 s průlinou 100mm</t>
  </si>
  <si>
    <t>256</t>
  </si>
  <si>
    <t>-996240110</t>
  </si>
  <si>
    <t>SO 02 - Dočasná opatření pro výstavbu</t>
  </si>
  <si>
    <t>44161000-6</t>
  </si>
  <si>
    <t xml:space="preserve">    8 - Trubní vedení</t>
  </si>
  <si>
    <t>122101102</t>
  </si>
  <si>
    <t>Odkopávky a prokopávky nezapažené v hornině tř. 1 a 2 objem do 1000 m3</t>
  </si>
  <si>
    <t>148540191</t>
  </si>
  <si>
    <t>Odkopávky a prokopávky nezapažené  s přehozením výkopku na vzdálenost do 3 m nebo s naložením na dopravní prostředek v horninách tř. 1 a 2 přes 100 do 1 000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</si>
  <si>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</si>
  <si>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Poznámka k položce:
Odkopávka hrázek po dokončení úseku</t>
  </si>
  <si>
    <t>162601102</t>
  </si>
  <si>
    <t>Vodorovné přemístění do 5000 m výkopku/sypaniny z horniny tř. 1 až 4</t>
  </si>
  <si>
    <t>-1276152909</t>
  </si>
  <si>
    <t>Vodorovné přemístění výkopku nebo sypaniny po suchu  na obvyklém dopravním prostředku, bez naložení výkopku, avšak se složením bez rozhrnutí z horniny tř. 1 až 4 na vzdálenost přes 4 000 do 5 000 m</t>
  </si>
  <si>
    <t>Poznámka k položce:
Dovoz zeminy - zemina z okolí v majetku investora (v případě vyhovujích vlastností i zemina z výkopu koryta)</t>
  </si>
  <si>
    <t>Dovoz</t>
  </si>
  <si>
    <t>321,300</t>
  </si>
  <si>
    <t>Odvoz po dokončení úseku</t>
  </si>
  <si>
    <t>-967224877</t>
  </si>
  <si>
    <t>171103101</t>
  </si>
  <si>
    <t>Zemní hrázky melioračních kanálů z horniny tř. 1 až 4</t>
  </si>
  <si>
    <t>-183978819</t>
  </si>
  <si>
    <t>Zemní hrázky přívodních a odpadních melioračních kanálů  zhutňované po vrstvách tloušťky 200 mm, s přemístěním sypaniny do 20 m nebo s jejím přehozením do 3 m z hornin tř. 1 až 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</si>
  <si>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</si>
  <si>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Ochranné hrázky pro převádění vody</t>
  </si>
  <si>
    <t>15*6,3*3,4 "počet*plocha v řezu*š"</t>
  </si>
  <si>
    <t>1169139546</t>
  </si>
  <si>
    <t>15*28 "počet hrázek*plocha"</t>
  </si>
  <si>
    <t>Trubní vedení</t>
  </si>
  <si>
    <t>87137110R</t>
  </si>
  <si>
    <t>Montáž potrubí z PVC těsněných gumovým kroužkem otevřený výkop D 315</t>
  </si>
  <si>
    <t>-2003273710</t>
  </si>
  <si>
    <t>Montáž vodovodního potrubí z plastů v otevřeném výkopu z tvrdého PVC s integrovaným těsněnim D 315 mm</t>
  </si>
  <si>
    <t>Poznámka k položce:
vč. lokálních podepření dle potřeby</t>
  </si>
  <si>
    <t xml:space="preserve">Převod vody - vždy dva úseky současně - potřeba 500m potrubí na celou stavbu, které se použije na další úseky </t>
  </si>
  <si>
    <t>14*250 "počet úseků*délka"</t>
  </si>
  <si>
    <t>286113260</t>
  </si>
  <si>
    <t>trubka kanalizace plastová KGEM-315x5000 mm SN4</t>
  </si>
  <si>
    <t>CS ÚRS 2017 01</t>
  </si>
  <si>
    <t>-713054272</t>
  </si>
  <si>
    <t>trubka kanalizační plastová KG - DN 315x5000 mm SN4</t>
  </si>
  <si>
    <t xml:space="preserve">Poznámka k položce:
vč. potřebných kolen dle potřeby </t>
  </si>
  <si>
    <t>500/5 "počet/délkou kusu"</t>
  </si>
  <si>
    <t>+5 "rezerva"</t>
  </si>
  <si>
    <t>82117180R</t>
  </si>
  <si>
    <t>Demontáž potrubí z PVC do D 315</t>
  </si>
  <si>
    <t>-269069975</t>
  </si>
  <si>
    <t>82117181R</t>
  </si>
  <si>
    <t>Manipulace s potrubím z PVC při pracích na úpravě koryta - pootáčení, posouvání dle aktuální potřeby</t>
  </si>
  <si>
    <t>-1107401348</t>
  </si>
  <si>
    <t>998276101</t>
  </si>
  <si>
    <t>Přesun hmot pro trubní vedení z trub z plastických hmot otevřený výkop</t>
  </si>
  <si>
    <t>-512749708</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</si>
  <si>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</si>
  <si>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</si>
  <si>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998276128</t>
  </si>
  <si>
    <t>Příplatek k přesunu hmot pro trubní vedení z trub z plastických hmot za zvětšený přesun do 5000 m</t>
  </si>
  <si>
    <t>35325362</t>
  </si>
  <si>
    <t>Přesun hmot pro trubní vedení hloubené z trub z plastických hmot nebo sklolaminátových Příplatek k cenám za zvětšený přesun přes vymezenou největší dopravní vzdálenost přes 3000 do 5000 m</t>
  </si>
  <si>
    <t>SO 03 - Křížení přeložky s příkopem M</t>
  </si>
  <si>
    <t>45247112-8</t>
  </si>
  <si>
    <t>113107125</t>
  </si>
  <si>
    <t>Odstranění podkladu z kameniva drceného tl 500 mm ručně</t>
  </si>
  <si>
    <t>-1774881909</t>
  </si>
  <si>
    <t>Odstranění podkladů nebo krytů ručně s přemístěním hmot na skládku na vzdálenost do 3 m nebo s naložením na dopravní prostředek z kameniva hrubého drceného, o tl. vrstvy přes 400 do 500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</si>
  <si>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</si>
  <si>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Propustek DN800</t>
  </si>
  <si>
    <t>5*3 "d*š"</t>
  </si>
  <si>
    <t>121101101</t>
  </si>
  <si>
    <t>Sejmutí ornice s přemístěním na vzdálenost do 50 m</t>
  </si>
  <si>
    <t>-599154474</t>
  </si>
  <si>
    <t>Sejmutí ornice nebo lesní půdy  s vodorovným přemístěním na hromady v místě upotřebení nebo na dočasné či trvalé skládky se složením, na vzdálenost do 50 m</t>
  </si>
  <si>
    <t>50*0,1 "plocha*tl"</t>
  </si>
  <si>
    <t>124203101</t>
  </si>
  <si>
    <t>Vykopávky do 1000 m3 pro koryta vodotečí v hornině tř. 3</t>
  </si>
  <si>
    <t>1493317607</t>
  </si>
  <si>
    <t>Vykopávky pro koryta vodotečí  s přehozením výkopku na vzdálenost do 3 m nebo s naložením na dopravní prostředek v hornině tř. 3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</si>
  <si>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</si>
  <si>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Příkop M</t>
  </si>
  <si>
    <t>1,26*14 "průměrná plocha v řezu*délka"</t>
  </si>
  <si>
    <t>124203109</t>
  </si>
  <si>
    <t>Příplatek k vykopávkám pro koryta vodotečí v hornině tř. 3 za lepivost</t>
  </si>
  <si>
    <t>-28839664</t>
  </si>
  <si>
    <t>Vykopávky pro koryta vodotečí  s přehozením výkopku na vzdálenost do 3 m nebo s naložením na dopravní prostředek v hornině tř. 3 Příplatek k cenám za lepivost horniny tř. 3</t>
  </si>
  <si>
    <t>17,64*0,5 'Přepočtené koeficientem množství</t>
  </si>
  <si>
    <t>132201201</t>
  </si>
  <si>
    <t>Hloubení rýh š do 2000 mm v hornině tř. 3 objemu do 100 m3</t>
  </si>
  <si>
    <t>-1596165844</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</si>
  <si>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</si>
  <si>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</si>
  <si>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nový propustek DN800 + vtokový objekt</t>
  </si>
  <si>
    <t>16,5*2*2,3 "d*š*prům. hloubka"</t>
  </si>
  <si>
    <t>132201209</t>
  </si>
  <si>
    <t>Příplatek za lepivost k hloubení rýh š do 2000 mm v hornině tř. 3</t>
  </si>
  <si>
    <t>-2103241465</t>
  </si>
  <si>
    <t>Hloubení zapažených i nezapažených rýh šířky přes 600 do 2 000 mm  s urovnáním dna do předepsaného profilu a spádu v hornině tř. 3 Příplatek k cenám za lepivost horniny tř. 3</t>
  </si>
  <si>
    <t>75,9*0,5 'Přepočtené koeficientem množství</t>
  </si>
  <si>
    <t>151101102</t>
  </si>
  <si>
    <t>Zřízení příložného pažení a rozepření stěn rýh hl do 4 m</t>
  </si>
  <si>
    <t>17806674</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</si>
  <si>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</si>
  <si>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</si>
  <si>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2*16,5*2,5 "počet stran*délka*prům. hloubka"</t>
  </si>
  <si>
    <t>151101112</t>
  </si>
  <si>
    <t>Odstranění příložného pažení a rozepření stěn rýh hl do 4 m</t>
  </si>
  <si>
    <t>-85885226</t>
  </si>
  <si>
    <t>Odstranění pažení a rozepření stěn rýh pro podzemní vedení  s uložením materiálu na vzdálenost do 3 m od kraje výkopu příložné, hloubky přes 2 do 4 m</t>
  </si>
  <si>
    <t>161101101</t>
  </si>
  <si>
    <t>Svislé přemístění výkopku z horniny tř. 1 až 4 hl výkopu do 2,5 m</t>
  </si>
  <si>
    <t>1500060532</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</si>
  <si>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</si>
  <si>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</si>
  <si>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Poznámka k položce:
50% z celk. množství dle Tabulky II dle ustanovení článku č. 3161</t>
  </si>
  <si>
    <t>-436854130</t>
  </si>
  <si>
    <t>17,64+75,9 "výkopy"</t>
  </si>
  <si>
    <t>-34,402"zásypy"</t>
  </si>
  <si>
    <t>167101101</t>
  </si>
  <si>
    <t>Nakládání výkopku z hornin tř. 1 až 4 do 100 m3</t>
  </si>
  <si>
    <t>-1025513003</t>
  </si>
  <si>
    <t>Nakládání, skládání a překládání neulehlého výkopku nebo sypaniny  nakládání, množství do 100 m3, z hornin tř. 1 až 4</t>
  </si>
  <si>
    <t>-787890527</t>
  </si>
  <si>
    <t>75,9 "výkop"</t>
  </si>
  <si>
    <t>-23,598 "obsyp"</t>
  </si>
  <si>
    <t>-9,9 "podsyp"</t>
  </si>
  <si>
    <t>-8 "vtokový objekt"</t>
  </si>
  <si>
    <t>175151101</t>
  </si>
  <si>
    <t>Obsypání potrubí strojně sypaninou bez prohození, uloženou do 3 m</t>
  </si>
  <si>
    <t>-1240056773</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</si>
  <si>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</si>
  <si>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</si>
  <si>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DN800</t>
  </si>
  <si>
    <t>15*2*1,2 "d*š*v"</t>
  </si>
  <si>
    <t>-(PI*0,513*0,513*15) "objem potrubí"</t>
  </si>
  <si>
    <t>583312010</t>
  </si>
  <si>
    <t>štěrkopísek netříděný</t>
  </si>
  <si>
    <t>-1911613025</t>
  </si>
  <si>
    <t>23,598*2 'Přepočtené koeficientem množství</t>
  </si>
  <si>
    <t>181006113</t>
  </si>
  <si>
    <t>Rozprostření zemin tl vrstvy do 0,2 m schopných zúrodnění v rovině a sklonu do 1:5</t>
  </si>
  <si>
    <t>1861793364</t>
  </si>
  <si>
    <t>Rozprostření zemin schopných zúrodnění  v rovině a ve sklonu do 1:5, tloušťka vrstvy přes 0,15 do 0,20 m</t>
  </si>
  <si>
    <t>59,138/0,2 "objem zeminy/tl. vrstvy"</t>
  </si>
  <si>
    <t>181301101</t>
  </si>
  <si>
    <t>Rozprostření ornice tl vrstvy do 100 mm pl do 500 m2 v rovině nebo ve svahu do 1:5</t>
  </si>
  <si>
    <t>562093901</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</si>
  <si>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</si>
  <si>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</si>
  <si>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181411121</t>
  </si>
  <si>
    <t>Založení lučního trávníku výsevem plochy do 1000 m2 v rovině a ve svahu do 1:5</t>
  </si>
  <si>
    <t>1990857259</t>
  </si>
  <si>
    <t>Založení trávníku na půdě předem připravené plochy do 1000 m2 výsevem včetně utažení lučního v rovině nebo na svahu do 1:5</t>
  </si>
  <si>
    <t>005724720</t>
  </si>
  <si>
    <t>osivo směs travní krajinná-rovinná</t>
  </si>
  <si>
    <t>-1225324549</t>
  </si>
  <si>
    <t>14*0,015 'Přepočtené koeficientem množství</t>
  </si>
  <si>
    <t>181411123</t>
  </si>
  <si>
    <t>Založení lučního trávníku výsevem plochy do 1000 m2 ve svahu do 1:1</t>
  </si>
  <si>
    <t>-1649103323</t>
  </si>
  <si>
    <t>Založení trávníku na půdě předem připravené plochy do 1000 m2 výsevem včetně utažení lučního na svahu přes 1:2 do 1:1</t>
  </si>
  <si>
    <t>-281247188</t>
  </si>
  <si>
    <t>36*0,015 'Přepočtené koeficientem množství</t>
  </si>
  <si>
    <t>1918047584</t>
  </si>
  <si>
    <t>1398052918</t>
  </si>
  <si>
    <t>182301121</t>
  </si>
  <si>
    <t>Rozprostření ornice pl do 500 m2 ve svahu přes 1:5 tl vrstvy do 100 mm</t>
  </si>
  <si>
    <t>1122835318</t>
  </si>
  <si>
    <t>Rozprostření a urovnání ornice ve svahu sklonu přes 1:5 při souvislé ploše do 500 m2, tl. vrstvy do 100 mm</t>
  </si>
  <si>
    <t>-1835085213</t>
  </si>
  <si>
    <t>Polštáře zhutněné pod základy  ze štěrkopísku tříděného</t>
  </si>
  <si>
    <t>Pod vtokový objekt</t>
  </si>
  <si>
    <t>3*2*0,1 "d*š*tl."</t>
  </si>
  <si>
    <t>273322611</t>
  </si>
  <si>
    <t>Základové desky ze ŽB se zvýšenými nároky na prostředí tř. C 30/37</t>
  </si>
  <si>
    <t>-1144868559</t>
  </si>
  <si>
    <t>Základy z betonu železového (bez výztuže) desky z betonu se zvýšenými nároky na prostředí tř. C 30/37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</si>
  <si>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</si>
  <si>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2,1*1,7*0,3 "d*š*v"</t>
  </si>
  <si>
    <t>273351215</t>
  </si>
  <si>
    <t>Zřízení bednění stěn základových desek</t>
  </si>
  <si>
    <t>-1680824341</t>
  </si>
  <si>
    <t>Bednění základových stěn desek svislé nebo šikmé (odkloněné), půdorysně přímé nebo zalomené ve volných nebo zapažených jámách, rýhách, šachtách, včetně případných vzpěr zřízení</t>
  </si>
  <si>
    <t>2*(2,1+1,7)*0,3 "počet stěn*(d+š)*v"</t>
  </si>
  <si>
    <t>273351216</t>
  </si>
  <si>
    <t>Odstranění bednění stěn základových desek</t>
  </si>
  <si>
    <t>-377518011</t>
  </si>
  <si>
    <t>Bednění základových stěn desek svislé nebo šikmé (odkloněné), půdorysně přímé nebo zalomené ve volných nebo zapažených jámách, rýhách, šachtách, včetně případných vzpěr odstranění</t>
  </si>
  <si>
    <t>273362021</t>
  </si>
  <si>
    <t>Výztuž základových desek svařovanými sítěmi Kari</t>
  </si>
  <si>
    <t>1627707261</t>
  </si>
  <si>
    <t>Výztuž základů desek ze svařovaných sítí z drátů typu KARI</t>
  </si>
  <si>
    <t xml:space="preserve">Poznámka k souboru cen:
1. Ceny platí pro desky rovné, s náběhy, hřibové nebo upnuté do žeber včetně výztuže těchto žeber. </t>
  </si>
  <si>
    <t>Poznámka k položce:
150kg výztuže na 1m3 betonu</t>
  </si>
  <si>
    <t>1,071*0,15 'Přepočtené koeficientem množství</t>
  </si>
  <si>
    <t>311322611</t>
  </si>
  <si>
    <t>Nosná zeď ze ŽB odolného proti agresivnímu prostředí tř. C 30/37 bez výztuže</t>
  </si>
  <si>
    <t>-695650972</t>
  </si>
  <si>
    <t>Nadzákladové zdi z betonu železového (bez výztuže) nosné odolného proti agresivnímu prostředí tř. C 30/37</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</si>
  <si>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-1816 jsou započteny i náklady na pečlivé hutnění zejména při líci konstrukce pro docílení neporušeného maltového povrchu bez vzhledových kazů. </t>
  </si>
  <si>
    <t>0,8*3,28*0,3 "š*v*tl."</t>
  </si>
  <si>
    <t>2*1,8*3,2*0,3 "počet*d*v*tl."</t>
  </si>
  <si>
    <t>0,8*2,42*0,3 "š*v*tl."</t>
  </si>
  <si>
    <t>311351105</t>
  </si>
  <si>
    <t>Zřízení oboustranného bednění zdí nosných</t>
  </si>
  <si>
    <t>-1636536359</t>
  </si>
  <si>
    <t>Bednění nadzákladových zdí nosných svislé nebo šikmé (odkloněné), půdorysně přímé nebo zalomené ve volném prostranství, ve volných nebo zapažených jamách, rýhách, šachtách, včetně případných vzpěr, oboustranné za každou stranu zřízení</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</si>
  <si>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bez dalších zednických vnějších povrchových úprav, tj. omítek, nástřiků fasád apod. nebo zednických vnitřních povrchových úprav přímo pod malby, nátěry, tapety apod.. 3. Není-li v úvodním projektu odůvodněně předepsána nejméně jedna podmínka uvedená v poznámce 2, použijí se ceny -1105 a -1106. </t>
  </si>
  <si>
    <t>6,4*2,8 "obvod vnější*prům. výška"</t>
  </si>
  <si>
    <t>4*2,8 "obvod vniřtní*prům. výška"</t>
  </si>
  <si>
    <t>311351106</t>
  </si>
  <si>
    <t>Odstranění oboustranného bednění zdí nosných</t>
  </si>
  <si>
    <t>1917510394</t>
  </si>
  <si>
    <t>Bednění nadzákladových zdí nosných svislé nebo šikmé (odkloněné), půdorysně přímé nebo zalomené ve volném prostranství, ve volných nebo zapažených jamách, rýhách, šachtách, včetně případných vzpěr, oboustranné za každou stranu odstranění</t>
  </si>
  <si>
    <t>311362021</t>
  </si>
  <si>
    <t>Výztuž nosných zdí svařovanými sítěmi Kari</t>
  </si>
  <si>
    <t>1323651870</t>
  </si>
  <si>
    <t>Výztuž nadzákladových zdí nosných svislých nebo odkloněných od svislice, rovných nebo oblých ze svařovaných sítí z drátů typu KARI</t>
  </si>
  <si>
    <t>Poznámka k položce:
150kg výtuže na 1m3 betonu</t>
  </si>
  <si>
    <t>4,824*0,15 'Přepočtené koeficientem množství</t>
  </si>
  <si>
    <t>451571111</t>
  </si>
  <si>
    <t>Lože pod dlažby ze štěrkopísku vrstva tl do 100 mm</t>
  </si>
  <si>
    <t>1531054571</t>
  </si>
  <si>
    <t>Lože pod dlažby  ze štěrkopísků,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</si>
  <si>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</si>
  <si>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Dlažby</t>
  </si>
  <si>
    <t>21,6 "plocha"</t>
  </si>
  <si>
    <t>Drátokamenné koše</t>
  </si>
  <si>
    <t>3,6*6 "délka v řezu*délka úseků"</t>
  </si>
  <si>
    <t>451573111</t>
  </si>
  <si>
    <t>Lože pod potrubí otevřený výkop ze štěrkopísku</t>
  </si>
  <si>
    <t>1508566146</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</si>
  <si>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</si>
  <si>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</si>
  <si>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Zbytek podsypu v rámci objektu 06.OI.07.32 Areálové vodovodní řady - délka 143,6m v souběhu</t>
  </si>
  <si>
    <t>15*2*0,33 "d*š*tl."</t>
  </si>
  <si>
    <t>-631056809</t>
  </si>
  <si>
    <t>Prahy - Příkop M</t>
  </si>
  <si>
    <t>3*3,9*0,5*0,5 "počet*délka*šířka*výška"</t>
  </si>
  <si>
    <t>461511111</t>
  </si>
  <si>
    <t>Opevnění z lomového kamene do drátěných košů gabionů zpracované na místě</t>
  </si>
  <si>
    <t>-1144542302</t>
  </si>
  <si>
    <t>Opevnění z drátěných košů (gabionů)  z lomového kamene neupraveného, tříděného zpracované na místě</t>
  </si>
  <si>
    <t>3,6*0,3*6"délka v řezu*tl.*délka úseku"</t>
  </si>
  <si>
    <t>465511227</t>
  </si>
  <si>
    <t>Dlažba z lomového kamene na sucho s vyklínováním a vyplněním spár tl 250 mm</t>
  </si>
  <si>
    <t>1633727459</t>
  </si>
  <si>
    <t>Dlažba z lomového kamene lomařsky upraveného  na sucho s vyklínováním kamenem, s vyplněním spár těženým kamenivem, drnem nebo ornicí s osetím,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</si>
  <si>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</si>
  <si>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3,6*6 "délka v řezu*délka úseku"</t>
  </si>
  <si>
    <t>564851111</t>
  </si>
  <si>
    <t>Podklad ze štěrkodrtě ŠD tl 150 mm</t>
  </si>
  <si>
    <t>-1765242119</t>
  </si>
  <si>
    <t>Podklad ze štěrkodrti ŠD  s rozprostřením a zhutněním, po zhutnění tl. 150 mm</t>
  </si>
  <si>
    <t>5*3 "délka*šířka"</t>
  </si>
  <si>
    <t>564861111</t>
  </si>
  <si>
    <t>Podklad ze štěrkodrtě ŠD tl 200 mm</t>
  </si>
  <si>
    <t>1776752469</t>
  </si>
  <si>
    <t>Podklad ze štěrkodrti ŠD  s rozprostřením a zhutněním, po zhutnění tl. 200 mm</t>
  </si>
  <si>
    <t>574381111</t>
  </si>
  <si>
    <t>Penetrační makadam hrubý PMH tl 90 mm</t>
  </si>
  <si>
    <t>47640088</t>
  </si>
  <si>
    <t>Penetrační makadam PM  s rozprostřením kameniva na sucho, s prolitím živicí, s posypem drtí a se zhutněním hrubý (PMH) z kameniva hrubého drceného, po zhutnění tl. 90 mm</t>
  </si>
  <si>
    <t xml:space="preserve">Poznámka k souboru cen:
1. Penetrační makadamy větších tlouštěk je nutno provádět ve 2 vrstvách. </t>
  </si>
  <si>
    <t>919411141</t>
  </si>
  <si>
    <t>Čelo propustku z betonu prostého se zvýšenými nároky na prostředí pro propustek z trub DN 600 až 800</t>
  </si>
  <si>
    <t>-538614873</t>
  </si>
  <si>
    <t>Čelo propustku  včetně římsy z betonu prostého se zvýšenými nároky na prostředí, pro propustek z trub DN 600 až 800 mm</t>
  </si>
  <si>
    <t>919521160</t>
  </si>
  <si>
    <t>Zřízení silničního propustku z trub betonových nebo ŽB DN 800</t>
  </si>
  <si>
    <t>1127159342</t>
  </si>
  <si>
    <t>Zřízení silničního propustku z trub betonových nebo železobetonových  DN 800 mm</t>
  </si>
  <si>
    <t>592224120</t>
  </si>
  <si>
    <t>trouba hrdlová přímá železobet. s integrovaným těsněním DEHA TZH-Q 800/2500 80 x 250 x 11,5 cm</t>
  </si>
  <si>
    <t>-1146241474</t>
  </si>
  <si>
    <t>Trouby pro splaškové odpadní vody železobetonové trouby hrdlové přímé s integrovaným těsněním TZH-Q  800/2500  integro DEHA 80 x 250 x 11,5</t>
  </si>
  <si>
    <t>15/2,5 "d/d kusu"</t>
  </si>
  <si>
    <t>953943122</t>
  </si>
  <si>
    <t>Osazování výrobků do 5 kg/kus do betonu bez jejich dodání</t>
  </si>
  <si>
    <t>919298244</t>
  </si>
  <si>
    <t>Osazování drobných kovových předmětů  výrobků ostatních jinde neuvedených do betonu se zajištěním polohy k bednění či k výztuži před zabetonováním hmotnosti přes 1 do 5 kg/kus</t>
  </si>
  <si>
    <t>Do vtokového objektu</t>
  </si>
  <si>
    <t>4 "ks"</t>
  </si>
  <si>
    <t>130104200</t>
  </si>
  <si>
    <t>úhelník ocelový rovnostranný jakost 11 375 50x50x5mm</t>
  </si>
  <si>
    <t>1605602969</t>
  </si>
  <si>
    <t>Poznámka k položce:
Hmotnost: 4,03 kg/m</t>
  </si>
  <si>
    <t>4*0,9*0,0043 "počet*d*váha"</t>
  </si>
  <si>
    <t>9886565R</t>
  </si>
  <si>
    <t>Vtoková mříž</t>
  </si>
  <si>
    <t>-436594563</t>
  </si>
  <si>
    <t>1106872931</t>
  </si>
  <si>
    <t>1762789681</t>
  </si>
  <si>
    <t>Poznámka k položce:
Celkem do 5 km</t>
  </si>
  <si>
    <t>11,25*4 'Přepočtené koeficientem množství</t>
  </si>
  <si>
    <t>4966133</t>
  </si>
  <si>
    <t>997221855</t>
  </si>
  <si>
    <t>Poplatek za uložení na skládce (skládkovné) zeminy a kameniva kód odpadu 170 504</t>
  </si>
  <si>
    <t>2035735700</t>
  </si>
  <si>
    <t>Poplatek za uložení stavebního odpadu na skládce (skládkovné) zeminy a kameniva zatříděného do Katalogu odpadů pod kódem 170 504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</si>
  <si>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</si>
  <si>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-1949215903</t>
  </si>
  <si>
    <t>251771542</t>
  </si>
  <si>
    <t>-1965308241</t>
  </si>
  <si>
    <t>1745235526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</si>
  <si>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</si>
  <si>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</si>
  <si>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</si>
  <si>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</si>
  <si>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</si>
  <si>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</si>
  <si>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</si>
  <si>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</si>
  <si>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</si>
  <si>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</si>
  <si>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</si>
  <si>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</si>
  <si>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</si>
  <si>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</si>
  <si>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</si>
  <si>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</si>
  <si>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</si>
  <si>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</si>
  <si>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</si>
  <si>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</si>
  <si>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</si>
  <si>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</si>
  <si>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</si>
  <si>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</si>
  <si>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</si>
  <si>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</si>
  <si>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</si>
  <si>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</si>
  <si>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</si>
  <si>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</si>
  <si>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</si>
  <si>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</si>
  <si>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</si>
  <si>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</si>
  <si>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</si>
  <si>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</si>
  <si>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</si>
  <si>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</si>
  <si>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</si>
  <si>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</si>
  <si>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</si>
  <si>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</si>
  <si>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</si>
  <si>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</si>
  <si>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</si>
  <si>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</si>
  <si>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</si>
  <si>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</si>
  <si>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</si>
  <si>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</si>
  <si>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</si>
  <si>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</si>
  <si>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</si>
  <si>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</si>
  <si>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</si>
  <si>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</si>
  <si>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</si>
  <si>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</si>
  <si>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</si>
  <si>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</si>
  <si>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</si>
  <si>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</si>
  <si>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</si>
  <si>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</si>
  <si>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</si>
  <si>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</si>
  <si>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</si>
  <si>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</si>
  <si>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</si>
  <si>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</si>
  <si>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</si>
  <si>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</si>
  <si>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</si>
  <si>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</si>
  <si>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</si>
  <si>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</si>
  <si>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</si>
  <si>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</si>
  <si>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</si>
  <si>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</si>
  <si>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</si>
  <si>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</si>
  <si>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</si>
  <si>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</si>
  <si>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</si>
  <si>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</si>
  <si>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</si>
  <si>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</si>
  <si>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</si>
  <si>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</si>
  <si>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</si>
  <si>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</si>
  <si>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</si>
  <si>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</si>
  <si>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</si>
  <si>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</si>
  <si>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</si>
  <si>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</si>
  <si>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</si>
  <si>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</si>
  <si>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</si>
  <si>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</si>
  <si>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</si>
  <si>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</si>
  <si>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</si>
  <si>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</si>
  <si>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</si>
  <si>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</si>
  <si>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</si>
  <si>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</si>
  <si>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</si>
  <si>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</si>
  <si>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</si>
  <si>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</si>
  <si>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</si>
  <si>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</si>
  <si>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</si>
  <si>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</si>
  <si>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</si>
  <si>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</si>
  <si>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</si>
  <si>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</si>
  <si>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</si>
  <si>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</si>
  <si>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</si>
  <si>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</si>
  <si>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</si>
  <si>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</si>
  <si>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</si>
  <si>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</si>
  <si>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</si>
  <si>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</si>
  <si>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</si>
  <si>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</si>
  <si>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</si>
  <si>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</si>
  <si>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</si>
  <si>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</si>
  <si>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</si>
  <si>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</si>
  <si>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</si>
  <si>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</si>
  <si>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</si>
  <si>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</si>
  <si>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</si>
  <si>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</si>
  <si>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</si>
  <si>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</si>
  <si>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</si>
  <si>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</si>
  <si>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</si>
  <si>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</si>
  <si>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</si>
  <si>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</si>
  <si>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</si>
  <si>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</si>
  <si>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</si>
  <si>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</si>
  <si>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</si>
  <si>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</si>
  <si>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</si>
  <si>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</si>
  <si>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</si>
  <si>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</si>
  <si>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</si>
  <si>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</si>
  <si>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</si>
  <si>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</si>
  <si>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</si>
  <si>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</si>
  <si>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</si>
  <si>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</si>
  <si>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</si>
  <si>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</si>
  <si>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</si>
  <si>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</si>
  <si>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</si>
  <si>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</si>
  <si>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</si>
  <si>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</si>
  <si>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</si>
  <si>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</si>
  <si>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00007536</t>
  </si>
  <si>
    <t>CZ 00007536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</si>
</sst>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46">
    <xf numFmtId="0" fontId="0" fillId="0" borderId="0" xfId="0"/>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0" fillId="0" borderId="0" xfId="0" applyAlignment="1" applyProtection="1">
      <alignment vertical="top"/>
      <protection locked="0"/>
    </xf>
    <xf numFmtId="0" fontId="0" fillId="0" borderId="1"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4"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7" xfId="0" applyFont="1" applyBorder="1" applyAlignment="1" applyProtection="1">
      <alignment horizontal="left" vertical="center"/>
      <protection locked="0"/>
    </xf>
    <xf numFmtId="0" fontId="30" fillId="0" borderId="7"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6"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6"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30" fillId="0" borderId="7"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7" xfId="0" applyBorder="1" applyAlignment="1" applyProtection="1">
      <alignment vertical="top"/>
      <protection locked="0"/>
    </xf>
    <xf numFmtId="0" fontId="30" fillId="0" borderId="7" xfId="0" applyFont="1" applyBorder="1" applyAlignment="1" applyProtection="1">
      <alignment horizontal="left"/>
      <protection locked="0"/>
    </xf>
    <xf numFmtId="0" fontId="5" fillId="0" borderId="7" xfId="0" applyFont="1" applyBorder="1" applyAlignment="1" applyProtection="1">
      <alignment/>
      <protection locked="0"/>
    </xf>
    <xf numFmtId="0" fontId="0" fillId="0" borderId="4" xfId="0" applyFont="1" applyBorder="1" applyAlignment="1" applyProtection="1">
      <alignment vertical="top"/>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3"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30" fillId="0" borderId="7"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0" fillId="0" borderId="7"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0" fontId="40" fillId="2" borderId="0" xfId="20" applyFill="1" applyProtection="1">
      <protection/>
    </xf>
    <xf numFmtId="0" fontId="0" fillId="2" borderId="0" xfId="0" applyFill="1" applyProtection="1">
      <protection/>
    </xf>
    <xf numFmtId="0" fontId="0" fillId="0" borderId="0" xfId="0" applyProtection="1">
      <protection/>
    </xf>
    <xf numFmtId="0" fontId="13" fillId="0" borderId="0" xfId="0" applyFont="1" applyAlignment="1" applyProtection="1">
      <alignment horizontal="left" vertical="center"/>
      <protection/>
    </xf>
    <xf numFmtId="0" fontId="17" fillId="3" borderId="0" xfId="0" applyFont="1" applyFill="1" applyAlignment="1" applyProtection="1">
      <alignment horizontal="center"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9" xfId="0" applyBorder="1" applyProtection="1">
      <protection/>
    </xf>
    <xf numFmtId="0" fontId="0" fillId="0" borderId="10" xfId="0" applyBorder="1" applyProtection="1">
      <protection/>
    </xf>
    <xf numFmtId="0" fontId="0" fillId="0" borderId="11" xfId="0" applyBorder="1" applyProtection="1">
      <protection/>
    </xf>
    <xf numFmtId="0" fontId="0" fillId="0" borderId="12"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13" xfId="0" applyBorder="1" applyProtection="1">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0" fillId="0" borderId="0" xfId="0" applyBorder="1" applyProtection="1">
      <protection/>
    </xf>
    <xf numFmtId="0" fontId="21" fillId="0" borderId="0" xfId="0" applyFont="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4" borderId="0" xfId="0" applyFont="1" applyFill="1" applyBorder="1" applyAlignment="1" applyProtection="1">
      <alignment horizontal="left" vertical="center"/>
      <protection/>
    </xf>
    <xf numFmtId="0" fontId="3" fillId="0" borderId="0" xfId="0" applyFont="1" applyBorder="1" applyAlignment="1" applyProtection="1" quotePrefix="1">
      <alignment horizontal="left" vertical="center"/>
      <protection/>
    </xf>
    <xf numFmtId="49" fontId="3" fillId="4" borderId="0" xfId="0" applyNumberFormat="1" applyFont="1" applyFill="1" applyBorder="1" applyAlignment="1" applyProtection="1">
      <alignment horizontal="left" vertical="center"/>
      <protection/>
    </xf>
    <xf numFmtId="49" fontId="3" fillId="4" borderId="0" xfId="0" applyNumberFormat="1" applyFont="1" applyFill="1" applyBorder="1" applyAlignment="1" applyProtection="1">
      <alignment horizontal="left" vertical="center"/>
      <protection/>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14" xfId="0" applyBorder="1" applyProtection="1">
      <protection/>
    </xf>
    <xf numFmtId="0" fontId="0"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4" fontId="22" fillId="0" borderId="15" xfId="0" applyNumberFormat="1" applyFont="1" applyBorder="1" applyAlignment="1" applyProtection="1">
      <alignment vertical="center"/>
      <protection/>
    </xf>
    <xf numFmtId="0" fontId="0" fillId="0" borderId="15"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2" fillId="0" borderId="13" xfId="0" applyFont="1" applyBorder="1" applyAlignment="1" applyProtection="1">
      <alignment vertical="center"/>
      <protection/>
    </xf>
    <xf numFmtId="0" fontId="2" fillId="0" borderId="0" xfId="0" applyFont="1" applyAlignment="1" applyProtection="1">
      <alignment vertical="center"/>
      <protection/>
    </xf>
    <xf numFmtId="0" fontId="0" fillId="5" borderId="0" xfId="0" applyFont="1" applyFill="1" applyBorder="1" applyAlignment="1" applyProtection="1">
      <alignment vertical="center"/>
      <protection/>
    </xf>
    <xf numFmtId="0" fontId="4" fillId="5" borderId="16" xfId="0" applyFont="1" applyFill="1" applyBorder="1" applyAlignment="1" applyProtection="1">
      <alignment horizontal="left" vertical="center"/>
      <protection/>
    </xf>
    <xf numFmtId="0" fontId="0" fillId="5" borderId="17" xfId="0" applyFont="1" applyFill="1" applyBorder="1" applyAlignment="1" applyProtection="1">
      <alignment vertical="center"/>
      <protection/>
    </xf>
    <xf numFmtId="0" fontId="4" fillId="5" borderId="17" xfId="0" applyFont="1" applyFill="1" applyBorder="1" applyAlignment="1" applyProtection="1">
      <alignment horizontal="center" vertical="center"/>
      <protection/>
    </xf>
    <xf numFmtId="0" fontId="4" fillId="5" borderId="17" xfId="0" applyFont="1" applyFill="1" applyBorder="1" applyAlignment="1" applyProtection="1">
      <alignment horizontal="left" vertical="center"/>
      <protection/>
    </xf>
    <xf numFmtId="0" fontId="0" fillId="5" borderId="17" xfId="0" applyFont="1" applyFill="1" applyBorder="1" applyAlignment="1" applyProtection="1">
      <alignment vertical="center"/>
      <protection/>
    </xf>
    <xf numFmtId="4" fontId="4" fillId="5" borderId="17" xfId="0" applyNumberFormat="1" applyFont="1" applyFill="1" applyBorder="1" applyAlignment="1" applyProtection="1">
      <alignment vertical="center"/>
      <protection/>
    </xf>
    <xf numFmtId="0" fontId="0" fillId="5" borderId="18" xfId="0" applyFont="1" applyFill="1" applyBorder="1" applyAlignment="1" applyProtection="1">
      <alignment vertical="center"/>
      <protection/>
    </xf>
    <xf numFmtId="0" fontId="0" fillId="5" borderId="13"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12"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2" xfId="0" applyFont="1" applyBorder="1" applyAlignment="1" applyProtection="1">
      <alignment horizontal="center" vertical="center"/>
      <protection/>
    </xf>
    <xf numFmtId="0" fontId="24" fillId="0" borderId="23" xfId="0" applyFont="1" applyBorder="1" applyAlignment="1" applyProtection="1">
      <alignment horizontal="lef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5"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26" xfId="0" applyFont="1" applyBorder="1" applyAlignment="1" applyProtection="1">
      <alignment vertical="center"/>
      <protection/>
    </xf>
    <xf numFmtId="0" fontId="3" fillId="6" borderId="16" xfId="0" applyFont="1" applyFill="1" applyBorder="1" applyAlignment="1" applyProtection="1">
      <alignment horizontal="center" vertical="center"/>
      <protection/>
    </xf>
    <xf numFmtId="0" fontId="3" fillId="6" borderId="17" xfId="0" applyFont="1" applyFill="1" applyBorder="1" applyAlignment="1" applyProtection="1">
      <alignment horizontal="left" vertical="center"/>
      <protection/>
    </xf>
    <xf numFmtId="0" fontId="0" fillId="6" borderId="17" xfId="0" applyFont="1" applyFill="1" applyBorder="1" applyAlignment="1" applyProtection="1">
      <alignment vertical="center"/>
      <protection/>
    </xf>
    <xf numFmtId="0" fontId="3" fillId="6" borderId="17" xfId="0" applyFont="1" applyFill="1" applyBorder="1" applyAlignment="1" applyProtection="1">
      <alignment horizontal="center" vertical="center"/>
      <protection/>
    </xf>
    <xf numFmtId="0" fontId="3" fillId="6" borderId="17" xfId="0" applyFont="1" applyFill="1" applyBorder="1" applyAlignment="1" applyProtection="1">
      <alignment horizontal="right" vertical="center"/>
      <protection/>
    </xf>
    <xf numFmtId="0" fontId="3" fillId="6" borderId="18" xfId="0" applyFont="1" applyFill="1" applyBorder="1" applyAlignment="1" applyProtection="1">
      <alignment horizontal="center" vertical="center"/>
      <protection/>
    </xf>
    <xf numFmtId="0" fontId="20" fillId="0" borderId="27" xfId="0" applyFont="1" applyBorder="1" applyAlignment="1" applyProtection="1">
      <alignment horizontal="center" vertical="center" wrapText="1"/>
      <protection/>
    </xf>
    <xf numFmtId="0" fontId="20" fillId="0" borderId="28" xfId="0" applyFont="1" applyBorder="1" applyAlignment="1" applyProtection="1">
      <alignment horizontal="center" vertical="center" wrapText="1"/>
      <protection/>
    </xf>
    <xf numFmtId="0" fontId="20" fillId="0" borderId="29" xfId="0" applyFont="1" applyBorder="1" applyAlignment="1" applyProtection="1">
      <alignment horizontal="center" vertical="center" wrapText="1"/>
      <protection/>
    </xf>
    <xf numFmtId="0" fontId="0" fillId="0" borderId="22"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25"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26" xfId="0" applyNumberFormat="1" applyFont="1" applyBorder="1" applyAlignment="1" applyProtection="1">
      <alignment vertical="center"/>
      <protection/>
    </xf>
    <xf numFmtId="0" fontId="26" fillId="0" borderId="0" xfId="0" applyFont="1" applyAlignment="1" applyProtection="1">
      <alignment horizontal="left" vertical="center"/>
      <protection/>
    </xf>
    <xf numFmtId="0" fontId="27" fillId="0" borderId="0" xfId="20" applyFont="1" applyAlignment="1" applyProtection="1">
      <alignment horizontal="center" vertical="center"/>
      <protection/>
    </xf>
    <xf numFmtId="0" fontId="5" fillId="0" borderId="12"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4" fontId="31" fillId="0" borderId="25"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26"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4" fontId="31" fillId="0" borderId="30" xfId="0" applyNumberFormat="1" applyFont="1" applyBorder="1" applyAlignment="1" applyProtection="1">
      <alignment vertical="center"/>
      <protection/>
    </xf>
    <xf numFmtId="4" fontId="31" fillId="0" borderId="31" xfId="0" applyNumberFormat="1" applyFont="1" applyBorder="1" applyAlignment="1" applyProtection="1">
      <alignment vertical="center"/>
      <protection/>
    </xf>
    <xf numFmtId="166" fontId="31" fillId="0" borderId="31" xfId="0" applyNumberFormat="1" applyFont="1" applyBorder="1" applyAlignment="1" applyProtection="1">
      <alignment vertical="center"/>
      <protection/>
    </xf>
    <xf numFmtId="4" fontId="31" fillId="0" borderId="32" xfId="0" applyNumberFormat="1" applyFont="1" applyBorder="1" applyAlignment="1" applyProtection="1">
      <alignment vertical="center"/>
      <protection/>
    </xf>
    <xf numFmtId="0" fontId="32" fillId="2" borderId="0" xfId="20" applyFont="1" applyFill="1" applyAlignment="1" applyProtection="1">
      <alignment vertical="center"/>
      <protection/>
    </xf>
    <xf numFmtId="0" fontId="32" fillId="2" borderId="0" xfId="20" applyFont="1" applyFill="1" applyAlignment="1" applyProtection="1">
      <alignment vertic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top"/>
      <protection/>
    </xf>
    <xf numFmtId="49" fontId="3" fillId="0" borderId="0" xfId="0" applyNumberFormat="1" applyFont="1" applyBorder="1" applyAlignment="1" applyProtection="1">
      <alignment horizontal="left" vertical="center"/>
      <protection/>
    </xf>
    <xf numFmtId="0" fontId="0" fillId="0" borderId="1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33" xfId="0" applyFont="1" applyBorder="1" applyAlignment="1" applyProtection="1">
      <alignmen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6" borderId="0" xfId="0" applyFont="1" applyFill="1" applyBorder="1" applyAlignment="1" applyProtection="1">
      <alignment vertical="center"/>
      <protection/>
    </xf>
    <xf numFmtId="0" fontId="4" fillId="6" borderId="16" xfId="0" applyFont="1" applyFill="1" applyBorder="1" applyAlignment="1" applyProtection="1">
      <alignment horizontal="left" vertical="center"/>
      <protection/>
    </xf>
    <xf numFmtId="0" fontId="4" fillId="6" borderId="17" xfId="0" applyFont="1" applyFill="1" applyBorder="1" applyAlignment="1" applyProtection="1">
      <alignment horizontal="right" vertical="center"/>
      <protection/>
    </xf>
    <xf numFmtId="0" fontId="4" fillId="6" borderId="17" xfId="0" applyFont="1" applyFill="1" applyBorder="1" applyAlignment="1" applyProtection="1">
      <alignment horizontal="center" vertical="center"/>
      <protection/>
    </xf>
    <xf numFmtId="4" fontId="4" fillId="6" borderId="17" xfId="0" applyNumberFormat="1" applyFont="1" applyFill="1" applyBorder="1" applyAlignment="1" applyProtection="1">
      <alignment vertical="center"/>
      <protection/>
    </xf>
    <xf numFmtId="0" fontId="0" fillId="6" borderId="34"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horizontal="left" vertical="center"/>
      <protection/>
    </xf>
    <xf numFmtId="0" fontId="3" fillId="6" borderId="0" xfId="0" applyFont="1" applyFill="1" applyBorder="1" applyAlignment="1" applyProtection="1">
      <alignment horizontal="left" vertical="center"/>
      <protection/>
    </xf>
    <xf numFmtId="0" fontId="3" fillId="6" borderId="0" xfId="0" applyFont="1" applyFill="1" applyBorder="1" applyAlignment="1" applyProtection="1">
      <alignment horizontal="right" vertical="center"/>
      <protection/>
    </xf>
    <xf numFmtId="0" fontId="0" fillId="6" borderId="13"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31" xfId="0" applyFont="1" applyBorder="1" applyAlignment="1" applyProtection="1">
      <alignment horizontal="left" vertical="center"/>
      <protection/>
    </xf>
    <xf numFmtId="0" fontId="6" fillId="0" borderId="31" xfId="0" applyFont="1" applyBorder="1" applyAlignment="1" applyProtection="1">
      <alignment vertical="center"/>
      <protection/>
    </xf>
    <xf numFmtId="4" fontId="6" fillId="0" borderId="31" xfId="0" applyNumberFormat="1"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Alignment="1" applyProtection="1">
      <alignment vertical="center"/>
      <protection/>
    </xf>
    <xf numFmtId="0" fontId="7" fillId="0" borderId="12"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1" xfId="0" applyFont="1" applyBorder="1" applyAlignment="1" applyProtection="1">
      <alignment horizontal="left" vertical="center"/>
      <protection/>
    </xf>
    <xf numFmtId="0" fontId="7" fillId="0" borderId="31" xfId="0" applyFont="1" applyBorder="1" applyAlignment="1" applyProtection="1">
      <alignment vertical="center"/>
      <protection/>
    </xf>
    <xf numFmtId="4" fontId="7" fillId="0" borderId="31" xfId="0" applyNumberFormat="1" applyFont="1" applyBorder="1" applyAlignment="1" applyProtection="1">
      <alignment vertical="center"/>
      <protection/>
    </xf>
    <xf numFmtId="0" fontId="7" fillId="0" borderId="13" xfId="0" applyFont="1" applyBorder="1" applyAlignment="1" applyProtection="1">
      <alignment vertical="center"/>
      <protection/>
    </xf>
    <xf numFmtId="0" fontId="7" fillId="0" borderId="0" xfId="0" applyFont="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12" xfId="0" applyFont="1" applyBorder="1" applyAlignment="1" applyProtection="1">
      <alignment horizontal="center" vertical="center" wrapText="1"/>
      <protection/>
    </xf>
    <xf numFmtId="0" fontId="3" fillId="6" borderId="27" xfId="0" applyFont="1" applyFill="1" applyBorder="1" applyAlignment="1" applyProtection="1">
      <alignment horizontal="center" vertical="center" wrapText="1"/>
      <protection/>
    </xf>
    <xf numFmtId="0" fontId="3" fillId="6" borderId="28" xfId="0" applyFont="1" applyFill="1" applyBorder="1" applyAlignment="1" applyProtection="1">
      <alignment horizontal="center" vertical="center" wrapText="1"/>
      <protection/>
    </xf>
    <xf numFmtId="0" fontId="3" fillId="6" borderId="29"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4" fontId="25" fillId="0" borderId="0" xfId="0" applyNumberFormat="1" applyFont="1" applyAlignment="1" applyProtection="1">
      <alignment/>
      <protection/>
    </xf>
    <xf numFmtId="166" fontId="34" fillId="0" borderId="23" xfId="0" applyNumberFormat="1" applyFont="1" applyBorder="1" applyAlignment="1" applyProtection="1">
      <alignment/>
      <protection/>
    </xf>
    <xf numFmtId="166" fontId="34" fillId="0" borderId="24" xfId="0" applyNumberFormat="1" applyFont="1" applyBorder="1" applyAlignment="1" applyProtection="1">
      <alignment/>
      <protection/>
    </xf>
    <xf numFmtId="4" fontId="35" fillId="0" borderId="0" xfId="0" applyNumberFormat="1" applyFont="1" applyAlignment="1" applyProtection="1">
      <alignment vertical="center"/>
      <protection/>
    </xf>
    <xf numFmtId="0" fontId="8" fillId="0" borderId="12"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5"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26"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35" xfId="0" applyFont="1" applyBorder="1" applyAlignment="1" applyProtection="1">
      <alignment horizontal="center" vertical="center"/>
      <protection/>
    </xf>
    <xf numFmtId="49" fontId="0" fillId="0" borderId="35" xfId="0" applyNumberFormat="1" applyFont="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0" fillId="0" borderId="35" xfId="0" applyFont="1" applyBorder="1" applyAlignment="1" applyProtection="1">
      <alignment horizontal="center" vertical="center" wrapText="1"/>
      <protection/>
    </xf>
    <xf numFmtId="167" fontId="0" fillId="0" borderId="35" xfId="0" applyNumberFormat="1" applyFont="1" applyBorder="1" applyAlignment="1" applyProtection="1">
      <alignment vertical="center"/>
      <protection/>
    </xf>
    <xf numFmtId="4" fontId="0" fillId="4" borderId="35" xfId="0" applyNumberFormat="1" applyFont="1" applyFill="1" applyBorder="1" applyAlignment="1" applyProtection="1">
      <alignment vertical="center"/>
      <protection/>
    </xf>
    <xf numFmtId="4" fontId="0" fillId="0" borderId="35" xfId="0" applyNumberFormat="1" applyFont="1" applyBorder="1" applyAlignment="1" applyProtection="1">
      <alignment vertical="center"/>
      <protection/>
    </xf>
    <xf numFmtId="0" fontId="2" fillId="4" borderId="35"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6"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25" xfId="0" applyFont="1" applyBorder="1" applyAlignment="1" applyProtection="1">
      <alignment vertical="center"/>
      <protection/>
    </xf>
    <xf numFmtId="0" fontId="38" fillId="0" borderId="0" xfId="0" applyFont="1" applyAlignment="1" applyProtection="1">
      <alignment vertical="center" wrapText="1"/>
      <protection/>
    </xf>
    <xf numFmtId="0" fontId="0"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25"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6"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5"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6"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6"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25"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6" xfId="0" applyFont="1" applyBorder="1" applyAlignment="1" applyProtection="1">
      <alignment vertical="center"/>
      <protection/>
    </xf>
    <xf numFmtId="0" fontId="38" fillId="0" borderId="0" xfId="0" applyFont="1" applyAlignment="1" applyProtection="1">
      <alignment vertical="top" wrapText="1"/>
      <protection/>
    </xf>
    <xf numFmtId="0" fontId="39" fillId="0" borderId="35" xfId="0" applyFont="1" applyBorder="1" applyAlignment="1" applyProtection="1">
      <alignment horizontal="center" vertical="center"/>
      <protection/>
    </xf>
    <xf numFmtId="49" fontId="39" fillId="0" borderId="35" xfId="0" applyNumberFormat="1" applyFont="1" applyBorder="1" applyAlignment="1" applyProtection="1">
      <alignment horizontal="left" vertical="center" wrapText="1"/>
      <protection/>
    </xf>
    <xf numFmtId="0" fontId="39" fillId="0" borderId="35" xfId="0" applyFont="1" applyBorder="1" applyAlignment="1" applyProtection="1">
      <alignment horizontal="left" vertical="center" wrapText="1"/>
      <protection/>
    </xf>
    <xf numFmtId="0" fontId="39" fillId="0" borderId="35" xfId="0" applyFont="1" applyBorder="1" applyAlignment="1" applyProtection="1">
      <alignment horizontal="center" vertical="center" wrapText="1"/>
      <protection/>
    </xf>
    <xf numFmtId="167" fontId="39" fillId="0" borderId="35" xfId="0" applyNumberFormat="1" applyFont="1" applyBorder="1" applyAlignment="1" applyProtection="1">
      <alignment vertical="center"/>
      <protection/>
    </xf>
    <xf numFmtId="4" fontId="39" fillId="4" borderId="35" xfId="0" applyNumberFormat="1" applyFont="1" applyFill="1" applyBorder="1" applyAlignment="1" applyProtection="1">
      <alignment vertical="center"/>
      <protection/>
    </xf>
    <xf numFmtId="4" fontId="39" fillId="0" borderId="35" xfId="0" applyNumberFormat="1" applyFont="1" applyBorder="1" applyAlignment="1" applyProtection="1">
      <alignment vertical="center"/>
      <protection/>
    </xf>
    <xf numFmtId="0" fontId="39" fillId="0" borderId="12" xfId="0" applyFont="1" applyBorder="1" applyAlignment="1" applyProtection="1">
      <alignment vertical="center"/>
      <protection/>
    </xf>
    <xf numFmtId="0" fontId="39" fillId="4" borderId="35" xfId="0" applyFont="1" applyFill="1" applyBorder="1" applyAlignment="1" applyProtection="1">
      <alignment horizontal="left" vertical="center"/>
      <protection/>
    </xf>
    <xf numFmtId="0" fontId="39" fillId="0" borderId="0" xfId="0" applyFont="1" applyBorder="1" applyAlignment="1" applyProtection="1">
      <alignment horizontal="center" vertical="center"/>
      <protection/>
    </xf>
    <xf numFmtId="167" fontId="0" fillId="4" borderId="35" xfId="0" applyNumberFormat="1" applyFont="1" applyFill="1" applyBorder="1" applyAlignment="1" applyProtection="1">
      <alignment vertical="center"/>
      <protection/>
    </xf>
    <xf numFmtId="0" fontId="22" fillId="0" borderId="15" xfId="0" applyFont="1" applyBorder="1" applyAlignment="1" applyProtection="1">
      <alignment horizontal="left" vertical="center"/>
      <protection/>
    </xf>
    <xf numFmtId="0" fontId="22" fillId="0" borderId="0"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topLeft" activeCell="L105" sqref="L105"/>
      <selection pane="bottomLeft" activeCell="AK23" sqref="AK23:AO23"/>
    </sheetView>
  </sheetViews>
  <sheetFormatPr defaultColWidth="9.33203125" defaultRowHeight="13.5"/>
  <cols>
    <col min="1" max="1" width="7.16015625" style="94" customWidth="1"/>
    <col min="2" max="2" width="1.5" style="94" customWidth="1"/>
    <col min="3" max="3" width="3.5" style="94" customWidth="1"/>
    <col min="4" max="4" width="2.33203125" style="94" customWidth="1"/>
    <col min="5" max="5" width="11" style="94" customWidth="1"/>
    <col min="6" max="7" width="2.33203125" style="94" customWidth="1"/>
    <col min="8" max="8" width="2" style="94" customWidth="1"/>
    <col min="9" max="10" width="2.33203125" style="94" customWidth="1"/>
    <col min="11" max="11" width="14.16015625" style="94" customWidth="1"/>
    <col min="12" max="33" width="2.33203125" style="94" customWidth="1"/>
    <col min="34" max="34" width="2.83203125" style="94" customWidth="1"/>
    <col min="35" max="35" width="3.33203125" style="94" customWidth="1"/>
    <col min="36" max="37" width="2.16015625" style="94" customWidth="1"/>
    <col min="38" max="38" width="5.66015625" style="94" customWidth="1"/>
    <col min="39" max="39" width="2.83203125" style="94" customWidth="1"/>
    <col min="40" max="40" width="11.5" style="94" customWidth="1"/>
    <col min="41" max="41" width="6.5" style="94" customWidth="1"/>
    <col min="42" max="42" width="3.5" style="94" customWidth="1"/>
    <col min="43" max="43" width="13.5" style="94" customWidth="1"/>
    <col min="44" max="44" width="11.66015625" style="94" customWidth="1"/>
    <col min="45" max="47" width="22.16015625" style="94" hidden="1" customWidth="1"/>
    <col min="48" max="52" width="18.5" style="94" hidden="1" customWidth="1"/>
    <col min="53" max="53" width="16.5" style="94" hidden="1" customWidth="1"/>
    <col min="54" max="54" width="21.5" style="94" hidden="1" customWidth="1"/>
    <col min="55" max="56" width="16.5" style="94" hidden="1" customWidth="1"/>
    <col min="57" max="57" width="57" style="94" customWidth="1"/>
    <col min="58" max="70" width="9.33203125" style="94" customWidth="1"/>
    <col min="71" max="91" width="9.16015625" style="94" hidden="1" customWidth="1"/>
    <col min="92" max="16384" width="9.33203125" style="94" customWidth="1"/>
  </cols>
  <sheetData>
    <row r="1" spans="1:74" ht="21.4"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92"/>
      <c r="AJ1" s="93"/>
      <c r="AK1" s="93"/>
      <c r="AL1" s="93"/>
      <c r="AM1" s="93"/>
      <c r="AN1" s="93"/>
      <c r="AO1" s="93"/>
      <c r="AP1" s="93"/>
      <c r="AQ1" s="93"/>
      <c r="AR1" s="93"/>
      <c r="AS1" s="93"/>
      <c r="AT1" s="93"/>
      <c r="AU1" s="93"/>
      <c r="AV1" s="93"/>
      <c r="AW1" s="93"/>
      <c r="AX1" s="93"/>
      <c r="AY1" s="93"/>
      <c r="AZ1" s="93"/>
      <c r="BA1" s="2" t="s">
        <v>4</v>
      </c>
      <c r="BB1" s="2" t="s">
        <v>5</v>
      </c>
      <c r="BC1" s="93"/>
      <c r="BD1" s="93"/>
      <c r="BE1" s="93"/>
      <c r="BF1" s="93"/>
      <c r="BG1" s="93"/>
      <c r="BH1" s="93"/>
      <c r="BI1" s="93"/>
      <c r="BJ1" s="93"/>
      <c r="BK1" s="93"/>
      <c r="BL1" s="93"/>
      <c r="BM1" s="93"/>
      <c r="BN1" s="93"/>
      <c r="BO1" s="93"/>
      <c r="BP1" s="93"/>
      <c r="BQ1" s="93"/>
      <c r="BR1" s="93"/>
      <c r="BT1" s="95" t="s">
        <v>6</v>
      </c>
      <c r="BU1" s="95" t="s">
        <v>6</v>
      </c>
      <c r="BV1" s="95" t="s">
        <v>7</v>
      </c>
    </row>
    <row r="2" spans="3:72" ht="36.95" customHeight="1">
      <c r="AR2" s="96" t="s">
        <v>8</v>
      </c>
      <c r="AS2" s="97"/>
      <c r="AT2" s="97"/>
      <c r="AU2" s="97"/>
      <c r="AV2" s="97"/>
      <c r="AW2" s="97"/>
      <c r="AX2" s="97"/>
      <c r="AY2" s="97"/>
      <c r="AZ2" s="97"/>
      <c r="BA2" s="97"/>
      <c r="BB2" s="97"/>
      <c r="BC2" s="97"/>
      <c r="BD2" s="97"/>
      <c r="BE2" s="97"/>
      <c r="BS2" s="98" t="s">
        <v>9</v>
      </c>
      <c r="BT2" s="98" t="s">
        <v>10</v>
      </c>
    </row>
    <row r="3" spans="2:72" ht="6.95" customHeight="1">
      <c r="B3" s="99"/>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1"/>
      <c r="BS3" s="98" t="s">
        <v>9</v>
      </c>
      <c r="BT3" s="98" t="s">
        <v>11</v>
      </c>
    </row>
    <row r="4" spans="2:71" ht="36.95" customHeight="1">
      <c r="B4" s="102"/>
      <c r="C4" s="103"/>
      <c r="D4" s="104" t="s">
        <v>12</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5"/>
      <c r="AS4" s="106" t="s">
        <v>13</v>
      </c>
      <c r="BE4" s="107" t="s">
        <v>14</v>
      </c>
      <c r="BS4" s="98" t="s">
        <v>15</v>
      </c>
    </row>
    <row r="5" spans="2:71" ht="14.45" customHeight="1">
      <c r="B5" s="102"/>
      <c r="C5" s="103"/>
      <c r="D5" s="108" t="s">
        <v>16</v>
      </c>
      <c r="E5" s="103"/>
      <c r="F5" s="103"/>
      <c r="G5" s="103"/>
      <c r="H5" s="103"/>
      <c r="I5" s="103"/>
      <c r="J5" s="103"/>
      <c r="K5" s="109" t="s">
        <v>17</v>
      </c>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03"/>
      <c r="AQ5" s="105"/>
      <c r="BE5" s="111" t="s">
        <v>18</v>
      </c>
      <c r="BS5" s="98" t="s">
        <v>9</v>
      </c>
    </row>
    <row r="6" spans="2:71" ht="36.95" customHeight="1">
      <c r="B6" s="102"/>
      <c r="C6" s="103"/>
      <c r="D6" s="112" t="s">
        <v>19</v>
      </c>
      <c r="E6" s="103"/>
      <c r="F6" s="103"/>
      <c r="G6" s="103"/>
      <c r="H6" s="103"/>
      <c r="I6" s="103"/>
      <c r="J6" s="103"/>
      <c r="K6" s="113" t="s">
        <v>20</v>
      </c>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03"/>
      <c r="AQ6" s="105"/>
      <c r="BE6" s="114"/>
      <c r="BS6" s="98" t="s">
        <v>9</v>
      </c>
    </row>
    <row r="7" spans="2:71" ht="14.45" customHeight="1">
      <c r="B7" s="102"/>
      <c r="C7" s="103"/>
      <c r="D7" s="115" t="s">
        <v>21</v>
      </c>
      <c r="E7" s="103"/>
      <c r="F7" s="103"/>
      <c r="G7" s="103"/>
      <c r="H7" s="103"/>
      <c r="I7" s="103"/>
      <c r="J7" s="103"/>
      <c r="K7" s="116" t="s">
        <v>5</v>
      </c>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15" t="s">
        <v>22</v>
      </c>
      <c r="AL7" s="103"/>
      <c r="AM7" s="103"/>
      <c r="AN7" s="116" t="s">
        <v>5</v>
      </c>
      <c r="AO7" s="103"/>
      <c r="AP7" s="103"/>
      <c r="AQ7" s="105"/>
      <c r="BE7" s="114"/>
      <c r="BS7" s="98" t="s">
        <v>9</v>
      </c>
    </row>
    <row r="8" spans="2:71" ht="14.45" customHeight="1">
      <c r="B8" s="102"/>
      <c r="C8" s="103"/>
      <c r="D8" s="115" t="s">
        <v>23</v>
      </c>
      <c r="E8" s="103"/>
      <c r="F8" s="103"/>
      <c r="G8" s="103"/>
      <c r="H8" s="103"/>
      <c r="I8" s="103"/>
      <c r="J8" s="103"/>
      <c r="K8" s="116" t="s">
        <v>24</v>
      </c>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15" t="s">
        <v>25</v>
      </c>
      <c r="AL8" s="103"/>
      <c r="AM8" s="103"/>
      <c r="AN8" s="117" t="s">
        <v>26</v>
      </c>
      <c r="AO8" s="103"/>
      <c r="AP8" s="103"/>
      <c r="AQ8" s="105"/>
      <c r="BE8" s="114"/>
      <c r="BS8" s="98" t="s">
        <v>9</v>
      </c>
    </row>
    <row r="9" spans="2:71" ht="14.45" customHeight="1">
      <c r="B9" s="102"/>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5"/>
      <c r="BE9" s="114"/>
      <c r="BS9" s="98" t="s">
        <v>9</v>
      </c>
    </row>
    <row r="10" spans="2:71" ht="14.45" customHeight="1">
      <c r="B10" s="102"/>
      <c r="C10" s="103"/>
      <c r="D10" s="115" t="s">
        <v>27</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15" t="s">
        <v>28</v>
      </c>
      <c r="AL10" s="103"/>
      <c r="AM10" s="103"/>
      <c r="AN10" s="118" t="s">
        <v>1132</v>
      </c>
      <c r="AO10" s="103"/>
      <c r="AP10" s="103"/>
      <c r="AQ10" s="105"/>
      <c r="BE10" s="114"/>
      <c r="BS10" s="98" t="s">
        <v>9</v>
      </c>
    </row>
    <row r="11" spans="2:71" ht="18.4" customHeight="1">
      <c r="B11" s="102"/>
      <c r="C11" s="103"/>
      <c r="D11" s="103"/>
      <c r="E11" s="116" t="s">
        <v>29</v>
      </c>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15" t="s">
        <v>30</v>
      </c>
      <c r="AL11" s="103"/>
      <c r="AM11" s="103"/>
      <c r="AN11" s="116" t="s">
        <v>1133</v>
      </c>
      <c r="AO11" s="103"/>
      <c r="AP11" s="103"/>
      <c r="AQ11" s="105"/>
      <c r="BE11" s="114"/>
      <c r="BS11" s="98" t="s">
        <v>9</v>
      </c>
    </row>
    <row r="12" spans="2:71" ht="6.95" customHeight="1">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5"/>
      <c r="BE12" s="114"/>
      <c r="BS12" s="98" t="s">
        <v>9</v>
      </c>
    </row>
    <row r="13" spans="2:71" ht="14.45" customHeight="1">
      <c r="B13" s="102"/>
      <c r="C13" s="103"/>
      <c r="D13" s="115" t="s">
        <v>31</v>
      </c>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15" t="s">
        <v>28</v>
      </c>
      <c r="AL13" s="103"/>
      <c r="AM13" s="103"/>
      <c r="AN13" s="119" t="s">
        <v>32</v>
      </c>
      <c r="AO13" s="103"/>
      <c r="AP13" s="103"/>
      <c r="AQ13" s="105"/>
      <c r="BE13" s="114"/>
      <c r="BS13" s="98" t="s">
        <v>9</v>
      </c>
    </row>
    <row r="14" spans="2:71" ht="15">
      <c r="B14" s="102"/>
      <c r="C14" s="103"/>
      <c r="D14" s="103"/>
      <c r="E14" s="120" t="s">
        <v>32</v>
      </c>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15" t="s">
        <v>30</v>
      </c>
      <c r="AL14" s="103"/>
      <c r="AM14" s="103"/>
      <c r="AN14" s="119" t="s">
        <v>32</v>
      </c>
      <c r="AO14" s="103"/>
      <c r="AP14" s="103"/>
      <c r="AQ14" s="105"/>
      <c r="BE14" s="114"/>
      <c r="BS14" s="98" t="s">
        <v>9</v>
      </c>
    </row>
    <row r="15" spans="2:71" ht="6.95" customHeight="1">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5"/>
      <c r="BE15" s="114"/>
      <c r="BS15" s="98" t="s">
        <v>6</v>
      </c>
    </row>
    <row r="16" spans="2:71" ht="14.45" customHeight="1">
      <c r="B16" s="102"/>
      <c r="C16" s="103"/>
      <c r="D16" s="115" t="s">
        <v>33</v>
      </c>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15" t="s">
        <v>28</v>
      </c>
      <c r="AL16" s="103"/>
      <c r="AM16" s="103"/>
      <c r="AN16" s="116" t="s">
        <v>5</v>
      </c>
      <c r="AO16" s="103"/>
      <c r="AP16" s="103"/>
      <c r="AQ16" s="105"/>
      <c r="BE16" s="114"/>
      <c r="BS16" s="98" t="s">
        <v>6</v>
      </c>
    </row>
    <row r="17" spans="2:71" ht="18.4" customHeight="1">
      <c r="B17" s="102"/>
      <c r="C17" s="103"/>
      <c r="D17" s="103"/>
      <c r="E17" s="116" t="s">
        <v>34</v>
      </c>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15" t="s">
        <v>30</v>
      </c>
      <c r="AL17" s="103"/>
      <c r="AM17" s="103"/>
      <c r="AN17" s="116" t="s">
        <v>5</v>
      </c>
      <c r="AO17" s="103"/>
      <c r="AP17" s="103"/>
      <c r="AQ17" s="105"/>
      <c r="BE17" s="114"/>
      <c r="BS17" s="98" t="s">
        <v>35</v>
      </c>
    </row>
    <row r="18" spans="2:71" ht="6.95" customHeight="1">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5"/>
      <c r="BE18" s="114"/>
      <c r="BS18" s="98" t="s">
        <v>9</v>
      </c>
    </row>
    <row r="19" spans="2:71" ht="14.45" customHeight="1">
      <c r="B19" s="102"/>
      <c r="C19" s="103"/>
      <c r="D19" s="115" t="s">
        <v>36</v>
      </c>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5"/>
      <c r="BE19" s="114"/>
      <c r="BS19" s="98" t="s">
        <v>9</v>
      </c>
    </row>
    <row r="20" spans="2:71" ht="14.45" customHeight="1">
      <c r="B20" s="102"/>
      <c r="C20" s="103"/>
      <c r="D20" s="103"/>
      <c r="E20" s="122" t="s">
        <v>5</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03"/>
      <c r="AP20" s="103"/>
      <c r="AQ20" s="105"/>
      <c r="BE20" s="114"/>
      <c r="BS20" s="98" t="s">
        <v>6</v>
      </c>
    </row>
    <row r="21" spans="2:57" ht="6.95" customHeight="1">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5"/>
      <c r="BE21" s="114"/>
    </row>
    <row r="22" spans="2:57" ht="6.95" customHeight="1">
      <c r="B22" s="102"/>
      <c r="C22" s="10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03"/>
      <c r="AQ22" s="105"/>
      <c r="BE22" s="114"/>
    </row>
    <row r="23" spans="2:57" s="130" customFormat="1" ht="25.9" customHeight="1">
      <c r="B23" s="124"/>
      <c r="C23" s="125"/>
      <c r="D23" s="344" t="s">
        <v>1082</v>
      </c>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7">
        <f>ROUND(AG51,2)</f>
        <v>0</v>
      </c>
      <c r="AL23" s="128"/>
      <c r="AM23" s="128"/>
      <c r="AN23" s="128"/>
      <c r="AO23" s="128"/>
      <c r="AP23" s="125"/>
      <c r="AQ23" s="129"/>
      <c r="BE23" s="114"/>
    </row>
    <row r="24" spans="2:57" s="130" customFormat="1" ht="6.95" customHeight="1">
      <c r="B24" s="124"/>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9"/>
      <c r="BE24" s="114"/>
    </row>
    <row r="25" spans="2:57" s="130" customFormat="1" ht="13.5">
      <c r="B25" s="124"/>
      <c r="C25" s="125"/>
      <c r="D25" s="125"/>
      <c r="E25" s="125"/>
      <c r="F25" s="125"/>
      <c r="G25" s="125"/>
      <c r="H25" s="125"/>
      <c r="I25" s="125"/>
      <c r="J25" s="125"/>
      <c r="K25" s="125"/>
      <c r="L25" s="131" t="s">
        <v>38</v>
      </c>
      <c r="M25" s="131"/>
      <c r="N25" s="131"/>
      <c r="O25" s="131"/>
      <c r="P25" s="125"/>
      <c r="Q25" s="125"/>
      <c r="R25" s="125"/>
      <c r="S25" s="125"/>
      <c r="T25" s="125"/>
      <c r="U25" s="125"/>
      <c r="V25" s="125"/>
      <c r="W25" s="131" t="s">
        <v>39</v>
      </c>
      <c r="X25" s="131"/>
      <c r="Y25" s="131"/>
      <c r="Z25" s="131"/>
      <c r="AA25" s="131"/>
      <c r="AB25" s="131"/>
      <c r="AC25" s="131"/>
      <c r="AD25" s="131"/>
      <c r="AE25" s="131"/>
      <c r="AF25" s="125"/>
      <c r="AG25" s="125"/>
      <c r="AH25" s="125"/>
      <c r="AI25" s="125"/>
      <c r="AJ25" s="125"/>
      <c r="AK25" s="131" t="s">
        <v>40</v>
      </c>
      <c r="AL25" s="131"/>
      <c r="AM25" s="131"/>
      <c r="AN25" s="131"/>
      <c r="AO25" s="131"/>
      <c r="AP25" s="125"/>
      <c r="AQ25" s="129"/>
      <c r="BE25" s="114"/>
    </row>
    <row r="26" spans="2:57" s="139" customFormat="1" ht="14.45" customHeight="1">
      <c r="B26" s="132"/>
      <c r="C26" s="133"/>
      <c r="D26" s="134" t="s">
        <v>41</v>
      </c>
      <c r="E26" s="133"/>
      <c r="F26" s="134" t="s">
        <v>42</v>
      </c>
      <c r="G26" s="133"/>
      <c r="H26" s="133"/>
      <c r="I26" s="133"/>
      <c r="J26" s="133"/>
      <c r="K26" s="133"/>
      <c r="L26" s="135">
        <v>0.21</v>
      </c>
      <c r="M26" s="136"/>
      <c r="N26" s="136"/>
      <c r="O26" s="136"/>
      <c r="P26" s="133"/>
      <c r="Q26" s="133"/>
      <c r="R26" s="133"/>
      <c r="S26" s="133"/>
      <c r="T26" s="133"/>
      <c r="U26" s="133"/>
      <c r="V26" s="133"/>
      <c r="W26" s="137">
        <v>0</v>
      </c>
      <c r="X26" s="136"/>
      <c r="Y26" s="136"/>
      <c r="Z26" s="136"/>
      <c r="AA26" s="136"/>
      <c r="AB26" s="136"/>
      <c r="AC26" s="136"/>
      <c r="AD26" s="136"/>
      <c r="AE26" s="136"/>
      <c r="AF26" s="133"/>
      <c r="AG26" s="133"/>
      <c r="AH26" s="133"/>
      <c r="AI26" s="133"/>
      <c r="AJ26" s="133"/>
      <c r="AK26" s="137">
        <v>0</v>
      </c>
      <c r="AL26" s="136"/>
      <c r="AM26" s="136"/>
      <c r="AN26" s="136"/>
      <c r="AO26" s="136"/>
      <c r="AP26" s="133"/>
      <c r="AQ26" s="138"/>
      <c r="BE26" s="114"/>
    </row>
    <row r="27" spans="2:57" s="139" customFormat="1" ht="14.45" customHeight="1">
      <c r="B27" s="132"/>
      <c r="C27" s="133"/>
      <c r="D27" s="133"/>
      <c r="E27" s="133"/>
      <c r="F27" s="134" t="s">
        <v>43</v>
      </c>
      <c r="G27" s="133"/>
      <c r="H27" s="133"/>
      <c r="I27" s="133"/>
      <c r="J27" s="133"/>
      <c r="K27" s="133"/>
      <c r="L27" s="135">
        <v>0.15</v>
      </c>
      <c r="M27" s="136"/>
      <c r="N27" s="136"/>
      <c r="O27" s="136"/>
      <c r="P27" s="133"/>
      <c r="Q27" s="133"/>
      <c r="R27" s="133"/>
      <c r="S27" s="133"/>
      <c r="T27" s="133"/>
      <c r="U27" s="133"/>
      <c r="V27" s="133"/>
      <c r="W27" s="137">
        <v>0</v>
      </c>
      <c r="X27" s="136"/>
      <c r="Y27" s="136"/>
      <c r="Z27" s="136"/>
      <c r="AA27" s="136"/>
      <c r="AB27" s="136"/>
      <c r="AC27" s="136"/>
      <c r="AD27" s="136"/>
      <c r="AE27" s="136"/>
      <c r="AF27" s="133"/>
      <c r="AG27" s="133"/>
      <c r="AH27" s="133"/>
      <c r="AI27" s="133"/>
      <c r="AJ27" s="133"/>
      <c r="AK27" s="137">
        <v>0</v>
      </c>
      <c r="AL27" s="136"/>
      <c r="AM27" s="136"/>
      <c r="AN27" s="136"/>
      <c r="AO27" s="136"/>
      <c r="AP27" s="133"/>
      <c r="AQ27" s="138"/>
      <c r="BE27" s="114"/>
    </row>
    <row r="28" spans="2:57" s="139" customFormat="1" ht="14.45" customHeight="1" hidden="1">
      <c r="B28" s="132"/>
      <c r="C28" s="133"/>
      <c r="D28" s="133"/>
      <c r="E28" s="133"/>
      <c r="F28" s="134" t="s">
        <v>44</v>
      </c>
      <c r="G28" s="133"/>
      <c r="H28" s="133"/>
      <c r="I28" s="133"/>
      <c r="J28" s="133"/>
      <c r="K28" s="133"/>
      <c r="L28" s="135">
        <v>0.21</v>
      </c>
      <c r="M28" s="136"/>
      <c r="N28" s="136"/>
      <c r="O28" s="136"/>
      <c r="P28" s="133"/>
      <c r="Q28" s="133"/>
      <c r="R28" s="133"/>
      <c r="S28" s="133"/>
      <c r="T28" s="133"/>
      <c r="U28" s="133"/>
      <c r="V28" s="133"/>
      <c r="W28" s="137">
        <f>ROUND(BB51,2)</f>
        <v>0</v>
      </c>
      <c r="X28" s="136"/>
      <c r="Y28" s="136"/>
      <c r="Z28" s="136"/>
      <c r="AA28" s="136"/>
      <c r="AB28" s="136"/>
      <c r="AC28" s="136"/>
      <c r="AD28" s="136"/>
      <c r="AE28" s="136"/>
      <c r="AF28" s="133"/>
      <c r="AG28" s="133"/>
      <c r="AH28" s="133"/>
      <c r="AI28" s="133"/>
      <c r="AJ28" s="133"/>
      <c r="AK28" s="137">
        <v>0</v>
      </c>
      <c r="AL28" s="136"/>
      <c r="AM28" s="136"/>
      <c r="AN28" s="136"/>
      <c r="AO28" s="136"/>
      <c r="AP28" s="133"/>
      <c r="AQ28" s="138"/>
      <c r="BE28" s="114"/>
    </row>
    <row r="29" spans="2:57" s="139" customFormat="1" ht="14.45" customHeight="1" hidden="1">
      <c r="B29" s="132"/>
      <c r="C29" s="133"/>
      <c r="D29" s="133"/>
      <c r="E29" s="133"/>
      <c r="F29" s="134" t="s">
        <v>45</v>
      </c>
      <c r="G29" s="133"/>
      <c r="H29" s="133"/>
      <c r="I29" s="133"/>
      <c r="J29" s="133"/>
      <c r="K29" s="133"/>
      <c r="L29" s="135">
        <v>0.15</v>
      </c>
      <c r="M29" s="136"/>
      <c r="N29" s="136"/>
      <c r="O29" s="136"/>
      <c r="P29" s="133"/>
      <c r="Q29" s="133"/>
      <c r="R29" s="133"/>
      <c r="S29" s="133"/>
      <c r="T29" s="133"/>
      <c r="U29" s="133"/>
      <c r="V29" s="133"/>
      <c r="W29" s="137">
        <f>ROUND(BC51,2)</f>
        <v>0</v>
      </c>
      <c r="X29" s="136"/>
      <c r="Y29" s="136"/>
      <c r="Z29" s="136"/>
      <c r="AA29" s="136"/>
      <c r="AB29" s="136"/>
      <c r="AC29" s="136"/>
      <c r="AD29" s="136"/>
      <c r="AE29" s="136"/>
      <c r="AF29" s="133"/>
      <c r="AG29" s="133"/>
      <c r="AH29" s="133"/>
      <c r="AI29" s="133"/>
      <c r="AJ29" s="133"/>
      <c r="AK29" s="137">
        <v>0</v>
      </c>
      <c r="AL29" s="136"/>
      <c r="AM29" s="136"/>
      <c r="AN29" s="136"/>
      <c r="AO29" s="136"/>
      <c r="AP29" s="133"/>
      <c r="AQ29" s="138"/>
      <c r="BE29" s="114"/>
    </row>
    <row r="30" spans="2:57" s="139" customFormat="1" ht="14.45" customHeight="1" hidden="1">
      <c r="B30" s="132"/>
      <c r="C30" s="133"/>
      <c r="D30" s="133"/>
      <c r="E30" s="133"/>
      <c r="F30" s="134" t="s">
        <v>46</v>
      </c>
      <c r="G30" s="133"/>
      <c r="H30" s="133"/>
      <c r="I30" s="133"/>
      <c r="J30" s="133"/>
      <c r="K30" s="133"/>
      <c r="L30" s="135">
        <v>0</v>
      </c>
      <c r="M30" s="136"/>
      <c r="N30" s="136"/>
      <c r="O30" s="136"/>
      <c r="P30" s="133"/>
      <c r="Q30" s="133"/>
      <c r="R30" s="133"/>
      <c r="S30" s="133"/>
      <c r="T30" s="133"/>
      <c r="U30" s="133"/>
      <c r="V30" s="133"/>
      <c r="W30" s="137">
        <f>ROUND(BD51,2)</f>
        <v>0</v>
      </c>
      <c r="X30" s="136"/>
      <c r="Y30" s="136"/>
      <c r="Z30" s="136"/>
      <c r="AA30" s="136"/>
      <c r="AB30" s="136"/>
      <c r="AC30" s="136"/>
      <c r="AD30" s="136"/>
      <c r="AE30" s="136"/>
      <c r="AF30" s="133"/>
      <c r="AG30" s="133"/>
      <c r="AH30" s="133"/>
      <c r="AI30" s="133"/>
      <c r="AJ30" s="133"/>
      <c r="AK30" s="137">
        <v>0</v>
      </c>
      <c r="AL30" s="136"/>
      <c r="AM30" s="136"/>
      <c r="AN30" s="136"/>
      <c r="AO30" s="136"/>
      <c r="AP30" s="133"/>
      <c r="AQ30" s="138"/>
      <c r="BE30" s="114"/>
    </row>
    <row r="31" spans="2:57" s="130" customFormat="1" ht="6.95" customHeight="1">
      <c r="B31" s="124"/>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9"/>
      <c r="BE31" s="114"/>
    </row>
    <row r="32" spans="2:57" s="130" customFormat="1" ht="25.9" customHeight="1">
      <c r="B32" s="124"/>
      <c r="C32" s="140"/>
      <c r="D32" s="141"/>
      <c r="E32" s="142"/>
      <c r="F32" s="142"/>
      <c r="G32" s="142"/>
      <c r="H32" s="142"/>
      <c r="I32" s="142"/>
      <c r="J32" s="142"/>
      <c r="K32" s="142"/>
      <c r="L32" s="142"/>
      <c r="M32" s="142"/>
      <c r="N32" s="142"/>
      <c r="O32" s="142"/>
      <c r="P32" s="142"/>
      <c r="Q32" s="142"/>
      <c r="R32" s="142"/>
      <c r="S32" s="142"/>
      <c r="T32" s="143"/>
      <c r="U32" s="142"/>
      <c r="V32" s="142"/>
      <c r="W32" s="142"/>
      <c r="X32" s="144"/>
      <c r="Y32" s="145"/>
      <c r="Z32" s="145"/>
      <c r="AA32" s="145"/>
      <c r="AB32" s="145"/>
      <c r="AC32" s="142"/>
      <c r="AD32" s="142"/>
      <c r="AE32" s="142"/>
      <c r="AF32" s="142"/>
      <c r="AG32" s="142"/>
      <c r="AH32" s="142"/>
      <c r="AI32" s="142"/>
      <c r="AJ32" s="142"/>
      <c r="AK32" s="146"/>
      <c r="AL32" s="145"/>
      <c r="AM32" s="145"/>
      <c r="AN32" s="145"/>
      <c r="AO32" s="147"/>
      <c r="AP32" s="140"/>
      <c r="AQ32" s="148"/>
      <c r="BE32" s="114"/>
    </row>
    <row r="33" spans="2:43" s="130" customFormat="1" ht="6.95" customHeight="1">
      <c r="B33" s="124"/>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9"/>
    </row>
    <row r="34" spans="2:43" s="130" customFormat="1" ht="6.95" customHeight="1">
      <c r="B34" s="149"/>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1"/>
    </row>
    <row r="38" spans="2:44" s="130" customFormat="1" ht="6.95" customHeight="1">
      <c r="B38" s="152"/>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24"/>
    </row>
    <row r="39" spans="2:44" s="130" customFormat="1" ht="36.95" customHeight="1">
      <c r="B39" s="124"/>
      <c r="C39" s="154" t="s">
        <v>48</v>
      </c>
      <c r="AR39" s="124"/>
    </row>
    <row r="40" spans="2:44" s="130" customFormat="1" ht="6.95" customHeight="1">
      <c r="B40" s="124"/>
      <c r="AR40" s="124"/>
    </row>
    <row r="41" spans="2:44" s="157" customFormat="1" ht="14.45" customHeight="1">
      <c r="B41" s="155"/>
      <c r="C41" s="156" t="s">
        <v>16</v>
      </c>
      <c r="L41" s="157" t="str">
        <f>K5</f>
        <v>MV1130/16/4</v>
      </c>
      <c r="AR41" s="155"/>
    </row>
    <row r="42" spans="2:44" s="160" customFormat="1" ht="36.95" customHeight="1">
      <c r="B42" s="158"/>
      <c r="C42" s="159" t="s">
        <v>19</v>
      </c>
      <c r="L42" s="161" t="str">
        <f>K6</f>
        <v>Přeložka Modlanského potoka – úprava koryta</v>
      </c>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R42" s="158"/>
    </row>
    <row r="43" spans="2:44" s="130" customFormat="1" ht="6.95" customHeight="1">
      <c r="B43" s="124"/>
      <c r="AR43" s="124"/>
    </row>
    <row r="44" spans="2:44" s="130" customFormat="1" ht="15">
      <c r="B44" s="124"/>
      <c r="C44" s="156" t="s">
        <v>23</v>
      </c>
      <c r="L44" s="163" t="str">
        <f>IF(K8="","",K8)</f>
        <v>k.ú. Roudníky, Vyklice a Tuchomyšl</v>
      </c>
      <c r="AI44" s="156" t="s">
        <v>25</v>
      </c>
      <c r="AM44" s="164" t="str">
        <f>IF(AN8="","",AN8)</f>
        <v>26. 3. 2018</v>
      </c>
      <c r="AN44" s="164"/>
      <c r="AR44" s="124"/>
    </row>
    <row r="45" spans="2:44" s="130" customFormat="1" ht="6.95" customHeight="1">
      <c r="B45" s="124"/>
      <c r="AR45" s="124"/>
    </row>
    <row r="46" spans="2:56" s="130" customFormat="1" ht="15">
      <c r="B46" s="124"/>
      <c r="C46" s="156" t="s">
        <v>27</v>
      </c>
      <c r="L46" s="157" t="str">
        <f>IF(E11="","",E11)</f>
        <v>Palivový kombinát Ústí, s.p.</v>
      </c>
      <c r="AI46" s="156" t="s">
        <v>33</v>
      </c>
      <c r="AM46" s="165" t="str">
        <f>IF(E17="","",E17)</f>
        <v>MVP - Ing. Lukáš Valečka</v>
      </c>
      <c r="AN46" s="165"/>
      <c r="AO46" s="165"/>
      <c r="AP46" s="165"/>
      <c r="AR46" s="124"/>
      <c r="AS46" s="166" t="s">
        <v>49</v>
      </c>
      <c r="AT46" s="167"/>
      <c r="AU46" s="168"/>
      <c r="AV46" s="168"/>
      <c r="AW46" s="168"/>
      <c r="AX46" s="168"/>
      <c r="AY46" s="168"/>
      <c r="AZ46" s="168"/>
      <c r="BA46" s="168"/>
      <c r="BB46" s="168"/>
      <c r="BC46" s="168"/>
      <c r="BD46" s="169"/>
    </row>
    <row r="47" spans="2:56" s="130" customFormat="1" ht="15">
      <c r="B47" s="124"/>
      <c r="C47" s="156" t="s">
        <v>31</v>
      </c>
      <c r="L47" s="157" t="str">
        <f>IF(E14="Vyplň údaj","",E14)</f>
        <v/>
      </c>
      <c r="AR47" s="124"/>
      <c r="AS47" s="170"/>
      <c r="AT47" s="171"/>
      <c r="AU47" s="125"/>
      <c r="AV47" s="125"/>
      <c r="AW47" s="125"/>
      <c r="AX47" s="125"/>
      <c r="AY47" s="125"/>
      <c r="AZ47" s="125"/>
      <c r="BA47" s="125"/>
      <c r="BB47" s="125"/>
      <c r="BC47" s="125"/>
      <c r="BD47" s="172"/>
    </row>
    <row r="48" spans="2:56" s="130" customFormat="1" ht="10.9" customHeight="1">
      <c r="B48" s="124"/>
      <c r="AR48" s="124"/>
      <c r="AS48" s="170"/>
      <c r="AT48" s="171"/>
      <c r="AU48" s="125"/>
      <c r="AV48" s="125"/>
      <c r="AW48" s="125"/>
      <c r="AX48" s="125"/>
      <c r="AY48" s="125"/>
      <c r="AZ48" s="125"/>
      <c r="BA48" s="125"/>
      <c r="BB48" s="125"/>
      <c r="BC48" s="125"/>
      <c r="BD48" s="172"/>
    </row>
    <row r="49" spans="2:56" s="130" customFormat="1" ht="29.25" customHeight="1">
      <c r="B49" s="124"/>
      <c r="C49" s="173" t="s">
        <v>50</v>
      </c>
      <c r="D49" s="174"/>
      <c r="E49" s="174"/>
      <c r="F49" s="174"/>
      <c r="G49" s="174"/>
      <c r="H49" s="175"/>
      <c r="I49" s="176" t="s">
        <v>51</v>
      </c>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7" t="s">
        <v>52</v>
      </c>
      <c r="AH49" s="174"/>
      <c r="AI49" s="174"/>
      <c r="AJ49" s="174"/>
      <c r="AK49" s="174"/>
      <c r="AL49" s="174"/>
      <c r="AM49" s="174"/>
      <c r="AN49" s="176"/>
      <c r="AO49" s="174"/>
      <c r="AP49" s="174"/>
      <c r="AQ49" s="178" t="s">
        <v>53</v>
      </c>
      <c r="AR49" s="124"/>
      <c r="AS49" s="179" t="s">
        <v>54</v>
      </c>
      <c r="AT49" s="180" t="s">
        <v>55</v>
      </c>
      <c r="AU49" s="180" t="s">
        <v>56</v>
      </c>
      <c r="AV49" s="180" t="s">
        <v>57</v>
      </c>
      <c r="AW49" s="180" t="s">
        <v>58</v>
      </c>
      <c r="AX49" s="180" t="s">
        <v>59</v>
      </c>
      <c r="AY49" s="180" t="s">
        <v>60</v>
      </c>
      <c r="AZ49" s="180" t="s">
        <v>61</v>
      </c>
      <c r="BA49" s="180" t="s">
        <v>62</v>
      </c>
      <c r="BB49" s="180" t="s">
        <v>63</v>
      </c>
      <c r="BC49" s="180" t="s">
        <v>64</v>
      </c>
      <c r="BD49" s="181" t="s">
        <v>65</v>
      </c>
    </row>
    <row r="50" spans="2:56" s="130" customFormat="1" ht="10.9" customHeight="1">
      <c r="B50" s="124"/>
      <c r="AR50" s="124"/>
      <c r="AS50" s="182"/>
      <c r="AT50" s="168"/>
      <c r="AU50" s="168"/>
      <c r="AV50" s="168"/>
      <c r="AW50" s="168"/>
      <c r="AX50" s="168"/>
      <c r="AY50" s="168"/>
      <c r="AZ50" s="168"/>
      <c r="BA50" s="168"/>
      <c r="BB50" s="168"/>
      <c r="BC50" s="168"/>
      <c r="BD50" s="169"/>
    </row>
    <row r="51" spans="2:90" s="160" customFormat="1" ht="32.45" customHeight="1">
      <c r="B51" s="158"/>
      <c r="C51" s="183" t="s">
        <v>66</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5">
        <f>ROUND(SUM(AG52:AG55),2)</f>
        <v>0</v>
      </c>
      <c r="AH51" s="185"/>
      <c r="AI51" s="185"/>
      <c r="AJ51" s="185"/>
      <c r="AK51" s="185"/>
      <c r="AL51" s="185"/>
      <c r="AM51" s="185"/>
      <c r="AN51" s="186"/>
      <c r="AO51" s="186"/>
      <c r="AP51" s="186"/>
      <c r="AQ51" s="187" t="s">
        <v>5</v>
      </c>
      <c r="AR51" s="158"/>
      <c r="AS51" s="188">
        <f>ROUND(SUM(AS52:AS55),2)</f>
        <v>0</v>
      </c>
      <c r="AT51" s="189">
        <f>ROUND(SUM(AV51:AW51),2)</f>
        <v>0</v>
      </c>
      <c r="AU51" s="190">
        <f>ROUND(SUM(AU52:AU55),5)</f>
        <v>0</v>
      </c>
      <c r="AV51" s="189">
        <f>ROUND(AZ51*L26,2)</f>
        <v>0</v>
      </c>
      <c r="AW51" s="189">
        <f>ROUND(BA51*L27,2)</f>
        <v>0</v>
      </c>
      <c r="AX51" s="189">
        <f>ROUND(BB51*L26,2)</f>
        <v>0</v>
      </c>
      <c r="AY51" s="189">
        <f>ROUND(BC51*L27,2)</f>
        <v>0</v>
      </c>
      <c r="AZ51" s="189">
        <f>ROUND(SUM(AZ52:AZ55),2)</f>
        <v>0</v>
      </c>
      <c r="BA51" s="189">
        <f>ROUND(SUM(BA52:BA55),2)</f>
        <v>0</v>
      </c>
      <c r="BB51" s="189">
        <f>ROUND(SUM(BB52:BB55),2)</f>
        <v>0</v>
      </c>
      <c r="BC51" s="189">
        <f>ROUND(SUM(BC52:BC55),2)</f>
        <v>0</v>
      </c>
      <c r="BD51" s="191">
        <f>ROUND(SUM(BD52:BD55),2)</f>
        <v>0</v>
      </c>
      <c r="BS51" s="159" t="s">
        <v>67</v>
      </c>
      <c r="BT51" s="159" t="s">
        <v>68</v>
      </c>
      <c r="BU51" s="192" t="s">
        <v>69</v>
      </c>
      <c r="BV51" s="159" t="s">
        <v>70</v>
      </c>
      <c r="BW51" s="159" t="s">
        <v>7</v>
      </c>
      <c r="BX51" s="159" t="s">
        <v>71</v>
      </c>
      <c r="CL51" s="159" t="s">
        <v>5</v>
      </c>
    </row>
    <row r="52" spans="1:91" s="205" customFormat="1" ht="14.45" customHeight="1">
      <c r="A52" s="193" t="s">
        <v>72</v>
      </c>
      <c r="B52" s="194"/>
      <c r="C52" s="195"/>
      <c r="D52" s="196" t="s">
        <v>68</v>
      </c>
      <c r="E52" s="196"/>
      <c r="F52" s="196"/>
      <c r="G52" s="196"/>
      <c r="H52" s="196"/>
      <c r="I52" s="197"/>
      <c r="J52" s="196" t="s">
        <v>73</v>
      </c>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8">
        <f>'0 - Vedlejší rozpočtové n...'!J27</f>
        <v>0</v>
      </c>
      <c r="AH52" s="199"/>
      <c r="AI52" s="199"/>
      <c r="AJ52" s="199"/>
      <c r="AK52" s="199"/>
      <c r="AL52" s="199"/>
      <c r="AM52" s="199"/>
      <c r="AN52" s="198"/>
      <c r="AO52" s="199"/>
      <c r="AP52" s="199"/>
      <c r="AQ52" s="200" t="s">
        <v>74</v>
      </c>
      <c r="AR52" s="194"/>
      <c r="AS52" s="201">
        <v>0</v>
      </c>
      <c r="AT52" s="202">
        <f>ROUND(SUM(AV52:AW52),2)</f>
        <v>0</v>
      </c>
      <c r="AU52" s="203">
        <f>'0 - Vedlejší rozpočtové n...'!P80</f>
        <v>0</v>
      </c>
      <c r="AV52" s="202">
        <f>'0 - Vedlejší rozpočtové n...'!J30</f>
        <v>0</v>
      </c>
      <c r="AW52" s="202">
        <f>'0 - Vedlejší rozpočtové n...'!J31</f>
        <v>0</v>
      </c>
      <c r="AX52" s="202">
        <f>'0 - Vedlejší rozpočtové n...'!J32</f>
        <v>0</v>
      </c>
      <c r="AY52" s="202">
        <f>'0 - Vedlejší rozpočtové n...'!J33</f>
        <v>0</v>
      </c>
      <c r="AZ52" s="202">
        <f>'0 - Vedlejší rozpočtové n...'!F30</f>
        <v>0</v>
      </c>
      <c r="BA52" s="202">
        <f>'0 - Vedlejší rozpočtové n...'!F31</f>
        <v>0</v>
      </c>
      <c r="BB52" s="202">
        <f>'0 - Vedlejší rozpočtové n...'!F32</f>
        <v>0</v>
      </c>
      <c r="BC52" s="202">
        <f>'0 - Vedlejší rozpočtové n...'!F33</f>
        <v>0</v>
      </c>
      <c r="BD52" s="204">
        <f>'0 - Vedlejší rozpočtové n...'!F34</f>
        <v>0</v>
      </c>
      <c r="BT52" s="206" t="s">
        <v>75</v>
      </c>
      <c r="BV52" s="206" t="s">
        <v>70</v>
      </c>
      <c r="BW52" s="206" t="s">
        <v>76</v>
      </c>
      <c r="BX52" s="206" t="s">
        <v>7</v>
      </c>
      <c r="CL52" s="206" t="s">
        <v>5</v>
      </c>
      <c r="CM52" s="206" t="s">
        <v>77</v>
      </c>
    </row>
    <row r="53" spans="1:91" s="205" customFormat="1" ht="14.45" customHeight="1">
      <c r="A53" s="193" t="s">
        <v>72</v>
      </c>
      <c r="B53" s="194"/>
      <c r="C53" s="195"/>
      <c r="D53" s="196" t="s">
        <v>78</v>
      </c>
      <c r="E53" s="196"/>
      <c r="F53" s="196"/>
      <c r="G53" s="196"/>
      <c r="H53" s="196"/>
      <c r="I53" s="197"/>
      <c r="J53" s="196" t="s">
        <v>79</v>
      </c>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8">
        <f>'SO 01 - Přeložka Modlansk...'!J27</f>
        <v>0</v>
      </c>
      <c r="AH53" s="199"/>
      <c r="AI53" s="199"/>
      <c r="AJ53" s="199"/>
      <c r="AK53" s="199"/>
      <c r="AL53" s="199"/>
      <c r="AM53" s="199"/>
      <c r="AN53" s="198"/>
      <c r="AO53" s="199"/>
      <c r="AP53" s="199"/>
      <c r="AQ53" s="200" t="s">
        <v>80</v>
      </c>
      <c r="AR53" s="194"/>
      <c r="AS53" s="201">
        <v>0</v>
      </c>
      <c r="AT53" s="202">
        <f>ROUND(SUM(AV53:AW53),2)</f>
        <v>0</v>
      </c>
      <c r="AU53" s="203">
        <f>'SO 01 - Přeložka Modlansk...'!P90</f>
        <v>0</v>
      </c>
      <c r="AV53" s="202">
        <f>'SO 01 - Přeložka Modlansk...'!J30</f>
        <v>0</v>
      </c>
      <c r="AW53" s="202">
        <f>'SO 01 - Přeložka Modlansk...'!J31</f>
        <v>0</v>
      </c>
      <c r="AX53" s="202">
        <f>'SO 01 - Přeložka Modlansk...'!J32</f>
        <v>0</v>
      </c>
      <c r="AY53" s="202">
        <f>'SO 01 - Přeložka Modlansk...'!J33</f>
        <v>0</v>
      </c>
      <c r="AZ53" s="202">
        <f>'SO 01 - Přeložka Modlansk...'!F30</f>
        <v>0</v>
      </c>
      <c r="BA53" s="202">
        <f>'SO 01 - Přeložka Modlansk...'!F31</f>
        <v>0</v>
      </c>
      <c r="BB53" s="202">
        <f>'SO 01 - Přeložka Modlansk...'!F32</f>
        <v>0</v>
      </c>
      <c r="BC53" s="202">
        <f>'SO 01 - Přeložka Modlansk...'!F33</f>
        <v>0</v>
      </c>
      <c r="BD53" s="204">
        <f>'SO 01 - Přeložka Modlansk...'!F34</f>
        <v>0</v>
      </c>
      <c r="BT53" s="206" t="s">
        <v>75</v>
      </c>
      <c r="BV53" s="206" t="s">
        <v>70</v>
      </c>
      <c r="BW53" s="206" t="s">
        <v>81</v>
      </c>
      <c r="BX53" s="206" t="s">
        <v>7</v>
      </c>
      <c r="CL53" s="206" t="s">
        <v>5</v>
      </c>
      <c r="CM53" s="206" t="s">
        <v>77</v>
      </c>
    </row>
    <row r="54" spans="1:91" s="205" customFormat="1" ht="14.45" customHeight="1">
      <c r="A54" s="193" t="s">
        <v>72</v>
      </c>
      <c r="B54" s="194"/>
      <c r="C54" s="195"/>
      <c r="D54" s="196" t="s">
        <v>82</v>
      </c>
      <c r="E54" s="196"/>
      <c r="F54" s="196"/>
      <c r="G54" s="196"/>
      <c r="H54" s="196"/>
      <c r="I54" s="197"/>
      <c r="J54" s="196" t="s">
        <v>83</v>
      </c>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8">
        <f>'SO 02 - Dočasná opatření ...'!J27</f>
        <v>0</v>
      </c>
      <c r="AH54" s="199"/>
      <c r="AI54" s="199"/>
      <c r="AJ54" s="199"/>
      <c r="AK54" s="199"/>
      <c r="AL54" s="199"/>
      <c r="AM54" s="199"/>
      <c r="AN54" s="198"/>
      <c r="AO54" s="199"/>
      <c r="AP54" s="199"/>
      <c r="AQ54" s="200" t="s">
        <v>80</v>
      </c>
      <c r="AR54" s="194"/>
      <c r="AS54" s="201">
        <v>0</v>
      </c>
      <c r="AT54" s="202">
        <f>ROUND(SUM(AV54:AW54),2)</f>
        <v>0</v>
      </c>
      <c r="AU54" s="203">
        <f>'SO 02 - Dočasná opatření ...'!P80</f>
        <v>0</v>
      </c>
      <c r="AV54" s="202">
        <f>'SO 02 - Dočasná opatření ...'!J30</f>
        <v>0</v>
      </c>
      <c r="AW54" s="202">
        <f>'SO 02 - Dočasná opatření ...'!J31</f>
        <v>0</v>
      </c>
      <c r="AX54" s="202">
        <f>'SO 02 - Dočasná opatření ...'!J32</f>
        <v>0</v>
      </c>
      <c r="AY54" s="202">
        <f>'SO 02 - Dočasná opatření ...'!J33</f>
        <v>0</v>
      </c>
      <c r="AZ54" s="202">
        <f>'SO 02 - Dočasná opatření ...'!F30</f>
        <v>0</v>
      </c>
      <c r="BA54" s="202">
        <f>'SO 02 - Dočasná opatření ...'!F31</f>
        <v>0</v>
      </c>
      <c r="BB54" s="202">
        <f>'SO 02 - Dočasná opatření ...'!F32</f>
        <v>0</v>
      </c>
      <c r="BC54" s="202">
        <f>'SO 02 - Dočasná opatření ...'!F33</f>
        <v>0</v>
      </c>
      <c r="BD54" s="204">
        <f>'SO 02 - Dočasná opatření ...'!F34</f>
        <v>0</v>
      </c>
      <c r="BT54" s="206" t="s">
        <v>75</v>
      </c>
      <c r="BV54" s="206" t="s">
        <v>70</v>
      </c>
      <c r="BW54" s="206" t="s">
        <v>84</v>
      </c>
      <c r="BX54" s="206" t="s">
        <v>7</v>
      </c>
      <c r="CL54" s="206" t="s">
        <v>5</v>
      </c>
      <c r="CM54" s="206" t="s">
        <v>77</v>
      </c>
    </row>
    <row r="55" spans="1:91" s="205" customFormat="1" ht="14.45" customHeight="1">
      <c r="A55" s="193" t="s">
        <v>72</v>
      </c>
      <c r="B55" s="194"/>
      <c r="C55" s="195"/>
      <c r="D55" s="196" t="s">
        <v>85</v>
      </c>
      <c r="E55" s="196"/>
      <c r="F55" s="196"/>
      <c r="G55" s="196"/>
      <c r="H55" s="196"/>
      <c r="I55" s="197"/>
      <c r="J55" s="196" t="s">
        <v>86</v>
      </c>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8">
        <f>'SO 03 - Křížení přeložky ...'!J27</f>
        <v>0</v>
      </c>
      <c r="AH55" s="199"/>
      <c r="AI55" s="199"/>
      <c r="AJ55" s="199"/>
      <c r="AK55" s="199"/>
      <c r="AL55" s="199"/>
      <c r="AM55" s="199"/>
      <c r="AN55" s="198"/>
      <c r="AO55" s="199"/>
      <c r="AP55" s="199"/>
      <c r="AQ55" s="200" t="s">
        <v>80</v>
      </c>
      <c r="AR55" s="194"/>
      <c r="AS55" s="207">
        <v>0</v>
      </c>
      <c r="AT55" s="208">
        <f>ROUND(SUM(AV55:AW55),2)</f>
        <v>0</v>
      </c>
      <c r="AU55" s="209">
        <f>'SO 03 - Křížení přeložky ...'!P87</f>
        <v>0</v>
      </c>
      <c r="AV55" s="208">
        <f>'SO 03 - Křížení přeložky ...'!J30</f>
        <v>0</v>
      </c>
      <c r="AW55" s="208">
        <f>'SO 03 - Křížení přeložky ...'!J31</f>
        <v>0</v>
      </c>
      <c r="AX55" s="208">
        <f>'SO 03 - Křížení přeložky ...'!J32</f>
        <v>0</v>
      </c>
      <c r="AY55" s="208">
        <f>'SO 03 - Křížení přeložky ...'!J33</f>
        <v>0</v>
      </c>
      <c r="AZ55" s="208">
        <f>'SO 03 - Křížení přeložky ...'!F30</f>
        <v>0</v>
      </c>
      <c r="BA55" s="208">
        <f>'SO 03 - Křížení přeložky ...'!F31</f>
        <v>0</v>
      </c>
      <c r="BB55" s="208">
        <f>'SO 03 - Křížení přeložky ...'!F32</f>
        <v>0</v>
      </c>
      <c r="BC55" s="208">
        <f>'SO 03 - Křížení přeložky ...'!F33</f>
        <v>0</v>
      </c>
      <c r="BD55" s="210">
        <f>'SO 03 - Křížení přeložky ...'!F34</f>
        <v>0</v>
      </c>
      <c r="BT55" s="206" t="s">
        <v>75</v>
      </c>
      <c r="BV55" s="206" t="s">
        <v>70</v>
      </c>
      <c r="BW55" s="206" t="s">
        <v>87</v>
      </c>
      <c r="BX55" s="206" t="s">
        <v>7</v>
      </c>
      <c r="CL55" s="206" t="s">
        <v>5</v>
      </c>
      <c r="CM55" s="206" t="s">
        <v>77</v>
      </c>
    </row>
    <row r="56" spans="2:44" s="130" customFormat="1" ht="30" customHeight="1">
      <c r="B56" s="124"/>
      <c r="AR56" s="124"/>
    </row>
    <row r="57" spans="2:44" s="130" customFormat="1" ht="6.95" customHeight="1">
      <c r="B57" s="149"/>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24"/>
    </row>
  </sheetData>
  <sheetProtection algorithmName="SHA-512" hashValue="56217wZUOq6ZBiT2+NylKSgYrTM3VTr4JYkyLJQvM0WZ6bbaRpsyWG8+eWAECTEKKoXjP6TdiYyenBQoOP4/+A==" saltValue="/mturxNmZvo/G4kAE/hk9w==" spinCount="100000" sheet="1" objects="1" scenarios="1"/>
  <protectedRanges>
    <protectedRange sqref="E14:AJ14 AN13:AN14 AN8" name="Oblast1"/>
  </protectedRanges>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AG51:AM51"/>
    <mergeCell ref="AN51:AP51"/>
    <mergeCell ref="AR2:BE2"/>
    <mergeCell ref="AN54:AP54"/>
    <mergeCell ref="AG54:AM54"/>
    <mergeCell ref="AN52:AP52"/>
    <mergeCell ref="AG52:AM52"/>
    <mergeCell ref="L42:AO42"/>
    <mergeCell ref="AM44:AN44"/>
    <mergeCell ref="AM46:AP46"/>
    <mergeCell ref="AS46:AT48"/>
    <mergeCell ref="W28:AE28"/>
    <mergeCell ref="AK28:AO28"/>
    <mergeCell ref="L29:O29"/>
    <mergeCell ref="W29:AE29"/>
    <mergeCell ref="AK29:AO29"/>
  </mergeCells>
  <hyperlinks>
    <hyperlink ref="K1:S1" location="C2" display="1) Rekapitulace stavby"/>
    <hyperlink ref="W1:AI1" location="C51" display="2) Rekapitulace objektů stavby a soupisů prací"/>
    <hyperlink ref="A52" location="'0 - Vedlejší rozpočtové n...'!C2" display="/"/>
    <hyperlink ref="A53" location="'SO 01 - Přeložka Modlansk...'!C2" display="/"/>
    <hyperlink ref="A54" location="'SO 02 - Dočasná opatření ...'!C2" display="/"/>
    <hyperlink ref="A55" location="'SO 03 - Křížení přeložky ...'!C2" displa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0"/>
  <sheetViews>
    <sheetView showGridLines="0" workbookViewId="0" topLeftCell="A1">
      <pane ySplit="1" topLeftCell="A2" activePane="bottomLeft" state="frozen"/>
      <selection pane="topLeft" activeCell="L105" sqref="L105"/>
      <selection pane="bottomLeft" activeCell="J30" sqref="J30"/>
    </sheetView>
  </sheetViews>
  <sheetFormatPr defaultColWidth="9.33203125" defaultRowHeight="13.5"/>
  <cols>
    <col min="1" max="1" width="7.16015625" style="94" customWidth="1"/>
    <col min="2" max="2" width="1.5" style="94" customWidth="1"/>
    <col min="3" max="3" width="3.5" style="94" customWidth="1"/>
    <col min="4" max="4" width="3.66015625" style="94" customWidth="1"/>
    <col min="5" max="5" width="11" style="94" customWidth="1"/>
    <col min="6" max="6" width="64.33203125" style="94" customWidth="1"/>
    <col min="7" max="7" width="7.5" style="94" customWidth="1"/>
    <col min="8" max="8" width="10" style="94" customWidth="1"/>
    <col min="9" max="9" width="10.83203125" style="94" customWidth="1"/>
    <col min="10" max="10" width="20.16015625" style="94" customWidth="1"/>
    <col min="11" max="11" width="14.16015625" style="94" customWidth="1"/>
    <col min="12" max="12" width="9.33203125" style="94" customWidth="1"/>
    <col min="13" max="18" width="9.16015625" style="94" hidden="1" customWidth="1"/>
    <col min="19" max="19" width="7" style="94" hidden="1" customWidth="1"/>
    <col min="20" max="20" width="25.5" style="94" hidden="1" customWidth="1"/>
    <col min="21" max="21" width="14" style="94" hidden="1" customWidth="1"/>
    <col min="22" max="22" width="10.5" style="94" customWidth="1"/>
    <col min="23" max="23" width="14" style="94" customWidth="1"/>
    <col min="24" max="24" width="10.5" style="94" customWidth="1"/>
    <col min="25" max="25" width="12.83203125" style="94" customWidth="1"/>
    <col min="26" max="26" width="9.5" style="94" customWidth="1"/>
    <col min="27" max="27" width="12.83203125" style="94" customWidth="1"/>
    <col min="28" max="28" width="14" style="94" customWidth="1"/>
    <col min="29" max="29" width="9.5" style="94" customWidth="1"/>
    <col min="30" max="30" width="12.83203125" style="94" customWidth="1"/>
    <col min="31" max="31" width="14" style="94" customWidth="1"/>
    <col min="32" max="43" width="9.33203125" style="94" customWidth="1"/>
    <col min="44" max="65" width="9.16015625" style="94" hidden="1" customWidth="1"/>
    <col min="66" max="16384" width="9.33203125" style="94" customWidth="1"/>
  </cols>
  <sheetData>
    <row r="1" spans="1:70" ht="21.75" customHeight="1">
      <c r="A1" s="93"/>
      <c r="B1" s="3"/>
      <c r="C1" s="3"/>
      <c r="D1" s="4" t="s">
        <v>1</v>
      </c>
      <c r="E1" s="3"/>
      <c r="F1" s="211" t="s">
        <v>88</v>
      </c>
      <c r="G1" s="212" t="s">
        <v>89</v>
      </c>
      <c r="H1" s="212"/>
      <c r="I1" s="3"/>
      <c r="J1" s="211" t="s">
        <v>90</v>
      </c>
      <c r="K1" s="4" t="s">
        <v>91</v>
      </c>
      <c r="L1" s="211" t="s">
        <v>92</v>
      </c>
      <c r="M1" s="211"/>
      <c r="N1" s="211"/>
      <c r="O1" s="211"/>
      <c r="P1" s="211"/>
      <c r="Q1" s="211"/>
      <c r="R1" s="211"/>
      <c r="S1" s="211"/>
      <c r="T1" s="211"/>
      <c r="U1" s="92"/>
      <c r="V1" s="92"/>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row>
    <row r="2" spans="3:46" ht="36.95" customHeight="1">
      <c r="L2" s="96" t="s">
        <v>8</v>
      </c>
      <c r="M2" s="97"/>
      <c r="N2" s="97"/>
      <c r="O2" s="97"/>
      <c r="P2" s="97"/>
      <c r="Q2" s="97"/>
      <c r="R2" s="97"/>
      <c r="S2" s="97"/>
      <c r="T2" s="97"/>
      <c r="U2" s="97"/>
      <c r="V2" s="97"/>
      <c r="AT2" s="98" t="s">
        <v>76</v>
      </c>
    </row>
    <row r="3" spans="2:46" ht="6.95" customHeight="1">
      <c r="B3" s="99"/>
      <c r="C3" s="100"/>
      <c r="D3" s="100"/>
      <c r="E3" s="100"/>
      <c r="F3" s="100"/>
      <c r="G3" s="100"/>
      <c r="H3" s="100"/>
      <c r="I3" s="100"/>
      <c r="J3" s="100"/>
      <c r="K3" s="101"/>
      <c r="AT3" s="98" t="s">
        <v>77</v>
      </c>
    </row>
    <row r="4" spans="2:46" ht="36.95" customHeight="1">
      <c r="B4" s="102"/>
      <c r="C4" s="103"/>
      <c r="D4" s="104" t="s">
        <v>93</v>
      </c>
      <c r="E4" s="103"/>
      <c r="F4" s="103"/>
      <c r="G4" s="103"/>
      <c r="H4" s="103"/>
      <c r="I4" s="103"/>
      <c r="J4" s="103"/>
      <c r="K4" s="105"/>
      <c r="M4" s="106" t="s">
        <v>13</v>
      </c>
      <c r="AT4" s="98" t="s">
        <v>6</v>
      </c>
    </row>
    <row r="5" spans="2:11" ht="6.95" customHeight="1">
      <c r="B5" s="102"/>
      <c r="C5" s="103"/>
      <c r="D5" s="103"/>
      <c r="E5" s="103"/>
      <c r="F5" s="103"/>
      <c r="G5" s="103"/>
      <c r="H5" s="103"/>
      <c r="I5" s="103"/>
      <c r="J5" s="103"/>
      <c r="K5" s="105"/>
    </row>
    <row r="6" spans="2:11" ht="15">
      <c r="B6" s="102"/>
      <c r="C6" s="103"/>
      <c r="D6" s="115" t="s">
        <v>19</v>
      </c>
      <c r="E6" s="103"/>
      <c r="F6" s="103"/>
      <c r="G6" s="103"/>
      <c r="H6" s="103"/>
      <c r="I6" s="103"/>
      <c r="J6" s="103"/>
      <c r="K6" s="105"/>
    </row>
    <row r="7" spans="2:11" ht="14.45" customHeight="1">
      <c r="B7" s="102"/>
      <c r="C7" s="103"/>
      <c r="D7" s="103"/>
      <c r="E7" s="213" t="str">
        <f>'Rekapitulace stavby'!K6</f>
        <v>Přeložka Modlanského potoka – úprava koryta</v>
      </c>
      <c r="F7" s="214"/>
      <c r="G7" s="214"/>
      <c r="H7" s="214"/>
      <c r="I7" s="103"/>
      <c r="J7" s="103"/>
      <c r="K7" s="105"/>
    </row>
    <row r="8" spans="2:11" s="130" customFormat="1" ht="15">
      <c r="B8" s="124"/>
      <c r="C8" s="125"/>
      <c r="D8" s="115" t="s">
        <v>94</v>
      </c>
      <c r="E8" s="125"/>
      <c r="F8" s="125"/>
      <c r="G8" s="125"/>
      <c r="H8" s="125"/>
      <c r="I8" s="125"/>
      <c r="J8" s="125"/>
      <c r="K8" s="129"/>
    </row>
    <row r="9" spans="2:11" s="130" customFormat="1" ht="36.95" customHeight="1">
      <c r="B9" s="124"/>
      <c r="C9" s="125"/>
      <c r="D9" s="125"/>
      <c r="E9" s="215" t="s">
        <v>95</v>
      </c>
      <c r="F9" s="216"/>
      <c r="G9" s="216"/>
      <c r="H9" s="216"/>
      <c r="I9" s="125"/>
      <c r="J9" s="125"/>
      <c r="K9" s="129"/>
    </row>
    <row r="10" spans="2:11" s="130" customFormat="1" ht="13.5">
      <c r="B10" s="124"/>
      <c r="C10" s="125"/>
      <c r="D10" s="125"/>
      <c r="E10" s="125"/>
      <c r="F10" s="125"/>
      <c r="G10" s="125"/>
      <c r="H10" s="125"/>
      <c r="I10" s="125"/>
      <c r="J10" s="125"/>
      <c r="K10" s="129"/>
    </row>
    <row r="11" spans="2:11" s="130" customFormat="1" ht="14.45" customHeight="1">
      <c r="B11" s="124"/>
      <c r="C11" s="125"/>
      <c r="D11" s="115" t="s">
        <v>21</v>
      </c>
      <c r="E11" s="125"/>
      <c r="F11" s="116" t="s">
        <v>5</v>
      </c>
      <c r="G11" s="125"/>
      <c r="H11" s="125"/>
      <c r="I11" s="115" t="s">
        <v>22</v>
      </c>
      <c r="J11" s="116" t="s">
        <v>5</v>
      </c>
      <c r="K11" s="129"/>
    </row>
    <row r="12" spans="2:11" s="130" customFormat="1" ht="14.45" customHeight="1">
      <c r="B12" s="124"/>
      <c r="C12" s="125"/>
      <c r="D12" s="115" t="s">
        <v>23</v>
      </c>
      <c r="E12" s="125"/>
      <c r="F12" s="116" t="s">
        <v>24</v>
      </c>
      <c r="G12" s="125"/>
      <c r="H12" s="125"/>
      <c r="I12" s="115" t="s">
        <v>25</v>
      </c>
      <c r="J12" s="217" t="str">
        <f>'Rekapitulace stavby'!AN8</f>
        <v>26. 3. 2018</v>
      </c>
      <c r="K12" s="129"/>
    </row>
    <row r="13" spans="2:11" s="130" customFormat="1" ht="21.75" customHeight="1">
      <c r="B13" s="124"/>
      <c r="C13" s="125"/>
      <c r="D13" s="108" t="s">
        <v>96</v>
      </c>
      <c r="E13" s="125"/>
      <c r="F13" s="218" t="s">
        <v>97</v>
      </c>
      <c r="G13" s="125"/>
      <c r="H13" s="125"/>
      <c r="I13" s="125"/>
      <c r="J13" s="125"/>
      <c r="K13" s="129"/>
    </row>
    <row r="14" spans="2:11" s="130" customFormat="1" ht="14.45" customHeight="1">
      <c r="B14" s="124"/>
      <c r="C14" s="125"/>
      <c r="D14" s="115" t="s">
        <v>27</v>
      </c>
      <c r="E14" s="125"/>
      <c r="F14" s="125"/>
      <c r="G14" s="125"/>
      <c r="H14" s="125"/>
      <c r="I14" s="115" t="s">
        <v>28</v>
      </c>
      <c r="J14" s="116" t="str">
        <f>'Rekapitulace stavby'!AN10</f>
        <v>00007536</v>
      </c>
      <c r="K14" s="129"/>
    </row>
    <row r="15" spans="2:11" s="130" customFormat="1" ht="18" customHeight="1">
      <c r="B15" s="124"/>
      <c r="C15" s="125"/>
      <c r="D15" s="125"/>
      <c r="E15" s="116" t="s">
        <v>29</v>
      </c>
      <c r="F15" s="125"/>
      <c r="G15" s="125"/>
      <c r="H15" s="125"/>
      <c r="I15" s="115" t="s">
        <v>30</v>
      </c>
      <c r="J15" s="116" t="str">
        <f>'Rekapitulace stavby'!AN11</f>
        <v>CZ 00007536</v>
      </c>
      <c r="K15" s="129"/>
    </row>
    <row r="16" spans="2:11" s="130" customFormat="1" ht="6.95" customHeight="1">
      <c r="B16" s="124"/>
      <c r="C16" s="125"/>
      <c r="D16" s="125"/>
      <c r="E16" s="125"/>
      <c r="F16" s="125"/>
      <c r="G16" s="125"/>
      <c r="H16" s="125"/>
      <c r="I16" s="125"/>
      <c r="J16" s="125"/>
      <c r="K16" s="129"/>
    </row>
    <row r="17" spans="2:11" s="130" customFormat="1" ht="14.45" customHeight="1">
      <c r="B17" s="124"/>
      <c r="C17" s="125"/>
      <c r="D17" s="115" t="s">
        <v>31</v>
      </c>
      <c r="E17" s="125"/>
      <c r="F17" s="125"/>
      <c r="G17" s="125"/>
      <c r="H17" s="125"/>
      <c r="I17" s="115" t="s">
        <v>28</v>
      </c>
      <c r="J17" s="219" t="str">
        <f>'Rekapitulace stavby'!AN13</f>
        <v>Vyplň údaj</v>
      </c>
      <c r="K17" s="129"/>
    </row>
    <row r="18" spans="2:11" s="130" customFormat="1" ht="18" customHeight="1">
      <c r="B18" s="124"/>
      <c r="C18" s="125"/>
      <c r="D18" s="125"/>
      <c r="E18" s="219" t="str">
        <f>'Rekapitulace stavby'!E14</f>
        <v>Vyplň údaj</v>
      </c>
      <c r="F18" s="125"/>
      <c r="G18" s="125"/>
      <c r="H18" s="125"/>
      <c r="I18" s="115" t="s">
        <v>30</v>
      </c>
      <c r="J18" s="219" t="str">
        <f>'Rekapitulace stavby'!AN14</f>
        <v>Vyplň údaj</v>
      </c>
      <c r="K18" s="129"/>
    </row>
    <row r="19" spans="2:11" s="130" customFormat="1" ht="6.95" customHeight="1">
      <c r="B19" s="124"/>
      <c r="C19" s="125"/>
      <c r="D19" s="125"/>
      <c r="E19" s="125"/>
      <c r="F19" s="125"/>
      <c r="G19" s="125"/>
      <c r="H19" s="125"/>
      <c r="I19" s="125"/>
      <c r="J19" s="125"/>
      <c r="K19" s="129"/>
    </row>
    <row r="20" spans="2:11" s="130" customFormat="1" ht="14.45" customHeight="1">
      <c r="B20" s="124"/>
      <c r="C20" s="125"/>
      <c r="D20" s="115" t="s">
        <v>33</v>
      </c>
      <c r="E20" s="125"/>
      <c r="F20" s="125"/>
      <c r="G20" s="125"/>
      <c r="H20" s="125"/>
      <c r="I20" s="115" t="s">
        <v>28</v>
      </c>
      <c r="J20" s="116" t="s">
        <v>5</v>
      </c>
      <c r="K20" s="129"/>
    </row>
    <row r="21" spans="2:11" s="130" customFormat="1" ht="18" customHeight="1">
      <c r="B21" s="124"/>
      <c r="C21" s="125"/>
      <c r="D21" s="125"/>
      <c r="E21" s="116" t="s">
        <v>34</v>
      </c>
      <c r="F21" s="125"/>
      <c r="G21" s="125"/>
      <c r="H21" s="125"/>
      <c r="I21" s="115" t="s">
        <v>30</v>
      </c>
      <c r="J21" s="116" t="s">
        <v>5</v>
      </c>
      <c r="K21" s="129"/>
    </row>
    <row r="22" spans="2:11" s="130" customFormat="1" ht="6.95" customHeight="1">
      <c r="B22" s="124"/>
      <c r="C22" s="125"/>
      <c r="D22" s="125"/>
      <c r="E22" s="125"/>
      <c r="F22" s="125"/>
      <c r="G22" s="125"/>
      <c r="H22" s="125"/>
      <c r="I22" s="125"/>
      <c r="J22" s="125"/>
      <c r="K22" s="129"/>
    </row>
    <row r="23" spans="2:11" s="130" customFormat="1" ht="14.45" customHeight="1">
      <c r="B23" s="124"/>
      <c r="C23" s="125"/>
      <c r="D23" s="115" t="s">
        <v>36</v>
      </c>
      <c r="E23" s="125"/>
      <c r="F23" s="125"/>
      <c r="G23" s="125"/>
      <c r="H23" s="125"/>
      <c r="I23" s="125"/>
      <c r="J23" s="125"/>
      <c r="K23" s="129"/>
    </row>
    <row r="24" spans="2:11" s="223" customFormat="1" ht="14.45" customHeight="1">
      <c r="B24" s="220"/>
      <c r="C24" s="221"/>
      <c r="D24" s="221"/>
      <c r="E24" s="122" t="s">
        <v>5</v>
      </c>
      <c r="F24" s="122"/>
      <c r="G24" s="122"/>
      <c r="H24" s="122"/>
      <c r="I24" s="221"/>
      <c r="J24" s="221"/>
      <c r="K24" s="222"/>
    </row>
    <row r="25" spans="2:11" s="130" customFormat="1" ht="6.95" customHeight="1">
      <c r="B25" s="124"/>
      <c r="C25" s="125"/>
      <c r="D25" s="125"/>
      <c r="E25" s="125"/>
      <c r="F25" s="125"/>
      <c r="G25" s="125"/>
      <c r="H25" s="125"/>
      <c r="I25" s="125"/>
      <c r="J25" s="125"/>
      <c r="K25" s="129"/>
    </row>
    <row r="26" spans="2:11" s="130" customFormat="1" ht="6.95" customHeight="1">
      <c r="B26" s="124"/>
      <c r="C26" s="125"/>
      <c r="D26" s="168"/>
      <c r="E26" s="168"/>
      <c r="F26" s="168"/>
      <c r="G26" s="168"/>
      <c r="H26" s="168"/>
      <c r="I26" s="168"/>
      <c r="J26" s="168"/>
      <c r="K26" s="224"/>
    </row>
    <row r="27" spans="2:11" s="130" customFormat="1" ht="25.35" customHeight="1">
      <c r="B27" s="124"/>
      <c r="C27" s="125"/>
      <c r="D27" s="345" t="s">
        <v>1082</v>
      </c>
      <c r="E27" s="125"/>
      <c r="F27" s="125"/>
      <c r="G27" s="125"/>
      <c r="H27" s="125"/>
      <c r="I27" s="125"/>
      <c r="J27" s="225">
        <f>ROUND(J80,2)</f>
        <v>0</v>
      </c>
      <c r="K27" s="129"/>
    </row>
    <row r="28" spans="2:11" s="130" customFormat="1" ht="6.95" customHeight="1">
      <c r="B28" s="124"/>
      <c r="C28" s="125"/>
      <c r="D28" s="168"/>
      <c r="E28" s="168"/>
      <c r="F28" s="168"/>
      <c r="G28" s="168"/>
      <c r="H28" s="168"/>
      <c r="I28" s="168"/>
      <c r="J28" s="168"/>
      <c r="K28" s="224"/>
    </row>
    <row r="29" spans="2:11" s="130" customFormat="1" ht="14.45" customHeight="1">
      <c r="B29" s="124"/>
      <c r="C29" s="125"/>
      <c r="D29" s="125"/>
      <c r="E29" s="125"/>
      <c r="F29" s="226" t="s">
        <v>39</v>
      </c>
      <c r="G29" s="125"/>
      <c r="H29" s="125"/>
      <c r="I29" s="226" t="s">
        <v>38</v>
      </c>
      <c r="J29" s="226" t="s">
        <v>40</v>
      </c>
      <c r="K29" s="129"/>
    </row>
    <row r="30" spans="2:11" s="130" customFormat="1" ht="14.45" customHeight="1">
      <c r="B30" s="124"/>
      <c r="C30" s="125"/>
      <c r="D30" s="134" t="s">
        <v>41</v>
      </c>
      <c r="E30" s="134" t="s">
        <v>42</v>
      </c>
      <c r="F30" s="227">
        <v>0</v>
      </c>
      <c r="G30" s="125"/>
      <c r="H30" s="125"/>
      <c r="I30" s="228">
        <v>0.21</v>
      </c>
      <c r="J30" s="227">
        <v>0</v>
      </c>
      <c r="K30" s="129"/>
    </row>
    <row r="31" spans="2:11" s="130" customFormat="1" ht="14.45" customHeight="1">
      <c r="B31" s="124"/>
      <c r="C31" s="125"/>
      <c r="D31" s="125"/>
      <c r="E31" s="134" t="s">
        <v>43</v>
      </c>
      <c r="F31" s="227">
        <v>0</v>
      </c>
      <c r="G31" s="125"/>
      <c r="H31" s="125"/>
      <c r="I31" s="228">
        <v>0.15</v>
      </c>
      <c r="J31" s="227">
        <v>0</v>
      </c>
      <c r="K31" s="129"/>
    </row>
    <row r="32" spans="2:11" s="130" customFormat="1" ht="14.45" customHeight="1" hidden="1">
      <c r="B32" s="124"/>
      <c r="C32" s="125"/>
      <c r="D32" s="125"/>
      <c r="E32" s="134" t="s">
        <v>44</v>
      </c>
      <c r="F32" s="227">
        <f>ROUND(SUM(BG80:BG99),2)</f>
        <v>0</v>
      </c>
      <c r="G32" s="125"/>
      <c r="H32" s="125"/>
      <c r="I32" s="228">
        <v>0.21</v>
      </c>
      <c r="J32" s="227">
        <v>0</v>
      </c>
      <c r="K32" s="129"/>
    </row>
    <row r="33" spans="2:11" s="130" customFormat="1" ht="14.45" customHeight="1" hidden="1">
      <c r="B33" s="124"/>
      <c r="C33" s="125"/>
      <c r="D33" s="125"/>
      <c r="E33" s="134" t="s">
        <v>45</v>
      </c>
      <c r="F33" s="227">
        <f>ROUND(SUM(BH80:BH99),2)</f>
        <v>0</v>
      </c>
      <c r="G33" s="125"/>
      <c r="H33" s="125"/>
      <c r="I33" s="228">
        <v>0.15</v>
      </c>
      <c r="J33" s="227">
        <v>0</v>
      </c>
      <c r="K33" s="129"/>
    </row>
    <row r="34" spans="2:11" s="130" customFormat="1" ht="14.45" customHeight="1" hidden="1">
      <c r="B34" s="124"/>
      <c r="C34" s="125"/>
      <c r="D34" s="125"/>
      <c r="E34" s="134" t="s">
        <v>46</v>
      </c>
      <c r="F34" s="227">
        <f>ROUND(SUM(BI80:BI99),2)</f>
        <v>0</v>
      </c>
      <c r="G34" s="125"/>
      <c r="H34" s="125"/>
      <c r="I34" s="228">
        <v>0</v>
      </c>
      <c r="J34" s="227">
        <v>0</v>
      </c>
      <c r="K34" s="129"/>
    </row>
    <row r="35" spans="2:11" s="130" customFormat="1" ht="6.95" customHeight="1">
      <c r="B35" s="124"/>
      <c r="C35" s="125"/>
      <c r="D35" s="125"/>
      <c r="E35" s="125"/>
      <c r="F35" s="125"/>
      <c r="G35" s="125"/>
      <c r="H35" s="125"/>
      <c r="I35" s="125"/>
      <c r="J35" s="125"/>
      <c r="K35" s="129"/>
    </row>
    <row r="36" spans="2:11" s="130" customFormat="1" ht="25.35" customHeight="1">
      <c r="B36" s="124"/>
      <c r="C36" s="229"/>
      <c r="D36" s="230"/>
      <c r="E36" s="175"/>
      <c r="F36" s="175"/>
      <c r="G36" s="231"/>
      <c r="H36" s="232"/>
      <c r="I36" s="175"/>
      <c r="J36" s="233"/>
      <c r="K36" s="234"/>
    </row>
    <row r="37" spans="2:11" s="130" customFormat="1" ht="14.45" customHeight="1">
      <c r="B37" s="149"/>
      <c r="C37" s="150"/>
      <c r="D37" s="150"/>
      <c r="E37" s="150"/>
      <c r="F37" s="150"/>
      <c r="G37" s="150"/>
      <c r="H37" s="150"/>
      <c r="I37" s="150"/>
      <c r="J37" s="150"/>
      <c r="K37" s="151"/>
    </row>
    <row r="41" spans="2:11" s="130" customFormat="1" ht="6.95" customHeight="1">
      <c r="B41" s="152"/>
      <c r="C41" s="153"/>
      <c r="D41" s="153"/>
      <c r="E41" s="153"/>
      <c r="F41" s="153"/>
      <c r="G41" s="153"/>
      <c r="H41" s="153"/>
      <c r="I41" s="153"/>
      <c r="J41" s="153"/>
      <c r="K41" s="235"/>
    </row>
    <row r="42" spans="2:11" s="130" customFormat="1" ht="36.95" customHeight="1">
      <c r="B42" s="124"/>
      <c r="C42" s="104" t="s">
        <v>98</v>
      </c>
      <c r="D42" s="125"/>
      <c r="E42" s="125"/>
      <c r="F42" s="125"/>
      <c r="G42" s="125"/>
      <c r="H42" s="125"/>
      <c r="I42" s="125"/>
      <c r="J42" s="125"/>
      <c r="K42" s="129"/>
    </row>
    <row r="43" spans="2:11" s="130" customFormat="1" ht="6.95" customHeight="1">
      <c r="B43" s="124"/>
      <c r="C43" s="125"/>
      <c r="D43" s="125"/>
      <c r="E43" s="125"/>
      <c r="F43" s="125"/>
      <c r="G43" s="125"/>
      <c r="H43" s="125"/>
      <c r="I43" s="125"/>
      <c r="J43" s="125"/>
      <c r="K43" s="129"/>
    </row>
    <row r="44" spans="2:11" s="130" customFormat="1" ht="14.45" customHeight="1">
      <c r="B44" s="124"/>
      <c r="C44" s="115" t="s">
        <v>19</v>
      </c>
      <c r="D44" s="125"/>
      <c r="E44" s="125"/>
      <c r="F44" s="125"/>
      <c r="G44" s="125"/>
      <c r="H44" s="125"/>
      <c r="I44" s="125"/>
      <c r="J44" s="125"/>
      <c r="K44" s="129"/>
    </row>
    <row r="45" spans="2:11" s="130" customFormat="1" ht="14.45" customHeight="1">
      <c r="B45" s="124"/>
      <c r="C45" s="125"/>
      <c r="D45" s="125"/>
      <c r="E45" s="213" t="str">
        <f>E7</f>
        <v>Přeložka Modlanského potoka – úprava koryta</v>
      </c>
      <c r="F45" s="214"/>
      <c r="G45" s="214"/>
      <c r="H45" s="214"/>
      <c r="I45" s="125"/>
      <c r="J45" s="125"/>
      <c r="K45" s="129"/>
    </row>
    <row r="46" spans="2:11" s="130" customFormat="1" ht="14.45" customHeight="1">
      <c r="B46" s="124"/>
      <c r="C46" s="115" t="s">
        <v>94</v>
      </c>
      <c r="D46" s="125"/>
      <c r="E46" s="125"/>
      <c r="F46" s="125"/>
      <c r="G46" s="125"/>
      <c r="H46" s="125"/>
      <c r="I46" s="125"/>
      <c r="J46" s="125"/>
      <c r="K46" s="129"/>
    </row>
    <row r="47" spans="2:11" s="130" customFormat="1" ht="16.15" customHeight="1">
      <c r="B47" s="124"/>
      <c r="C47" s="125"/>
      <c r="D47" s="125"/>
      <c r="E47" s="215" t="str">
        <f>E9</f>
        <v>0 - Vedlejší rozpočtové náklady</v>
      </c>
      <c r="F47" s="216"/>
      <c r="G47" s="216"/>
      <c r="H47" s="216"/>
      <c r="I47" s="125"/>
      <c r="J47" s="125"/>
      <c r="K47" s="129"/>
    </row>
    <row r="48" spans="2:11" s="130" customFormat="1" ht="6.95" customHeight="1">
      <c r="B48" s="124"/>
      <c r="C48" s="125"/>
      <c r="D48" s="125"/>
      <c r="E48" s="125"/>
      <c r="F48" s="125"/>
      <c r="G48" s="125"/>
      <c r="H48" s="125"/>
      <c r="I48" s="125"/>
      <c r="J48" s="125"/>
      <c r="K48" s="129"/>
    </row>
    <row r="49" spans="2:11" s="130" customFormat="1" ht="18" customHeight="1">
      <c r="B49" s="124"/>
      <c r="C49" s="115" t="s">
        <v>23</v>
      </c>
      <c r="D49" s="125"/>
      <c r="E49" s="125"/>
      <c r="F49" s="116" t="str">
        <f>F12</f>
        <v>k.ú. Roudníky, Vyklice a Tuchomyšl</v>
      </c>
      <c r="G49" s="125"/>
      <c r="H49" s="125"/>
      <c r="I49" s="115" t="s">
        <v>25</v>
      </c>
      <c r="J49" s="217" t="str">
        <f>IF(J12="","",J12)</f>
        <v>26. 3. 2018</v>
      </c>
      <c r="K49" s="129"/>
    </row>
    <row r="50" spans="2:11" s="130" customFormat="1" ht="6.95" customHeight="1">
      <c r="B50" s="124"/>
      <c r="C50" s="125"/>
      <c r="D50" s="125"/>
      <c r="E50" s="125"/>
      <c r="F50" s="125"/>
      <c r="G50" s="125"/>
      <c r="H50" s="125"/>
      <c r="I50" s="125"/>
      <c r="J50" s="125"/>
      <c r="K50" s="129"/>
    </row>
    <row r="51" spans="2:11" s="130" customFormat="1" ht="15">
      <c r="B51" s="124"/>
      <c r="C51" s="115" t="s">
        <v>27</v>
      </c>
      <c r="D51" s="125"/>
      <c r="E51" s="125"/>
      <c r="F51" s="116" t="str">
        <f>E15</f>
        <v>Palivový kombinát Ústí, s.p.</v>
      </c>
      <c r="G51" s="125"/>
      <c r="H51" s="125"/>
      <c r="I51" s="115" t="s">
        <v>33</v>
      </c>
      <c r="J51" s="122" t="str">
        <f>E21</f>
        <v>MVP - Ing. Lukáš Valečka</v>
      </c>
      <c r="K51" s="129"/>
    </row>
    <row r="52" spans="2:11" s="130" customFormat="1" ht="14.45" customHeight="1">
      <c r="B52" s="124"/>
      <c r="C52" s="115" t="s">
        <v>31</v>
      </c>
      <c r="D52" s="125"/>
      <c r="E52" s="125"/>
      <c r="F52" s="116" t="str">
        <f>IF(E18="","",E18)</f>
        <v>Vyplň údaj</v>
      </c>
      <c r="G52" s="125"/>
      <c r="H52" s="125"/>
      <c r="I52" s="125"/>
      <c r="J52" s="236"/>
      <c r="K52" s="129"/>
    </row>
    <row r="53" spans="2:11" s="130" customFormat="1" ht="10.35" customHeight="1">
      <c r="B53" s="124"/>
      <c r="C53" s="125"/>
      <c r="D53" s="125"/>
      <c r="E53" s="125"/>
      <c r="F53" s="125"/>
      <c r="G53" s="125"/>
      <c r="H53" s="125"/>
      <c r="I53" s="125"/>
      <c r="J53" s="125"/>
      <c r="K53" s="129"/>
    </row>
    <row r="54" spans="2:11" s="130" customFormat="1" ht="29.25" customHeight="1">
      <c r="B54" s="124"/>
      <c r="C54" s="237" t="s">
        <v>99</v>
      </c>
      <c r="D54" s="229"/>
      <c r="E54" s="229"/>
      <c r="F54" s="229"/>
      <c r="G54" s="229"/>
      <c r="H54" s="229"/>
      <c r="I54" s="229"/>
      <c r="J54" s="238" t="s">
        <v>100</v>
      </c>
      <c r="K54" s="239"/>
    </row>
    <row r="55" spans="2:11" s="130" customFormat="1" ht="10.35" customHeight="1">
      <c r="B55" s="124"/>
      <c r="C55" s="125"/>
      <c r="D55" s="125"/>
      <c r="E55" s="125"/>
      <c r="F55" s="125"/>
      <c r="G55" s="125"/>
      <c r="H55" s="125"/>
      <c r="I55" s="125"/>
      <c r="J55" s="125"/>
      <c r="K55" s="129"/>
    </row>
    <row r="56" spans="2:47" s="130" customFormat="1" ht="29.25" customHeight="1">
      <c r="B56" s="124"/>
      <c r="C56" s="240" t="s">
        <v>101</v>
      </c>
      <c r="D56" s="125"/>
      <c r="E56" s="125"/>
      <c r="F56" s="125"/>
      <c r="G56" s="125"/>
      <c r="H56" s="125"/>
      <c r="I56" s="125"/>
      <c r="J56" s="225">
        <f>J80</f>
        <v>0</v>
      </c>
      <c r="K56" s="129"/>
      <c r="AU56" s="98" t="s">
        <v>102</v>
      </c>
    </row>
    <row r="57" spans="2:11" s="247" customFormat="1" ht="24.95" customHeight="1">
      <c r="B57" s="241"/>
      <c r="C57" s="242"/>
      <c r="D57" s="243" t="s">
        <v>103</v>
      </c>
      <c r="E57" s="244"/>
      <c r="F57" s="244"/>
      <c r="G57" s="244"/>
      <c r="H57" s="244"/>
      <c r="I57" s="244"/>
      <c r="J57" s="245">
        <f>J81</f>
        <v>0</v>
      </c>
      <c r="K57" s="246"/>
    </row>
    <row r="58" spans="2:11" s="254" customFormat="1" ht="19.9" customHeight="1">
      <c r="B58" s="248"/>
      <c r="C58" s="249"/>
      <c r="D58" s="250" t="s">
        <v>104</v>
      </c>
      <c r="E58" s="251"/>
      <c r="F58" s="251"/>
      <c r="G58" s="251"/>
      <c r="H58" s="251"/>
      <c r="I58" s="251"/>
      <c r="J58" s="252">
        <f>J82</f>
        <v>0</v>
      </c>
      <c r="K58" s="253"/>
    </row>
    <row r="59" spans="2:11" s="254" customFormat="1" ht="19.9" customHeight="1">
      <c r="B59" s="248"/>
      <c r="C59" s="249"/>
      <c r="D59" s="250" t="s">
        <v>105</v>
      </c>
      <c r="E59" s="251"/>
      <c r="F59" s="251"/>
      <c r="G59" s="251"/>
      <c r="H59" s="251"/>
      <c r="I59" s="251"/>
      <c r="J59" s="252">
        <f>J92</f>
        <v>0</v>
      </c>
      <c r="K59" s="253"/>
    </row>
    <row r="60" spans="2:11" s="254" customFormat="1" ht="19.9" customHeight="1">
      <c r="B60" s="248"/>
      <c r="C60" s="249"/>
      <c r="D60" s="250" t="s">
        <v>106</v>
      </c>
      <c r="E60" s="251"/>
      <c r="F60" s="251"/>
      <c r="G60" s="251"/>
      <c r="H60" s="251"/>
      <c r="I60" s="251"/>
      <c r="J60" s="252">
        <f>J96</f>
        <v>0</v>
      </c>
      <c r="K60" s="253"/>
    </row>
    <row r="61" spans="2:11" s="130" customFormat="1" ht="21.75" customHeight="1">
      <c r="B61" s="124"/>
      <c r="C61" s="125"/>
      <c r="D61" s="125"/>
      <c r="E61" s="125"/>
      <c r="F61" s="125"/>
      <c r="G61" s="125"/>
      <c r="H61" s="125"/>
      <c r="I61" s="125"/>
      <c r="J61" s="125"/>
      <c r="K61" s="129"/>
    </row>
    <row r="62" spans="2:11" s="130" customFormat="1" ht="6.95" customHeight="1">
      <c r="B62" s="149"/>
      <c r="C62" s="150"/>
      <c r="D62" s="150"/>
      <c r="E62" s="150"/>
      <c r="F62" s="150"/>
      <c r="G62" s="150"/>
      <c r="H62" s="150"/>
      <c r="I62" s="150"/>
      <c r="J62" s="150"/>
      <c r="K62" s="151"/>
    </row>
    <row r="66" spans="2:12" s="130" customFormat="1" ht="6.95" customHeight="1">
      <c r="B66" s="152"/>
      <c r="C66" s="153"/>
      <c r="D66" s="153"/>
      <c r="E66" s="153"/>
      <c r="F66" s="153"/>
      <c r="G66" s="153"/>
      <c r="H66" s="153"/>
      <c r="I66" s="153"/>
      <c r="J66" s="153"/>
      <c r="K66" s="153"/>
      <c r="L66" s="124"/>
    </row>
    <row r="67" spans="2:12" s="130" customFormat="1" ht="36.95" customHeight="1">
      <c r="B67" s="124"/>
      <c r="C67" s="154" t="s">
        <v>107</v>
      </c>
      <c r="L67" s="124"/>
    </row>
    <row r="68" spans="2:12" s="130" customFormat="1" ht="6.95" customHeight="1">
      <c r="B68" s="124"/>
      <c r="L68" s="124"/>
    </row>
    <row r="69" spans="2:12" s="130" customFormat="1" ht="14.45" customHeight="1">
      <c r="B69" s="124"/>
      <c r="C69" s="156" t="s">
        <v>19</v>
      </c>
      <c r="L69" s="124"/>
    </row>
    <row r="70" spans="2:12" s="130" customFormat="1" ht="14.45" customHeight="1">
      <c r="B70" s="124"/>
      <c r="E70" s="255" t="str">
        <f>E7</f>
        <v>Přeložka Modlanského potoka – úprava koryta</v>
      </c>
      <c r="F70" s="256"/>
      <c r="G70" s="256"/>
      <c r="H70" s="256"/>
      <c r="L70" s="124"/>
    </row>
    <row r="71" spans="2:12" s="130" customFormat="1" ht="14.45" customHeight="1">
      <c r="B71" s="124"/>
      <c r="C71" s="156" t="s">
        <v>94</v>
      </c>
      <c r="L71" s="124"/>
    </row>
    <row r="72" spans="2:12" s="130" customFormat="1" ht="16.15" customHeight="1">
      <c r="B72" s="124"/>
      <c r="E72" s="161" t="str">
        <f>E9</f>
        <v>0 - Vedlejší rozpočtové náklady</v>
      </c>
      <c r="F72" s="257"/>
      <c r="G72" s="257"/>
      <c r="H72" s="257"/>
      <c r="L72" s="124"/>
    </row>
    <row r="73" spans="2:12" s="130" customFormat="1" ht="6.95" customHeight="1">
      <c r="B73" s="124"/>
      <c r="L73" s="124"/>
    </row>
    <row r="74" spans="2:12" s="130" customFormat="1" ht="18" customHeight="1">
      <c r="B74" s="124"/>
      <c r="C74" s="156" t="s">
        <v>23</v>
      </c>
      <c r="F74" s="258" t="str">
        <f>F12</f>
        <v>k.ú. Roudníky, Vyklice a Tuchomyšl</v>
      </c>
      <c r="I74" s="156" t="s">
        <v>25</v>
      </c>
      <c r="J74" s="259" t="str">
        <f>IF(J12="","",J12)</f>
        <v>26. 3. 2018</v>
      </c>
      <c r="L74" s="124"/>
    </row>
    <row r="75" spans="2:12" s="130" customFormat="1" ht="6.95" customHeight="1">
      <c r="B75" s="124"/>
      <c r="L75" s="124"/>
    </row>
    <row r="76" spans="2:12" s="130" customFormat="1" ht="15">
      <c r="B76" s="124"/>
      <c r="C76" s="156" t="s">
        <v>27</v>
      </c>
      <c r="F76" s="258" t="str">
        <f>E15</f>
        <v>Palivový kombinát Ústí, s.p.</v>
      </c>
      <c r="I76" s="156" t="s">
        <v>33</v>
      </c>
      <c r="J76" s="258" t="str">
        <f>E21</f>
        <v>MVP - Ing. Lukáš Valečka</v>
      </c>
      <c r="L76" s="124"/>
    </row>
    <row r="77" spans="2:12" s="130" customFormat="1" ht="14.45" customHeight="1">
      <c r="B77" s="124"/>
      <c r="C77" s="156" t="s">
        <v>31</v>
      </c>
      <c r="F77" s="258" t="str">
        <f>IF(E18="","",E18)</f>
        <v>Vyplň údaj</v>
      </c>
      <c r="L77" s="124"/>
    </row>
    <row r="78" spans="2:12" s="130" customFormat="1" ht="10.35" customHeight="1">
      <c r="B78" s="124"/>
      <c r="L78" s="124"/>
    </row>
    <row r="79" spans="2:20" s="264" customFormat="1" ht="29.25" customHeight="1">
      <c r="B79" s="260"/>
      <c r="C79" s="261" t="s">
        <v>108</v>
      </c>
      <c r="D79" s="262" t="s">
        <v>53</v>
      </c>
      <c r="E79" s="262" t="s">
        <v>50</v>
      </c>
      <c r="F79" s="262" t="s">
        <v>109</v>
      </c>
      <c r="G79" s="262" t="s">
        <v>110</v>
      </c>
      <c r="H79" s="262" t="s">
        <v>111</v>
      </c>
      <c r="I79" s="262" t="s">
        <v>112</v>
      </c>
      <c r="J79" s="262" t="s">
        <v>100</v>
      </c>
      <c r="K79" s="263" t="s">
        <v>113</v>
      </c>
      <c r="L79" s="260"/>
      <c r="M79" s="179" t="s">
        <v>114</v>
      </c>
      <c r="N79" s="180" t="s">
        <v>41</v>
      </c>
      <c r="O79" s="180" t="s">
        <v>115</v>
      </c>
      <c r="P79" s="180" t="s">
        <v>116</v>
      </c>
      <c r="Q79" s="180" t="s">
        <v>117</v>
      </c>
      <c r="R79" s="180" t="s">
        <v>118</v>
      </c>
      <c r="S79" s="180" t="s">
        <v>119</v>
      </c>
      <c r="T79" s="181" t="s">
        <v>120</v>
      </c>
    </row>
    <row r="80" spans="2:63" s="130" customFormat="1" ht="29.25" customHeight="1">
      <c r="B80" s="124"/>
      <c r="C80" s="183" t="s">
        <v>101</v>
      </c>
      <c r="J80" s="265">
        <f>BK80</f>
        <v>0</v>
      </c>
      <c r="L80" s="124"/>
      <c r="M80" s="182"/>
      <c r="N80" s="168"/>
      <c r="O80" s="168"/>
      <c r="P80" s="266">
        <f>P81</f>
        <v>0</v>
      </c>
      <c r="Q80" s="168"/>
      <c r="R80" s="266">
        <f>R81</f>
        <v>0</v>
      </c>
      <c r="S80" s="168"/>
      <c r="T80" s="267">
        <f>T81</f>
        <v>0</v>
      </c>
      <c r="AT80" s="98" t="s">
        <v>67</v>
      </c>
      <c r="AU80" s="98" t="s">
        <v>102</v>
      </c>
      <c r="BK80" s="268">
        <f>BK81</f>
        <v>0</v>
      </c>
    </row>
    <row r="81" spans="2:63" s="270" customFormat="1" ht="37.35" customHeight="1">
      <c r="B81" s="269"/>
      <c r="D81" s="271" t="s">
        <v>67</v>
      </c>
      <c r="E81" s="272" t="s">
        <v>121</v>
      </c>
      <c r="F81" s="272" t="s">
        <v>73</v>
      </c>
      <c r="J81" s="273">
        <f>BK81</f>
        <v>0</v>
      </c>
      <c r="L81" s="269"/>
      <c r="M81" s="274"/>
      <c r="N81" s="275"/>
      <c r="O81" s="275"/>
      <c r="P81" s="276">
        <f>P82+P92+P96</f>
        <v>0</v>
      </c>
      <c r="Q81" s="275"/>
      <c r="R81" s="276">
        <f>R82+R92+R96</f>
        <v>0</v>
      </c>
      <c r="S81" s="275"/>
      <c r="T81" s="277">
        <f>T82+T92+T96</f>
        <v>0</v>
      </c>
      <c r="AR81" s="271" t="s">
        <v>122</v>
      </c>
      <c r="AT81" s="278" t="s">
        <v>67</v>
      </c>
      <c r="AU81" s="278" t="s">
        <v>68</v>
      </c>
      <c r="AY81" s="271" t="s">
        <v>123</v>
      </c>
      <c r="BK81" s="279">
        <f>BK82+BK92+BK96</f>
        <v>0</v>
      </c>
    </row>
    <row r="82" spans="2:63" s="270" customFormat="1" ht="19.9" customHeight="1">
      <c r="B82" s="269"/>
      <c r="D82" s="271" t="s">
        <v>67</v>
      </c>
      <c r="E82" s="280" t="s">
        <v>124</v>
      </c>
      <c r="F82" s="280" t="s">
        <v>125</v>
      </c>
      <c r="J82" s="281">
        <f>BK82</f>
        <v>0</v>
      </c>
      <c r="L82" s="269"/>
      <c r="M82" s="274"/>
      <c r="N82" s="275"/>
      <c r="O82" s="275"/>
      <c r="P82" s="276">
        <f>SUM(P83:P91)</f>
        <v>0</v>
      </c>
      <c r="Q82" s="275"/>
      <c r="R82" s="276">
        <f>SUM(R83:R91)</f>
        <v>0</v>
      </c>
      <c r="S82" s="275"/>
      <c r="T82" s="277">
        <f>SUM(T83:T91)</f>
        <v>0</v>
      </c>
      <c r="AR82" s="271" t="s">
        <v>122</v>
      </c>
      <c r="AT82" s="278" t="s">
        <v>67</v>
      </c>
      <c r="AU82" s="278" t="s">
        <v>75</v>
      </c>
      <c r="AY82" s="271" t="s">
        <v>123</v>
      </c>
      <c r="BK82" s="279">
        <f>SUM(BK83:BK91)</f>
        <v>0</v>
      </c>
    </row>
    <row r="83" spans="2:65" s="130" customFormat="1" ht="14.45" customHeight="1">
      <c r="B83" s="124"/>
      <c r="C83" s="282" t="s">
        <v>75</v>
      </c>
      <c r="D83" s="282" t="s">
        <v>126</v>
      </c>
      <c r="E83" s="283" t="s">
        <v>127</v>
      </c>
      <c r="F83" s="284" t="s">
        <v>128</v>
      </c>
      <c r="G83" s="285" t="s">
        <v>129</v>
      </c>
      <c r="H83" s="286">
        <v>1</v>
      </c>
      <c r="I83" s="287"/>
      <c r="J83" s="288">
        <f>ROUND(I83*H83,2)</f>
        <v>0</v>
      </c>
      <c r="K83" s="284" t="s">
        <v>130</v>
      </c>
      <c r="L83" s="124"/>
      <c r="M83" s="289" t="s">
        <v>5</v>
      </c>
      <c r="N83" s="290" t="s">
        <v>42</v>
      </c>
      <c r="O83" s="125"/>
      <c r="P83" s="291">
        <f>O83*H83</f>
        <v>0</v>
      </c>
      <c r="Q83" s="291">
        <v>0</v>
      </c>
      <c r="R83" s="291">
        <f>Q83*H83</f>
        <v>0</v>
      </c>
      <c r="S83" s="291">
        <v>0</v>
      </c>
      <c r="T83" s="292">
        <f>S83*H83</f>
        <v>0</v>
      </c>
      <c r="AR83" s="98" t="s">
        <v>131</v>
      </c>
      <c r="AT83" s="98" t="s">
        <v>126</v>
      </c>
      <c r="AU83" s="98" t="s">
        <v>77</v>
      </c>
      <c r="AY83" s="98" t="s">
        <v>123</v>
      </c>
      <c r="BE83" s="293">
        <f>IF(N83="základní",J83,0)</f>
        <v>0</v>
      </c>
      <c r="BF83" s="293">
        <f>IF(N83="snížená",J83,0)</f>
        <v>0</v>
      </c>
      <c r="BG83" s="293">
        <f>IF(N83="zákl. přenesená",J83,0)</f>
        <v>0</v>
      </c>
      <c r="BH83" s="293">
        <f>IF(N83="sníž. přenesená",J83,0)</f>
        <v>0</v>
      </c>
      <c r="BI83" s="293">
        <f>IF(N83="nulová",J83,0)</f>
        <v>0</v>
      </c>
      <c r="BJ83" s="98" t="s">
        <v>75</v>
      </c>
      <c r="BK83" s="293">
        <f>ROUND(I83*H83,2)</f>
        <v>0</v>
      </c>
      <c r="BL83" s="98" t="s">
        <v>131</v>
      </c>
      <c r="BM83" s="98" t="s">
        <v>132</v>
      </c>
    </row>
    <row r="84" spans="2:47" s="130" customFormat="1" ht="13.5">
      <c r="B84" s="124"/>
      <c r="D84" s="294" t="s">
        <v>133</v>
      </c>
      <c r="F84" s="295" t="s">
        <v>128</v>
      </c>
      <c r="L84" s="124"/>
      <c r="M84" s="296"/>
      <c r="N84" s="125"/>
      <c r="O84" s="125"/>
      <c r="P84" s="125"/>
      <c r="Q84" s="125"/>
      <c r="R84" s="125"/>
      <c r="S84" s="125"/>
      <c r="T84" s="172"/>
      <c r="AT84" s="98" t="s">
        <v>133</v>
      </c>
      <c r="AU84" s="98" t="s">
        <v>77</v>
      </c>
    </row>
    <row r="85" spans="2:47" s="130" customFormat="1" ht="27">
      <c r="B85" s="124"/>
      <c r="D85" s="294" t="s">
        <v>134</v>
      </c>
      <c r="F85" s="297" t="s">
        <v>135</v>
      </c>
      <c r="L85" s="124"/>
      <c r="M85" s="296"/>
      <c r="N85" s="125"/>
      <c r="O85" s="125"/>
      <c r="P85" s="125"/>
      <c r="Q85" s="125"/>
      <c r="R85" s="125"/>
      <c r="S85" s="125"/>
      <c r="T85" s="172"/>
      <c r="AT85" s="98" t="s">
        <v>134</v>
      </c>
      <c r="AU85" s="98" t="s">
        <v>77</v>
      </c>
    </row>
    <row r="86" spans="2:65" s="130" customFormat="1" ht="14.45" customHeight="1">
      <c r="B86" s="124"/>
      <c r="C86" s="282" t="s">
        <v>77</v>
      </c>
      <c r="D86" s="282" t="s">
        <v>126</v>
      </c>
      <c r="E86" s="283" t="s">
        <v>136</v>
      </c>
      <c r="F86" s="284" t="s">
        <v>137</v>
      </c>
      <c r="G86" s="285" t="s">
        <v>138</v>
      </c>
      <c r="H86" s="286">
        <v>3500</v>
      </c>
      <c r="I86" s="287"/>
      <c r="J86" s="288">
        <f>ROUND(I86*H86,2)</f>
        <v>0</v>
      </c>
      <c r="K86" s="284" t="s">
        <v>130</v>
      </c>
      <c r="L86" s="124"/>
      <c r="M86" s="289" t="s">
        <v>5</v>
      </c>
      <c r="N86" s="290" t="s">
        <v>42</v>
      </c>
      <c r="O86" s="125"/>
      <c r="P86" s="291">
        <f>O86*H86</f>
        <v>0</v>
      </c>
      <c r="Q86" s="291">
        <v>0</v>
      </c>
      <c r="R86" s="291">
        <f>Q86*H86</f>
        <v>0</v>
      </c>
      <c r="S86" s="291">
        <v>0</v>
      </c>
      <c r="T86" s="292">
        <f>S86*H86</f>
        <v>0</v>
      </c>
      <c r="AR86" s="98" t="s">
        <v>131</v>
      </c>
      <c r="AT86" s="98" t="s">
        <v>126</v>
      </c>
      <c r="AU86" s="98" t="s">
        <v>77</v>
      </c>
      <c r="AY86" s="98" t="s">
        <v>123</v>
      </c>
      <c r="BE86" s="293">
        <f>IF(N86="základní",J86,0)</f>
        <v>0</v>
      </c>
      <c r="BF86" s="293">
        <f>IF(N86="snížená",J86,0)</f>
        <v>0</v>
      </c>
      <c r="BG86" s="293">
        <f>IF(N86="zákl. přenesená",J86,0)</f>
        <v>0</v>
      </c>
      <c r="BH86" s="293">
        <f>IF(N86="sníž. přenesená",J86,0)</f>
        <v>0</v>
      </c>
      <c r="BI86" s="293">
        <f>IF(N86="nulová",J86,0)</f>
        <v>0</v>
      </c>
      <c r="BJ86" s="98" t="s">
        <v>75</v>
      </c>
      <c r="BK86" s="293">
        <f>ROUND(I86*H86,2)</f>
        <v>0</v>
      </c>
      <c r="BL86" s="98" t="s">
        <v>131</v>
      </c>
      <c r="BM86" s="98" t="s">
        <v>139</v>
      </c>
    </row>
    <row r="87" spans="2:47" s="130" customFormat="1" ht="13.5">
      <c r="B87" s="124"/>
      <c r="D87" s="294" t="s">
        <v>133</v>
      </c>
      <c r="F87" s="295" t="s">
        <v>137</v>
      </c>
      <c r="L87" s="124"/>
      <c r="M87" s="296"/>
      <c r="N87" s="125"/>
      <c r="O87" s="125"/>
      <c r="P87" s="125"/>
      <c r="Q87" s="125"/>
      <c r="R87" s="125"/>
      <c r="S87" s="125"/>
      <c r="T87" s="172"/>
      <c r="AT87" s="98" t="s">
        <v>133</v>
      </c>
      <c r="AU87" s="98" t="s">
        <v>77</v>
      </c>
    </row>
    <row r="88" spans="2:65" s="130" customFormat="1" ht="14.45" customHeight="1">
      <c r="B88" s="124"/>
      <c r="C88" s="282" t="s">
        <v>140</v>
      </c>
      <c r="D88" s="282" t="s">
        <v>126</v>
      </c>
      <c r="E88" s="283" t="s">
        <v>141</v>
      </c>
      <c r="F88" s="284" t="s">
        <v>142</v>
      </c>
      <c r="G88" s="285" t="s">
        <v>138</v>
      </c>
      <c r="H88" s="286">
        <v>3500</v>
      </c>
      <c r="I88" s="287"/>
      <c r="J88" s="288">
        <f>ROUND(I88*H88,2)</f>
        <v>0</v>
      </c>
      <c r="K88" s="284" t="s">
        <v>130</v>
      </c>
      <c r="L88" s="124"/>
      <c r="M88" s="289" t="s">
        <v>5</v>
      </c>
      <c r="N88" s="290" t="s">
        <v>42</v>
      </c>
      <c r="O88" s="125"/>
      <c r="P88" s="291">
        <f>O88*H88</f>
        <v>0</v>
      </c>
      <c r="Q88" s="291">
        <v>0</v>
      </c>
      <c r="R88" s="291">
        <f>Q88*H88</f>
        <v>0</v>
      </c>
      <c r="S88" s="291">
        <v>0</v>
      </c>
      <c r="T88" s="292">
        <f>S88*H88</f>
        <v>0</v>
      </c>
      <c r="AR88" s="98" t="s">
        <v>131</v>
      </c>
      <c r="AT88" s="98" t="s">
        <v>126</v>
      </c>
      <c r="AU88" s="98" t="s">
        <v>77</v>
      </c>
      <c r="AY88" s="98" t="s">
        <v>123</v>
      </c>
      <c r="BE88" s="293">
        <f>IF(N88="základní",J88,0)</f>
        <v>0</v>
      </c>
      <c r="BF88" s="293">
        <f>IF(N88="snížená",J88,0)</f>
        <v>0</v>
      </c>
      <c r="BG88" s="293">
        <f>IF(N88="zákl. přenesená",J88,0)</f>
        <v>0</v>
      </c>
      <c r="BH88" s="293">
        <f>IF(N88="sníž. přenesená",J88,0)</f>
        <v>0</v>
      </c>
      <c r="BI88" s="293">
        <f>IF(N88="nulová",J88,0)</f>
        <v>0</v>
      </c>
      <c r="BJ88" s="98" t="s">
        <v>75</v>
      </c>
      <c r="BK88" s="293">
        <f>ROUND(I88*H88,2)</f>
        <v>0</v>
      </c>
      <c r="BL88" s="98" t="s">
        <v>131</v>
      </c>
      <c r="BM88" s="98" t="s">
        <v>143</v>
      </c>
    </row>
    <row r="89" spans="2:47" s="130" customFormat="1" ht="13.5">
      <c r="B89" s="124"/>
      <c r="D89" s="294" t="s">
        <v>133</v>
      </c>
      <c r="F89" s="295" t="s">
        <v>142</v>
      </c>
      <c r="L89" s="124"/>
      <c r="M89" s="296"/>
      <c r="N89" s="125"/>
      <c r="O89" s="125"/>
      <c r="P89" s="125"/>
      <c r="Q89" s="125"/>
      <c r="R89" s="125"/>
      <c r="S89" s="125"/>
      <c r="T89" s="172"/>
      <c r="AT89" s="98" t="s">
        <v>133</v>
      </c>
      <c r="AU89" s="98" t="s">
        <v>77</v>
      </c>
    </row>
    <row r="90" spans="2:65" s="130" customFormat="1" ht="14.45" customHeight="1">
      <c r="B90" s="124"/>
      <c r="C90" s="282" t="s">
        <v>144</v>
      </c>
      <c r="D90" s="282" t="s">
        <v>126</v>
      </c>
      <c r="E90" s="283" t="s">
        <v>145</v>
      </c>
      <c r="F90" s="284" t="s">
        <v>146</v>
      </c>
      <c r="G90" s="285" t="s">
        <v>129</v>
      </c>
      <c r="H90" s="286">
        <v>1</v>
      </c>
      <c r="I90" s="287"/>
      <c r="J90" s="288">
        <f>ROUND(I90*H90,2)</f>
        <v>0</v>
      </c>
      <c r="K90" s="284" t="s">
        <v>130</v>
      </c>
      <c r="L90" s="124"/>
      <c r="M90" s="289" t="s">
        <v>5</v>
      </c>
      <c r="N90" s="290" t="s">
        <v>42</v>
      </c>
      <c r="O90" s="125"/>
      <c r="P90" s="291">
        <f>O90*H90</f>
        <v>0</v>
      </c>
      <c r="Q90" s="291">
        <v>0</v>
      </c>
      <c r="R90" s="291">
        <f>Q90*H90</f>
        <v>0</v>
      </c>
      <c r="S90" s="291">
        <v>0</v>
      </c>
      <c r="T90" s="292">
        <f>S90*H90</f>
        <v>0</v>
      </c>
      <c r="AR90" s="98" t="s">
        <v>131</v>
      </c>
      <c r="AT90" s="98" t="s">
        <v>126</v>
      </c>
      <c r="AU90" s="98" t="s">
        <v>77</v>
      </c>
      <c r="AY90" s="98" t="s">
        <v>123</v>
      </c>
      <c r="BE90" s="293">
        <f>IF(N90="základní",J90,0)</f>
        <v>0</v>
      </c>
      <c r="BF90" s="293">
        <f>IF(N90="snížená",J90,0)</f>
        <v>0</v>
      </c>
      <c r="BG90" s="293">
        <f>IF(N90="zákl. přenesená",J90,0)</f>
        <v>0</v>
      </c>
      <c r="BH90" s="293">
        <f>IF(N90="sníž. přenesená",J90,0)</f>
        <v>0</v>
      </c>
      <c r="BI90" s="293">
        <f>IF(N90="nulová",J90,0)</f>
        <v>0</v>
      </c>
      <c r="BJ90" s="98" t="s">
        <v>75</v>
      </c>
      <c r="BK90" s="293">
        <f>ROUND(I90*H90,2)</f>
        <v>0</v>
      </c>
      <c r="BL90" s="98" t="s">
        <v>131</v>
      </c>
      <c r="BM90" s="98" t="s">
        <v>147</v>
      </c>
    </row>
    <row r="91" spans="2:47" s="130" customFormat="1" ht="13.5">
      <c r="B91" s="124"/>
      <c r="D91" s="294" t="s">
        <v>133</v>
      </c>
      <c r="F91" s="295" t="s">
        <v>146</v>
      </c>
      <c r="L91" s="124"/>
      <c r="M91" s="296"/>
      <c r="N91" s="125"/>
      <c r="O91" s="125"/>
      <c r="P91" s="125"/>
      <c r="Q91" s="125"/>
      <c r="R91" s="125"/>
      <c r="S91" s="125"/>
      <c r="T91" s="172"/>
      <c r="AT91" s="98" t="s">
        <v>133</v>
      </c>
      <c r="AU91" s="98" t="s">
        <v>77</v>
      </c>
    </row>
    <row r="92" spans="2:63" s="270" customFormat="1" ht="29.85" customHeight="1">
      <c r="B92" s="269"/>
      <c r="D92" s="271" t="s">
        <v>67</v>
      </c>
      <c r="E92" s="280" t="s">
        <v>148</v>
      </c>
      <c r="F92" s="280" t="s">
        <v>149</v>
      </c>
      <c r="J92" s="281">
        <f>BK92</f>
        <v>0</v>
      </c>
      <c r="L92" s="269"/>
      <c r="M92" s="274"/>
      <c r="N92" s="275"/>
      <c r="O92" s="275"/>
      <c r="P92" s="276">
        <f>SUM(P93:P95)</f>
        <v>0</v>
      </c>
      <c r="Q92" s="275"/>
      <c r="R92" s="276">
        <f>SUM(R93:R95)</f>
        <v>0</v>
      </c>
      <c r="S92" s="275"/>
      <c r="T92" s="277">
        <f>SUM(T93:T95)</f>
        <v>0</v>
      </c>
      <c r="AR92" s="271" t="s">
        <v>122</v>
      </c>
      <c r="AT92" s="278" t="s">
        <v>67</v>
      </c>
      <c r="AU92" s="278" t="s">
        <v>75</v>
      </c>
      <c r="AY92" s="271" t="s">
        <v>123</v>
      </c>
      <c r="BK92" s="279">
        <f>SUM(BK93:BK95)</f>
        <v>0</v>
      </c>
    </row>
    <row r="93" spans="2:65" s="130" customFormat="1" ht="14.45" customHeight="1">
      <c r="B93" s="124"/>
      <c r="C93" s="282" t="s">
        <v>122</v>
      </c>
      <c r="D93" s="282" t="s">
        <v>126</v>
      </c>
      <c r="E93" s="283" t="s">
        <v>150</v>
      </c>
      <c r="F93" s="284" t="s">
        <v>149</v>
      </c>
      <c r="G93" s="285" t="s">
        <v>129</v>
      </c>
      <c r="H93" s="286">
        <v>1</v>
      </c>
      <c r="I93" s="287"/>
      <c r="J93" s="288">
        <f>ROUND(I93*H93,2)</f>
        <v>0</v>
      </c>
      <c r="K93" s="284" t="s">
        <v>130</v>
      </c>
      <c r="L93" s="124"/>
      <c r="M93" s="289" t="s">
        <v>5</v>
      </c>
      <c r="N93" s="290" t="s">
        <v>42</v>
      </c>
      <c r="O93" s="125"/>
      <c r="P93" s="291">
        <f>O93*H93</f>
        <v>0</v>
      </c>
      <c r="Q93" s="291">
        <v>0</v>
      </c>
      <c r="R93" s="291">
        <f>Q93*H93</f>
        <v>0</v>
      </c>
      <c r="S93" s="291">
        <v>0</v>
      </c>
      <c r="T93" s="292">
        <f>S93*H93</f>
        <v>0</v>
      </c>
      <c r="AR93" s="98" t="s">
        <v>131</v>
      </c>
      <c r="AT93" s="98" t="s">
        <v>126</v>
      </c>
      <c r="AU93" s="98" t="s">
        <v>77</v>
      </c>
      <c r="AY93" s="98" t="s">
        <v>123</v>
      </c>
      <c r="BE93" s="293">
        <f>IF(N93="základní",J93,0)</f>
        <v>0</v>
      </c>
      <c r="BF93" s="293">
        <f>IF(N93="snížená",J93,0)</f>
        <v>0</v>
      </c>
      <c r="BG93" s="293">
        <f>IF(N93="zákl. přenesená",J93,0)</f>
        <v>0</v>
      </c>
      <c r="BH93" s="293">
        <f>IF(N93="sníž. přenesená",J93,0)</f>
        <v>0</v>
      </c>
      <c r="BI93" s="293">
        <f>IF(N93="nulová",J93,0)</f>
        <v>0</v>
      </c>
      <c r="BJ93" s="98" t="s">
        <v>75</v>
      </c>
      <c r="BK93" s="293">
        <f>ROUND(I93*H93,2)</f>
        <v>0</v>
      </c>
      <c r="BL93" s="98" t="s">
        <v>131</v>
      </c>
      <c r="BM93" s="98" t="s">
        <v>151</v>
      </c>
    </row>
    <row r="94" spans="2:47" s="130" customFormat="1" ht="13.5">
      <c r="B94" s="124"/>
      <c r="D94" s="294" t="s">
        <v>133</v>
      </c>
      <c r="F94" s="295" t="s">
        <v>149</v>
      </c>
      <c r="L94" s="124"/>
      <c r="M94" s="296"/>
      <c r="N94" s="125"/>
      <c r="O94" s="125"/>
      <c r="P94" s="125"/>
      <c r="Q94" s="125"/>
      <c r="R94" s="125"/>
      <c r="S94" s="125"/>
      <c r="T94" s="172"/>
      <c r="AT94" s="98" t="s">
        <v>133</v>
      </c>
      <c r="AU94" s="98" t="s">
        <v>77</v>
      </c>
    </row>
    <row r="95" spans="2:47" s="130" customFormat="1" ht="40.5">
      <c r="B95" s="124"/>
      <c r="D95" s="294" t="s">
        <v>134</v>
      </c>
      <c r="F95" s="297" t="s">
        <v>152</v>
      </c>
      <c r="L95" s="124"/>
      <c r="M95" s="296"/>
      <c r="N95" s="125"/>
      <c r="O95" s="125"/>
      <c r="P95" s="125"/>
      <c r="Q95" s="125"/>
      <c r="R95" s="125"/>
      <c r="S95" s="125"/>
      <c r="T95" s="172"/>
      <c r="AT95" s="98" t="s">
        <v>134</v>
      </c>
      <c r="AU95" s="98" t="s">
        <v>77</v>
      </c>
    </row>
    <row r="96" spans="2:63" s="270" customFormat="1" ht="29.85" customHeight="1">
      <c r="B96" s="269"/>
      <c r="D96" s="271" t="s">
        <v>67</v>
      </c>
      <c r="E96" s="280" t="s">
        <v>153</v>
      </c>
      <c r="F96" s="280" t="s">
        <v>154</v>
      </c>
      <c r="J96" s="281">
        <f>BK96</f>
        <v>0</v>
      </c>
      <c r="L96" s="269"/>
      <c r="M96" s="274"/>
      <c r="N96" s="275"/>
      <c r="O96" s="275"/>
      <c r="P96" s="276">
        <f>SUM(P97:P99)</f>
        <v>0</v>
      </c>
      <c r="Q96" s="275"/>
      <c r="R96" s="276">
        <f>SUM(R97:R99)</f>
        <v>0</v>
      </c>
      <c r="S96" s="275"/>
      <c r="T96" s="277">
        <f>SUM(T97:T99)</f>
        <v>0</v>
      </c>
      <c r="AR96" s="271" t="s">
        <v>122</v>
      </c>
      <c r="AT96" s="278" t="s">
        <v>67</v>
      </c>
      <c r="AU96" s="278" t="s">
        <v>75</v>
      </c>
      <c r="AY96" s="271" t="s">
        <v>123</v>
      </c>
      <c r="BK96" s="279">
        <f>SUM(BK97:BK99)</f>
        <v>0</v>
      </c>
    </row>
    <row r="97" spans="2:65" s="130" customFormat="1" ht="14.45" customHeight="1">
      <c r="B97" s="124"/>
      <c r="C97" s="282" t="s">
        <v>155</v>
      </c>
      <c r="D97" s="282" t="s">
        <v>126</v>
      </c>
      <c r="E97" s="283" t="s">
        <v>156</v>
      </c>
      <c r="F97" s="284" t="s">
        <v>157</v>
      </c>
      <c r="G97" s="285" t="s">
        <v>129</v>
      </c>
      <c r="H97" s="286">
        <v>1</v>
      </c>
      <c r="I97" s="287"/>
      <c r="J97" s="288">
        <f>ROUND(I97*H97,2)</f>
        <v>0</v>
      </c>
      <c r="K97" s="284" t="s">
        <v>130</v>
      </c>
      <c r="L97" s="124"/>
      <c r="M97" s="289" t="s">
        <v>5</v>
      </c>
      <c r="N97" s="290" t="s">
        <v>42</v>
      </c>
      <c r="O97" s="125"/>
      <c r="P97" s="291">
        <f>O97*H97</f>
        <v>0</v>
      </c>
      <c r="Q97" s="291">
        <v>0</v>
      </c>
      <c r="R97" s="291">
        <f>Q97*H97</f>
        <v>0</v>
      </c>
      <c r="S97" s="291">
        <v>0</v>
      </c>
      <c r="T97" s="292">
        <f>S97*H97</f>
        <v>0</v>
      </c>
      <c r="AR97" s="98" t="s">
        <v>131</v>
      </c>
      <c r="AT97" s="98" t="s">
        <v>126</v>
      </c>
      <c r="AU97" s="98" t="s">
        <v>77</v>
      </c>
      <c r="AY97" s="98" t="s">
        <v>123</v>
      </c>
      <c r="BE97" s="293">
        <f>IF(N97="základní",J97,0)</f>
        <v>0</v>
      </c>
      <c r="BF97" s="293">
        <f>IF(N97="snížená",J97,0)</f>
        <v>0</v>
      </c>
      <c r="BG97" s="293">
        <f>IF(N97="zákl. přenesená",J97,0)</f>
        <v>0</v>
      </c>
      <c r="BH97" s="293">
        <f>IF(N97="sníž. přenesená",J97,0)</f>
        <v>0</v>
      </c>
      <c r="BI97" s="293">
        <f>IF(N97="nulová",J97,0)</f>
        <v>0</v>
      </c>
      <c r="BJ97" s="98" t="s">
        <v>75</v>
      </c>
      <c r="BK97" s="293">
        <f>ROUND(I97*H97,2)</f>
        <v>0</v>
      </c>
      <c r="BL97" s="98" t="s">
        <v>131</v>
      </c>
      <c r="BM97" s="98" t="s">
        <v>158</v>
      </c>
    </row>
    <row r="98" spans="2:47" s="130" customFormat="1" ht="13.5">
      <c r="B98" s="124"/>
      <c r="D98" s="294" t="s">
        <v>133</v>
      </c>
      <c r="F98" s="295" t="s">
        <v>157</v>
      </c>
      <c r="L98" s="124"/>
      <c r="M98" s="296"/>
      <c r="N98" s="125"/>
      <c r="O98" s="125"/>
      <c r="P98" s="125"/>
      <c r="Q98" s="125"/>
      <c r="R98" s="125"/>
      <c r="S98" s="125"/>
      <c r="T98" s="172"/>
      <c r="AT98" s="98" t="s">
        <v>133</v>
      </c>
      <c r="AU98" s="98" t="s">
        <v>77</v>
      </c>
    </row>
    <row r="99" spans="2:47" s="130" customFormat="1" ht="27">
      <c r="B99" s="124"/>
      <c r="D99" s="294" t="s">
        <v>134</v>
      </c>
      <c r="F99" s="297" t="s">
        <v>159</v>
      </c>
      <c r="L99" s="124"/>
      <c r="M99" s="298"/>
      <c r="N99" s="299"/>
      <c r="O99" s="299"/>
      <c r="P99" s="299"/>
      <c r="Q99" s="299"/>
      <c r="R99" s="299"/>
      <c r="S99" s="299"/>
      <c r="T99" s="300"/>
      <c r="AT99" s="98" t="s">
        <v>134</v>
      </c>
      <c r="AU99" s="98" t="s">
        <v>77</v>
      </c>
    </row>
    <row r="100" spans="2:12" s="130" customFormat="1" ht="6.95" customHeight="1">
      <c r="B100" s="149"/>
      <c r="C100" s="150"/>
      <c r="D100" s="150"/>
      <c r="E100" s="150"/>
      <c r="F100" s="150"/>
      <c r="G100" s="150"/>
      <c r="H100" s="150"/>
      <c r="I100" s="150"/>
      <c r="J100" s="150"/>
      <c r="K100" s="150"/>
      <c r="L100" s="124"/>
    </row>
  </sheetData>
  <sheetProtection algorithmName="SHA-512" hashValue="DfLAdBaw06Ei6mwl7L2TtVxfPvRsTu6KnYldwKm1QMsLkWrbXgmqbUWeCYvWNiLRx3LkgLxiaRH3C9B+B9+IEg==" saltValue="8U3NSSQJdpFLWTGhK/vwUQ==" spinCount="100000" sheet="1" objects="1" scenarios="1"/>
  <protectedRanges>
    <protectedRange sqref="I83:I97" name="Oblast1"/>
  </protectedRanges>
  <autoFilter ref="C79:K99"/>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0"/>
  <sheetViews>
    <sheetView showGridLines="0" workbookViewId="0" topLeftCell="A1">
      <pane ySplit="1" topLeftCell="A2" activePane="bottomLeft" state="frozen"/>
      <selection pane="bottomLeft" activeCell="H400" sqref="H400"/>
    </sheetView>
  </sheetViews>
  <sheetFormatPr defaultColWidth="9.33203125" defaultRowHeight="13.5"/>
  <cols>
    <col min="1" max="1" width="7.16015625" style="94" customWidth="1"/>
    <col min="2" max="2" width="1.5" style="94" customWidth="1"/>
    <col min="3" max="3" width="3.5" style="94" customWidth="1"/>
    <col min="4" max="4" width="3.66015625" style="94" customWidth="1"/>
    <col min="5" max="5" width="11" style="94" customWidth="1"/>
    <col min="6" max="6" width="64.33203125" style="94" customWidth="1"/>
    <col min="7" max="7" width="7.5" style="94" customWidth="1"/>
    <col min="8" max="8" width="10" style="94" customWidth="1"/>
    <col min="9" max="9" width="10.83203125" style="94" customWidth="1"/>
    <col min="10" max="10" width="20.16015625" style="94" customWidth="1"/>
    <col min="11" max="11" width="14.16015625" style="94" customWidth="1"/>
    <col min="12" max="12" width="9.33203125" style="94" customWidth="1"/>
    <col min="13" max="18" width="9.16015625" style="94" hidden="1" customWidth="1"/>
    <col min="19" max="19" width="7" style="94" hidden="1" customWidth="1"/>
    <col min="20" max="20" width="25.5" style="94" hidden="1" customWidth="1"/>
    <col min="21" max="21" width="14" style="94" hidden="1" customWidth="1"/>
    <col min="22" max="22" width="10.5" style="94" customWidth="1"/>
    <col min="23" max="23" width="14" style="94" customWidth="1"/>
    <col min="24" max="24" width="10.5" style="94" customWidth="1"/>
    <col min="25" max="25" width="12.83203125" style="94" customWidth="1"/>
    <col min="26" max="26" width="9.5" style="94" customWidth="1"/>
    <col min="27" max="27" width="12.83203125" style="94" customWidth="1"/>
    <col min="28" max="28" width="14" style="94" customWidth="1"/>
    <col min="29" max="29" width="9.5" style="94" customWidth="1"/>
    <col min="30" max="30" width="12.83203125" style="94" customWidth="1"/>
    <col min="31" max="31" width="14" style="94" customWidth="1"/>
    <col min="32" max="43" width="9.33203125" style="94" customWidth="1"/>
    <col min="44" max="65" width="9.16015625" style="94" hidden="1" customWidth="1"/>
    <col min="66" max="16384" width="9.33203125" style="94" customWidth="1"/>
  </cols>
  <sheetData>
    <row r="1" spans="1:70" ht="21.75" customHeight="1">
      <c r="A1" s="93"/>
      <c r="B1" s="3"/>
      <c r="C1" s="3"/>
      <c r="D1" s="4" t="s">
        <v>1</v>
      </c>
      <c r="E1" s="3"/>
      <c r="F1" s="211" t="s">
        <v>88</v>
      </c>
      <c r="G1" s="212" t="s">
        <v>89</v>
      </c>
      <c r="H1" s="212"/>
      <c r="I1" s="3"/>
      <c r="J1" s="211" t="s">
        <v>90</v>
      </c>
      <c r="K1" s="4" t="s">
        <v>91</v>
      </c>
      <c r="L1" s="211" t="s">
        <v>92</v>
      </c>
      <c r="M1" s="211"/>
      <c r="N1" s="211"/>
      <c r="O1" s="211"/>
      <c r="P1" s="211"/>
      <c r="Q1" s="211"/>
      <c r="R1" s="211"/>
      <c r="S1" s="211"/>
      <c r="T1" s="211"/>
      <c r="U1" s="92"/>
      <c r="V1" s="92"/>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row>
    <row r="2" spans="3:46" ht="36.95" customHeight="1">
      <c r="L2" s="96" t="s">
        <v>8</v>
      </c>
      <c r="M2" s="97"/>
      <c r="N2" s="97"/>
      <c r="O2" s="97"/>
      <c r="P2" s="97"/>
      <c r="Q2" s="97"/>
      <c r="R2" s="97"/>
      <c r="S2" s="97"/>
      <c r="T2" s="97"/>
      <c r="U2" s="97"/>
      <c r="V2" s="97"/>
      <c r="AT2" s="98" t="s">
        <v>81</v>
      </c>
    </row>
    <row r="3" spans="2:46" ht="6.95" customHeight="1">
      <c r="B3" s="99"/>
      <c r="C3" s="100"/>
      <c r="D3" s="100"/>
      <c r="E3" s="100"/>
      <c r="F3" s="100"/>
      <c r="G3" s="100"/>
      <c r="H3" s="100"/>
      <c r="I3" s="100"/>
      <c r="J3" s="100"/>
      <c r="K3" s="101"/>
      <c r="AT3" s="98" t="s">
        <v>77</v>
      </c>
    </row>
    <row r="4" spans="2:46" ht="36.95" customHeight="1">
      <c r="B4" s="102"/>
      <c r="C4" s="103"/>
      <c r="D4" s="104" t="s">
        <v>93</v>
      </c>
      <c r="E4" s="103"/>
      <c r="F4" s="103"/>
      <c r="G4" s="103"/>
      <c r="H4" s="103"/>
      <c r="I4" s="103"/>
      <c r="J4" s="103"/>
      <c r="K4" s="105"/>
      <c r="M4" s="106" t="s">
        <v>13</v>
      </c>
      <c r="AT4" s="98" t="s">
        <v>6</v>
      </c>
    </row>
    <row r="5" spans="2:11" ht="6.95" customHeight="1">
      <c r="B5" s="102"/>
      <c r="C5" s="103"/>
      <c r="D5" s="103"/>
      <c r="E5" s="103"/>
      <c r="F5" s="103"/>
      <c r="G5" s="103"/>
      <c r="H5" s="103"/>
      <c r="I5" s="103"/>
      <c r="J5" s="103"/>
      <c r="K5" s="105"/>
    </row>
    <row r="6" spans="2:11" ht="15">
      <c r="B6" s="102"/>
      <c r="C6" s="103"/>
      <c r="D6" s="115" t="s">
        <v>19</v>
      </c>
      <c r="E6" s="103"/>
      <c r="F6" s="103"/>
      <c r="G6" s="103"/>
      <c r="H6" s="103"/>
      <c r="I6" s="103"/>
      <c r="J6" s="103"/>
      <c r="K6" s="105"/>
    </row>
    <row r="7" spans="2:11" ht="14.45" customHeight="1">
      <c r="B7" s="102"/>
      <c r="C7" s="103"/>
      <c r="D7" s="103"/>
      <c r="E7" s="213" t="str">
        <f>'Rekapitulace stavby'!K6</f>
        <v>Přeložka Modlanského potoka – úprava koryta</v>
      </c>
      <c r="F7" s="214"/>
      <c r="G7" s="214"/>
      <c r="H7" s="214"/>
      <c r="I7" s="103"/>
      <c r="J7" s="103"/>
      <c r="K7" s="105"/>
    </row>
    <row r="8" spans="2:11" s="130" customFormat="1" ht="15">
      <c r="B8" s="124"/>
      <c r="C8" s="125"/>
      <c r="D8" s="115" t="s">
        <v>94</v>
      </c>
      <c r="E8" s="125"/>
      <c r="F8" s="125"/>
      <c r="G8" s="125"/>
      <c r="H8" s="125"/>
      <c r="I8" s="125"/>
      <c r="J8" s="125"/>
      <c r="K8" s="129"/>
    </row>
    <row r="9" spans="2:11" s="130" customFormat="1" ht="36.95" customHeight="1">
      <c r="B9" s="124"/>
      <c r="C9" s="125"/>
      <c r="D9" s="125"/>
      <c r="E9" s="215" t="s">
        <v>160</v>
      </c>
      <c r="F9" s="216"/>
      <c r="G9" s="216"/>
      <c r="H9" s="216"/>
      <c r="I9" s="125"/>
      <c r="J9" s="125"/>
      <c r="K9" s="129"/>
    </row>
    <row r="10" spans="2:11" s="130" customFormat="1" ht="13.5">
      <c r="B10" s="124"/>
      <c r="C10" s="125"/>
      <c r="D10" s="125"/>
      <c r="E10" s="125"/>
      <c r="F10" s="125"/>
      <c r="G10" s="125"/>
      <c r="H10" s="125"/>
      <c r="I10" s="125"/>
      <c r="J10" s="125"/>
      <c r="K10" s="129"/>
    </row>
    <row r="11" spans="2:11" s="130" customFormat="1" ht="14.45" customHeight="1">
      <c r="B11" s="124"/>
      <c r="C11" s="125"/>
      <c r="D11" s="115" t="s">
        <v>21</v>
      </c>
      <c r="E11" s="125"/>
      <c r="F11" s="116" t="s">
        <v>5</v>
      </c>
      <c r="G11" s="125"/>
      <c r="H11" s="125"/>
      <c r="I11" s="115" t="s">
        <v>22</v>
      </c>
      <c r="J11" s="116" t="s">
        <v>5</v>
      </c>
      <c r="K11" s="129"/>
    </row>
    <row r="12" spans="2:11" s="130" customFormat="1" ht="14.45" customHeight="1">
      <c r="B12" s="124"/>
      <c r="C12" s="125"/>
      <c r="D12" s="115" t="s">
        <v>23</v>
      </c>
      <c r="E12" s="125"/>
      <c r="F12" s="116" t="s">
        <v>24</v>
      </c>
      <c r="G12" s="125"/>
      <c r="H12" s="125"/>
      <c r="I12" s="115" t="s">
        <v>25</v>
      </c>
      <c r="J12" s="217" t="str">
        <f>'Rekapitulace stavby'!AN8</f>
        <v>26. 3. 2018</v>
      </c>
      <c r="K12" s="129"/>
    </row>
    <row r="13" spans="2:11" s="130" customFormat="1" ht="21.75" customHeight="1">
      <c r="B13" s="124"/>
      <c r="C13" s="125"/>
      <c r="D13" s="108" t="s">
        <v>96</v>
      </c>
      <c r="E13" s="125"/>
      <c r="F13" s="218" t="s">
        <v>161</v>
      </c>
      <c r="G13" s="125"/>
      <c r="H13" s="125"/>
      <c r="I13" s="125"/>
      <c r="J13" s="125"/>
      <c r="K13" s="129"/>
    </row>
    <row r="14" spans="2:11" s="130" customFormat="1" ht="14.45" customHeight="1">
      <c r="B14" s="124"/>
      <c r="C14" s="125"/>
      <c r="D14" s="115" t="s">
        <v>27</v>
      </c>
      <c r="E14" s="125"/>
      <c r="F14" s="125"/>
      <c r="G14" s="125"/>
      <c r="H14" s="125"/>
      <c r="I14" s="115" t="s">
        <v>28</v>
      </c>
      <c r="J14" s="116" t="str">
        <f>'Rekapitulace stavby'!AN10</f>
        <v>00007536</v>
      </c>
      <c r="K14" s="129"/>
    </row>
    <row r="15" spans="2:11" s="130" customFormat="1" ht="18" customHeight="1">
      <c r="B15" s="124"/>
      <c r="C15" s="125"/>
      <c r="D15" s="125"/>
      <c r="E15" s="116" t="s">
        <v>29</v>
      </c>
      <c r="F15" s="125"/>
      <c r="G15" s="125"/>
      <c r="H15" s="125"/>
      <c r="I15" s="115" t="s">
        <v>30</v>
      </c>
      <c r="J15" s="116" t="str">
        <f>'Rekapitulace stavby'!AN11</f>
        <v>CZ 00007536</v>
      </c>
      <c r="K15" s="129"/>
    </row>
    <row r="16" spans="2:11" s="130" customFormat="1" ht="6.95" customHeight="1">
      <c r="B16" s="124"/>
      <c r="C16" s="125"/>
      <c r="D16" s="125"/>
      <c r="E16" s="125"/>
      <c r="F16" s="125"/>
      <c r="G16" s="125"/>
      <c r="H16" s="125"/>
      <c r="I16" s="125"/>
      <c r="J16" s="125"/>
      <c r="K16" s="129"/>
    </row>
    <row r="17" spans="2:11" s="130" customFormat="1" ht="14.45" customHeight="1">
      <c r="B17" s="124"/>
      <c r="C17" s="125"/>
      <c r="D17" s="115" t="s">
        <v>31</v>
      </c>
      <c r="E17" s="125"/>
      <c r="F17" s="125"/>
      <c r="G17" s="125"/>
      <c r="H17" s="125"/>
      <c r="I17" s="115" t="s">
        <v>28</v>
      </c>
      <c r="J17" s="219" t="str">
        <f>'Rekapitulace stavby'!AN13</f>
        <v>Vyplň údaj</v>
      </c>
      <c r="K17" s="129"/>
    </row>
    <row r="18" spans="2:11" s="130" customFormat="1" ht="18" customHeight="1">
      <c r="B18" s="124"/>
      <c r="C18" s="125"/>
      <c r="D18" s="125"/>
      <c r="E18" s="219" t="str">
        <f>'Rekapitulace stavby'!E14:AJ14</f>
        <v>Vyplň údaj</v>
      </c>
      <c r="F18" s="125"/>
      <c r="G18" s="125"/>
      <c r="H18" s="125"/>
      <c r="I18" s="115" t="s">
        <v>30</v>
      </c>
      <c r="J18" s="219" t="str">
        <f>'Rekapitulace stavby'!AN14</f>
        <v>Vyplň údaj</v>
      </c>
      <c r="K18" s="129"/>
    </row>
    <row r="19" spans="2:11" s="130" customFormat="1" ht="6.95" customHeight="1">
      <c r="B19" s="124"/>
      <c r="C19" s="125"/>
      <c r="D19" s="125"/>
      <c r="E19" s="125"/>
      <c r="F19" s="125"/>
      <c r="G19" s="125"/>
      <c r="H19" s="125"/>
      <c r="I19" s="125"/>
      <c r="J19" s="125"/>
      <c r="K19" s="129"/>
    </row>
    <row r="20" spans="2:11" s="130" customFormat="1" ht="14.45" customHeight="1">
      <c r="B20" s="124"/>
      <c r="C20" s="125"/>
      <c r="D20" s="115" t="s">
        <v>33</v>
      </c>
      <c r="E20" s="125"/>
      <c r="F20" s="125"/>
      <c r="G20" s="125"/>
      <c r="H20" s="125"/>
      <c r="I20" s="115" t="s">
        <v>28</v>
      </c>
      <c r="J20" s="116" t="s">
        <v>5</v>
      </c>
      <c r="K20" s="129"/>
    </row>
    <row r="21" spans="2:11" s="130" customFormat="1" ht="18" customHeight="1">
      <c r="B21" s="124"/>
      <c r="C21" s="125"/>
      <c r="D21" s="125"/>
      <c r="E21" s="116" t="s">
        <v>34</v>
      </c>
      <c r="F21" s="125"/>
      <c r="G21" s="125"/>
      <c r="H21" s="125"/>
      <c r="I21" s="115" t="s">
        <v>30</v>
      </c>
      <c r="J21" s="116" t="s">
        <v>5</v>
      </c>
      <c r="K21" s="129"/>
    </row>
    <row r="22" spans="2:11" s="130" customFormat="1" ht="6.95" customHeight="1">
      <c r="B22" s="124"/>
      <c r="C22" s="125"/>
      <c r="D22" s="125"/>
      <c r="E22" s="125"/>
      <c r="F22" s="125"/>
      <c r="G22" s="125"/>
      <c r="H22" s="125"/>
      <c r="I22" s="125"/>
      <c r="J22" s="125"/>
      <c r="K22" s="129"/>
    </row>
    <row r="23" spans="2:11" s="130" customFormat="1" ht="14.45" customHeight="1">
      <c r="B23" s="124"/>
      <c r="C23" s="125"/>
      <c r="D23" s="115" t="s">
        <v>36</v>
      </c>
      <c r="E23" s="125"/>
      <c r="F23" s="125"/>
      <c r="G23" s="125"/>
      <c r="H23" s="125"/>
      <c r="I23" s="125"/>
      <c r="J23" s="125"/>
      <c r="K23" s="129"/>
    </row>
    <row r="24" spans="2:11" s="223" customFormat="1" ht="14.45" customHeight="1">
      <c r="B24" s="220"/>
      <c r="C24" s="221"/>
      <c r="D24" s="221"/>
      <c r="E24" s="122" t="s">
        <v>5</v>
      </c>
      <c r="F24" s="122"/>
      <c r="G24" s="122"/>
      <c r="H24" s="122"/>
      <c r="I24" s="221"/>
      <c r="J24" s="221"/>
      <c r="K24" s="222"/>
    </row>
    <row r="25" spans="2:11" s="130" customFormat="1" ht="6.95" customHeight="1">
      <c r="B25" s="124"/>
      <c r="C25" s="125"/>
      <c r="D25" s="125"/>
      <c r="E25" s="125"/>
      <c r="F25" s="125"/>
      <c r="G25" s="125"/>
      <c r="H25" s="125"/>
      <c r="I25" s="125"/>
      <c r="J25" s="125"/>
      <c r="K25" s="129"/>
    </row>
    <row r="26" spans="2:11" s="130" customFormat="1" ht="6.95" customHeight="1">
      <c r="B26" s="124"/>
      <c r="C26" s="125"/>
      <c r="D26" s="168"/>
      <c r="E26" s="168"/>
      <c r="F26" s="168"/>
      <c r="G26" s="168"/>
      <c r="H26" s="168"/>
      <c r="I26" s="168"/>
      <c r="J26" s="168"/>
      <c r="K26" s="224"/>
    </row>
    <row r="27" spans="2:11" s="130" customFormat="1" ht="25.35" customHeight="1">
      <c r="B27" s="124"/>
      <c r="C27" s="125"/>
      <c r="D27" s="345" t="s">
        <v>1082</v>
      </c>
      <c r="E27" s="125"/>
      <c r="F27" s="125"/>
      <c r="G27" s="125"/>
      <c r="H27" s="125"/>
      <c r="I27" s="125"/>
      <c r="J27" s="225">
        <f>ROUND(J90,2)</f>
        <v>0</v>
      </c>
      <c r="K27" s="129"/>
    </row>
    <row r="28" spans="2:11" s="130" customFormat="1" ht="6.95" customHeight="1">
      <c r="B28" s="124"/>
      <c r="C28" s="125"/>
      <c r="D28" s="168"/>
      <c r="E28" s="168"/>
      <c r="F28" s="168"/>
      <c r="G28" s="168"/>
      <c r="H28" s="168"/>
      <c r="I28" s="168"/>
      <c r="J28" s="168"/>
      <c r="K28" s="224"/>
    </row>
    <row r="29" spans="2:11" s="130" customFormat="1" ht="14.45" customHeight="1">
      <c r="B29" s="124"/>
      <c r="C29" s="125"/>
      <c r="D29" s="125"/>
      <c r="E29" s="125"/>
      <c r="F29" s="226" t="s">
        <v>39</v>
      </c>
      <c r="G29" s="125"/>
      <c r="H29" s="125"/>
      <c r="I29" s="226" t="s">
        <v>38</v>
      </c>
      <c r="J29" s="226" t="s">
        <v>40</v>
      </c>
      <c r="K29" s="129"/>
    </row>
    <row r="30" spans="2:11" s="130" customFormat="1" ht="14.45" customHeight="1">
      <c r="B30" s="124"/>
      <c r="C30" s="125"/>
      <c r="D30" s="134" t="s">
        <v>41</v>
      </c>
      <c r="E30" s="134" t="s">
        <v>42</v>
      </c>
      <c r="F30" s="227">
        <v>0</v>
      </c>
      <c r="G30" s="125"/>
      <c r="H30" s="125"/>
      <c r="I30" s="228">
        <v>0.21</v>
      </c>
      <c r="J30" s="227">
        <v>0</v>
      </c>
      <c r="K30" s="129"/>
    </row>
    <row r="31" spans="2:11" s="130" customFormat="1" ht="14.45" customHeight="1">
      <c r="B31" s="124"/>
      <c r="C31" s="125"/>
      <c r="D31" s="125"/>
      <c r="E31" s="134" t="s">
        <v>43</v>
      </c>
      <c r="F31" s="227">
        <v>0</v>
      </c>
      <c r="G31" s="125"/>
      <c r="H31" s="125"/>
      <c r="I31" s="228">
        <v>0.15</v>
      </c>
      <c r="J31" s="227">
        <v>0</v>
      </c>
      <c r="K31" s="129"/>
    </row>
    <row r="32" spans="2:11" s="130" customFormat="1" ht="14.45" customHeight="1" hidden="1">
      <c r="B32" s="124"/>
      <c r="C32" s="125"/>
      <c r="D32" s="125"/>
      <c r="E32" s="134" t="s">
        <v>44</v>
      </c>
      <c r="F32" s="227">
        <f>ROUND(SUM(BG90:BG419),2)</f>
        <v>0</v>
      </c>
      <c r="G32" s="125"/>
      <c r="H32" s="125"/>
      <c r="I32" s="228">
        <v>0.21</v>
      </c>
      <c r="J32" s="227">
        <v>0</v>
      </c>
      <c r="K32" s="129"/>
    </row>
    <row r="33" spans="2:11" s="130" customFormat="1" ht="14.45" customHeight="1" hidden="1">
      <c r="B33" s="124"/>
      <c r="C33" s="125"/>
      <c r="D33" s="125"/>
      <c r="E33" s="134" t="s">
        <v>45</v>
      </c>
      <c r="F33" s="227">
        <f>ROUND(SUM(BH90:BH419),2)</f>
        <v>0</v>
      </c>
      <c r="G33" s="125"/>
      <c r="H33" s="125"/>
      <c r="I33" s="228">
        <v>0.15</v>
      </c>
      <c r="J33" s="227">
        <v>0</v>
      </c>
      <c r="K33" s="129"/>
    </row>
    <row r="34" spans="2:11" s="130" customFormat="1" ht="14.45" customHeight="1" hidden="1">
      <c r="B34" s="124"/>
      <c r="C34" s="125"/>
      <c r="D34" s="125"/>
      <c r="E34" s="134" t="s">
        <v>46</v>
      </c>
      <c r="F34" s="227">
        <f>ROUND(SUM(BI90:BI419),2)</f>
        <v>0</v>
      </c>
      <c r="G34" s="125"/>
      <c r="H34" s="125"/>
      <c r="I34" s="228">
        <v>0</v>
      </c>
      <c r="J34" s="227">
        <v>0</v>
      </c>
      <c r="K34" s="129"/>
    </row>
    <row r="35" spans="2:11" s="130" customFormat="1" ht="6.95" customHeight="1">
      <c r="B35" s="124"/>
      <c r="C35" s="125"/>
      <c r="D35" s="125"/>
      <c r="E35" s="125"/>
      <c r="F35" s="125"/>
      <c r="G35" s="125"/>
      <c r="H35" s="125"/>
      <c r="I35" s="125"/>
      <c r="J35" s="125"/>
      <c r="K35" s="129"/>
    </row>
    <row r="36" spans="2:11" s="130" customFormat="1" ht="25.35" customHeight="1">
      <c r="B36" s="124"/>
      <c r="C36" s="229"/>
      <c r="D36" s="230"/>
      <c r="E36" s="175"/>
      <c r="F36" s="175"/>
      <c r="G36" s="231"/>
      <c r="H36" s="232"/>
      <c r="I36" s="175"/>
      <c r="J36" s="233"/>
      <c r="K36" s="234"/>
    </row>
    <row r="37" spans="2:11" s="130" customFormat="1" ht="14.45" customHeight="1">
      <c r="B37" s="149"/>
      <c r="C37" s="150"/>
      <c r="D37" s="150"/>
      <c r="E37" s="150"/>
      <c r="F37" s="150"/>
      <c r="G37" s="150"/>
      <c r="H37" s="150"/>
      <c r="I37" s="150"/>
      <c r="J37" s="150"/>
      <c r="K37" s="151"/>
    </row>
    <row r="41" spans="2:11" s="130" customFormat="1" ht="6.95" customHeight="1">
      <c r="B41" s="152"/>
      <c r="C41" s="153"/>
      <c r="D41" s="153"/>
      <c r="E41" s="153"/>
      <c r="F41" s="153"/>
      <c r="G41" s="153"/>
      <c r="H41" s="153"/>
      <c r="I41" s="153"/>
      <c r="J41" s="153"/>
      <c r="K41" s="235"/>
    </row>
    <row r="42" spans="2:11" s="130" customFormat="1" ht="36.95" customHeight="1">
      <c r="B42" s="124"/>
      <c r="C42" s="104" t="s">
        <v>98</v>
      </c>
      <c r="D42" s="125"/>
      <c r="E42" s="125"/>
      <c r="F42" s="125"/>
      <c r="G42" s="125"/>
      <c r="H42" s="125"/>
      <c r="I42" s="125"/>
      <c r="J42" s="125"/>
      <c r="K42" s="129"/>
    </row>
    <row r="43" spans="2:11" s="130" customFormat="1" ht="6.95" customHeight="1">
      <c r="B43" s="124"/>
      <c r="C43" s="125"/>
      <c r="D43" s="125"/>
      <c r="E43" s="125"/>
      <c r="F43" s="125"/>
      <c r="G43" s="125"/>
      <c r="H43" s="125"/>
      <c r="I43" s="125"/>
      <c r="J43" s="125"/>
      <c r="K43" s="129"/>
    </row>
    <row r="44" spans="2:11" s="130" customFormat="1" ht="14.45" customHeight="1">
      <c r="B44" s="124"/>
      <c r="C44" s="115" t="s">
        <v>19</v>
      </c>
      <c r="D44" s="125"/>
      <c r="E44" s="125"/>
      <c r="F44" s="125"/>
      <c r="G44" s="125"/>
      <c r="H44" s="125"/>
      <c r="I44" s="125"/>
      <c r="J44" s="125"/>
      <c r="K44" s="129"/>
    </row>
    <row r="45" spans="2:11" s="130" customFormat="1" ht="14.45" customHeight="1">
      <c r="B45" s="124"/>
      <c r="C45" s="125"/>
      <c r="D45" s="125"/>
      <c r="E45" s="213" t="str">
        <f>E7</f>
        <v>Přeložka Modlanského potoka – úprava koryta</v>
      </c>
      <c r="F45" s="214"/>
      <c r="G45" s="214"/>
      <c r="H45" s="214"/>
      <c r="I45" s="125"/>
      <c r="J45" s="125"/>
      <c r="K45" s="129"/>
    </row>
    <row r="46" spans="2:11" s="130" customFormat="1" ht="14.45" customHeight="1">
      <c r="B46" s="124"/>
      <c r="C46" s="115" t="s">
        <v>94</v>
      </c>
      <c r="D46" s="125"/>
      <c r="E46" s="125"/>
      <c r="F46" s="125"/>
      <c r="G46" s="125"/>
      <c r="H46" s="125"/>
      <c r="I46" s="125"/>
      <c r="J46" s="125"/>
      <c r="K46" s="129"/>
    </row>
    <row r="47" spans="2:11" s="130" customFormat="1" ht="16.15" customHeight="1">
      <c r="B47" s="124"/>
      <c r="C47" s="125"/>
      <c r="D47" s="125"/>
      <c r="E47" s="215" t="str">
        <f>E9</f>
        <v>SO 01 - Přeložka Modlanského potoka</v>
      </c>
      <c r="F47" s="216"/>
      <c r="G47" s="216"/>
      <c r="H47" s="216"/>
      <c r="I47" s="125"/>
      <c r="J47" s="125"/>
      <c r="K47" s="129"/>
    </row>
    <row r="48" spans="2:11" s="130" customFormat="1" ht="6.95" customHeight="1">
      <c r="B48" s="124"/>
      <c r="C48" s="125"/>
      <c r="D48" s="125"/>
      <c r="E48" s="125"/>
      <c r="F48" s="125"/>
      <c r="G48" s="125"/>
      <c r="H48" s="125"/>
      <c r="I48" s="125"/>
      <c r="J48" s="125"/>
      <c r="K48" s="129"/>
    </row>
    <row r="49" spans="2:11" s="130" customFormat="1" ht="18" customHeight="1">
      <c r="B49" s="124"/>
      <c r="C49" s="115" t="s">
        <v>23</v>
      </c>
      <c r="D49" s="125"/>
      <c r="E49" s="125"/>
      <c r="F49" s="116" t="str">
        <f>F12</f>
        <v>k.ú. Roudníky, Vyklice a Tuchomyšl</v>
      </c>
      <c r="G49" s="125"/>
      <c r="H49" s="125"/>
      <c r="I49" s="115" t="s">
        <v>25</v>
      </c>
      <c r="J49" s="217" t="str">
        <f>IF(J12="","",J12)</f>
        <v>26. 3. 2018</v>
      </c>
      <c r="K49" s="129"/>
    </row>
    <row r="50" spans="2:11" s="130" customFormat="1" ht="6.95" customHeight="1">
      <c r="B50" s="124"/>
      <c r="C50" s="125"/>
      <c r="D50" s="125"/>
      <c r="E50" s="125"/>
      <c r="F50" s="125"/>
      <c r="G50" s="125"/>
      <c r="H50" s="125"/>
      <c r="I50" s="125"/>
      <c r="J50" s="125"/>
      <c r="K50" s="129"/>
    </row>
    <row r="51" spans="2:11" s="130" customFormat="1" ht="15">
      <c r="B51" s="124"/>
      <c r="C51" s="115" t="s">
        <v>27</v>
      </c>
      <c r="D51" s="125"/>
      <c r="E51" s="125"/>
      <c r="F51" s="116" t="str">
        <f>E15</f>
        <v>Palivový kombinát Ústí, s.p.</v>
      </c>
      <c r="G51" s="125"/>
      <c r="H51" s="125"/>
      <c r="I51" s="115" t="s">
        <v>33</v>
      </c>
      <c r="J51" s="122" t="str">
        <f>E21</f>
        <v>MVP - Ing. Lukáš Valečka</v>
      </c>
      <c r="K51" s="129"/>
    </row>
    <row r="52" spans="2:11" s="130" customFormat="1" ht="14.45" customHeight="1">
      <c r="B52" s="124"/>
      <c r="C52" s="115" t="s">
        <v>31</v>
      </c>
      <c r="D52" s="125"/>
      <c r="E52" s="125"/>
      <c r="F52" s="116" t="str">
        <f>IF(E18="","",E18)</f>
        <v>Vyplň údaj</v>
      </c>
      <c r="G52" s="125"/>
      <c r="H52" s="125"/>
      <c r="I52" s="125"/>
      <c r="J52" s="236"/>
      <c r="K52" s="129"/>
    </row>
    <row r="53" spans="2:11" s="130" customFormat="1" ht="10.35" customHeight="1">
      <c r="B53" s="124"/>
      <c r="C53" s="125"/>
      <c r="D53" s="125"/>
      <c r="E53" s="125"/>
      <c r="F53" s="125"/>
      <c r="G53" s="125"/>
      <c r="H53" s="125"/>
      <c r="I53" s="125"/>
      <c r="J53" s="125"/>
      <c r="K53" s="129"/>
    </row>
    <row r="54" spans="2:11" s="130" customFormat="1" ht="29.25" customHeight="1">
      <c r="B54" s="124"/>
      <c r="C54" s="237" t="s">
        <v>99</v>
      </c>
      <c r="D54" s="229"/>
      <c r="E54" s="229"/>
      <c r="F54" s="229"/>
      <c r="G54" s="229"/>
      <c r="H54" s="229"/>
      <c r="I54" s="229"/>
      <c r="J54" s="238" t="s">
        <v>100</v>
      </c>
      <c r="K54" s="239"/>
    </row>
    <row r="55" spans="2:11" s="130" customFormat="1" ht="10.35" customHeight="1">
      <c r="B55" s="124"/>
      <c r="C55" s="125"/>
      <c r="D55" s="125"/>
      <c r="E55" s="125"/>
      <c r="F55" s="125"/>
      <c r="G55" s="125"/>
      <c r="H55" s="125"/>
      <c r="I55" s="125"/>
      <c r="J55" s="125"/>
      <c r="K55" s="129"/>
    </row>
    <row r="56" spans="2:47" s="130" customFormat="1" ht="29.25" customHeight="1">
      <c r="B56" s="124"/>
      <c r="C56" s="240" t="s">
        <v>101</v>
      </c>
      <c r="D56" s="125"/>
      <c r="E56" s="125"/>
      <c r="F56" s="125"/>
      <c r="G56" s="125"/>
      <c r="H56" s="125"/>
      <c r="I56" s="125"/>
      <c r="J56" s="225">
        <f>J90</f>
        <v>0</v>
      </c>
      <c r="K56" s="129"/>
      <c r="AU56" s="98" t="s">
        <v>102</v>
      </c>
    </row>
    <row r="57" spans="2:11" s="247" customFormat="1" ht="24.95" customHeight="1">
      <c r="B57" s="241"/>
      <c r="C57" s="242"/>
      <c r="D57" s="243" t="s">
        <v>162</v>
      </c>
      <c r="E57" s="244"/>
      <c r="F57" s="244"/>
      <c r="G57" s="244"/>
      <c r="H57" s="244"/>
      <c r="I57" s="244"/>
      <c r="J57" s="245">
        <f>J91</f>
        <v>0</v>
      </c>
      <c r="K57" s="246"/>
    </row>
    <row r="58" spans="2:11" s="254" customFormat="1" ht="19.9" customHeight="1">
      <c r="B58" s="248"/>
      <c r="C58" s="249"/>
      <c r="D58" s="250" t="s">
        <v>163</v>
      </c>
      <c r="E58" s="251"/>
      <c r="F58" s="251"/>
      <c r="G58" s="251"/>
      <c r="H58" s="251"/>
      <c r="I58" s="251"/>
      <c r="J58" s="252">
        <f>J92</f>
        <v>0</v>
      </c>
      <c r="K58" s="253"/>
    </row>
    <row r="59" spans="2:11" s="254" customFormat="1" ht="19.9" customHeight="1">
      <c r="B59" s="248"/>
      <c r="C59" s="249"/>
      <c r="D59" s="250" t="s">
        <v>164</v>
      </c>
      <c r="E59" s="251"/>
      <c r="F59" s="251"/>
      <c r="G59" s="251"/>
      <c r="H59" s="251"/>
      <c r="I59" s="251"/>
      <c r="J59" s="252">
        <f>J186</f>
        <v>0</v>
      </c>
      <c r="K59" s="253"/>
    </row>
    <row r="60" spans="2:11" s="254" customFormat="1" ht="19.9" customHeight="1">
      <c r="B60" s="248"/>
      <c r="C60" s="249"/>
      <c r="D60" s="250" t="s">
        <v>165</v>
      </c>
      <c r="E60" s="251"/>
      <c r="F60" s="251"/>
      <c r="G60" s="251"/>
      <c r="H60" s="251"/>
      <c r="I60" s="251"/>
      <c r="J60" s="252">
        <f>J193</f>
        <v>0</v>
      </c>
      <c r="K60" s="253"/>
    </row>
    <row r="61" spans="2:11" s="254" customFormat="1" ht="19.9" customHeight="1">
      <c r="B61" s="248"/>
      <c r="C61" s="249"/>
      <c r="D61" s="250" t="s">
        <v>166</v>
      </c>
      <c r="E61" s="251"/>
      <c r="F61" s="251"/>
      <c r="G61" s="251"/>
      <c r="H61" s="251"/>
      <c r="I61" s="251"/>
      <c r="J61" s="252">
        <f>J218</f>
        <v>0</v>
      </c>
      <c r="K61" s="253"/>
    </row>
    <row r="62" spans="2:11" s="254" customFormat="1" ht="19.9" customHeight="1">
      <c r="B62" s="248"/>
      <c r="C62" s="249"/>
      <c r="D62" s="250" t="s">
        <v>167</v>
      </c>
      <c r="E62" s="251"/>
      <c r="F62" s="251"/>
      <c r="G62" s="251"/>
      <c r="H62" s="251"/>
      <c r="I62" s="251"/>
      <c r="J62" s="252">
        <f>J263</f>
        <v>0</v>
      </c>
      <c r="K62" s="253"/>
    </row>
    <row r="63" spans="2:11" s="254" customFormat="1" ht="19.9" customHeight="1">
      <c r="B63" s="248"/>
      <c r="C63" s="249"/>
      <c r="D63" s="250" t="s">
        <v>168</v>
      </c>
      <c r="E63" s="251"/>
      <c r="F63" s="251"/>
      <c r="G63" s="251"/>
      <c r="H63" s="251"/>
      <c r="I63" s="251"/>
      <c r="J63" s="252">
        <f>J268</f>
        <v>0</v>
      </c>
      <c r="K63" s="253"/>
    </row>
    <row r="64" spans="2:11" s="254" customFormat="1" ht="19.9" customHeight="1">
      <c r="B64" s="248"/>
      <c r="C64" s="249"/>
      <c r="D64" s="250" t="s">
        <v>169</v>
      </c>
      <c r="E64" s="251"/>
      <c r="F64" s="251"/>
      <c r="G64" s="251"/>
      <c r="H64" s="251"/>
      <c r="I64" s="251"/>
      <c r="J64" s="252">
        <f>J374</f>
        <v>0</v>
      </c>
      <c r="K64" s="253"/>
    </row>
    <row r="65" spans="2:11" s="254" customFormat="1" ht="19.9" customHeight="1">
      <c r="B65" s="248"/>
      <c r="C65" s="249"/>
      <c r="D65" s="250" t="s">
        <v>170</v>
      </c>
      <c r="E65" s="251"/>
      <c r="F65" s="251"/>
      <c r="G65" s="251"/>
      <c r="H65" s="251"/>
      <c r="I65" s="251"/>
      <c r="J65" s="252">
        <f>J389</f>
        <v>0</v>
      </c>
      <c r="K65" s="253"/>
    </row>
    <row r="66" spans="2:11" s="247" customFormat="1" ht="24.95" customHeight="1">
      <c r="B66" s="241"/>
      <c r="C66" s="242"/>
      <c r="D66" s="243" t="s">
        <v>171</v>
      </c>
      <c r="E66" s="244"/>
      <c r="F66" s="244"/>
      <c r="G66" s="244"/>
      <c r="H66" s="244"/>
      <c r="I66" s="244"/>
      <c r="J66" s="245">
        <f>J392</f>
        <v>0</v>
      </c>
      <c r="K66" s="246"/>
    </row>
    <row r="67" spans="2:11" s="254" customFormat="1" ht="19.9" customHeight="1">
      <c r="B67" s="248"/>
      <c r="C67" s="249"/>
      <c r="D67" s="250" t="s">
        <v>172</v>
      </c>
      <c r="E67" s="251"/>
      <c r="F67" s="251"/>
      <c r="G67" s="251"/>
      <c r="H67" s="251"/>
      <c r="I67" s="251"/>
      <c r="J67" s="252">
        <f>J393</f>
        <v>0</v>
      </c>
      <c r="K67" s="253"/>
    </row>
    <row r="68" spans="2:11" s="254" customFormat="1" ht="19.9" customHeight="1">
      <c r="B68" s="248"/>
      <c r="C68" s="249"/>
      <c r="D68" s="250" t="s">
        <v>173</v>
      </c>
      <c r="E68" s="251"/>
      <c r="F68" s="251"/>
      <c r="G68" s="251"/>
      <c r="H68" s="251"/>
      <c r="I68" s="251"/>
      <c r="J68" s="252">
        <f>J403</f>
        <v>0</v>
      </c>
      <c r="K68" s="253"/>
    </row>
    <row r="69" spans="2:11" s="247" customFormat="1" ht="24.95" customHeight="1">
      <c r="B69" s="241"/>
      <c r="C69" s="242"/>
      <c r="D69" s="243" t="s">
        <v>174</v>
      </c>
      <c r="E69" s="244"/>
      <c r="F69" s="244"/>
      <c r="G69" s="244"/>
      <c r="H69" s="244"/>
      <c r="I69" s="244"/>
      <c r="J69" s="245">
        <f>J414</f>
        <v>0</v>
      </c>
      <c r="K69" s="246"/>
    </row>
    <row r="70" spans="2:11" s="254" customFormat="1" ht="19.9" customHeight="1">
      <c r="B70" s="248"/>
      <c r="C70" s="249"/>
      <c r="D70" s="250" t="s">
        <v>175</v>
      </c>
      <c r="E70" s="251"/>
      <c r="F70" s="251"/>
      <c r="G70" s="251"/>
      <c r="H70" s="251"/>
      <c r="I70" s="251"/>
      <c r="J70" s="252">
        <f>J415</f>
        <v>0</v>
      </c>
      <c r="K70" s="253"/>
    </row>
    <row r="71" spans="2:11" s="130" customFormat="1" ht="21.75" customHeight="1">
      <c r="B71" s="124"/>
      <c r="C71" s="125"/>
      <c r="D71" s="125"/>
      <c r="E71" s="125"/>
      <c r="F71" s="125"/>
      <c r="G71" s="125"/>
      <c r="H71" s="125"/>
      <c r="I71" s="125"/>
      <c r="J71" s="125"/>
      <c r="K71" s="129"/>
    </row>
    <row r="72" spans="2:11" s="130" customFormat="1" ht="6.95" customHeight="1">
      <c r="B72" s="149"/>
      <c r="C72" s="150"/>
      <c r="D72" s="150"/>
      <c r="E72" s="150"/>
      <c r="F72" s="150"/>
      <c r="G72" s="150"/>
      <c r="H72" s="150"/>
      <c r="I72" s="150"/>
      <c r="J72" s="150"/>
      <c r="K72" s="151"/>
    </row>
    <row r="76" spans="2:12" s="130" customFormat="1" ht="6.95" customHeight="1">
      <c r="B76" s="152"/>
      <c r="C76" s="153"/>
      <c r="D76" s="153"/>
      <c r="E76" s="153"/>
      <c r="F76" s="153"/>
      <c r="G76" s="153"/>
      <c r="H76" s="153"/>
      <c r="I76" s="153"/>
      <c r="J76" s="153"/>
      <c r="K76" s="153"/>
      <c r="L76" s="124"/>
    </row>
    <row r="77" spans="2:12" s="130" customFormat="1" ht="36.95" customHeight="1">
      <c r="B77" s="124"/>
      <c r="C77" s="154" t="s">
        <v>107</v>
      </c>
      <c r="L77" s="124"/>
    </row>
    <row r="78" spans="2:12" s="130" customFormat="1" ht="6.95" customHeight="1">
      <c r="B78" s="124"/>
      <c r="L78" s="124"/>
    </row>
    <row r="79" spans="2:12" s="130" customFormat="1" ht="14.45" customHeight="1">
      <c r="B79" s="124"/>
      <c r="C79" s="156" t="s">
        <v>19</v>
      </c>
      <c r="L79" s="124"/>
    </row>
    <row r="80" spans="2:12" s="130" customFormat="1" ht="14.45" customHeight="1">
      <c r="B80" s="124"/>
      <c r="E80" s="255" t="str">
        <f>E7</f>
        <v>Přeložka Modlanského potoka – úprava koryta</v>
      </c>
      <c r="F80" s="256"/>
      <c r="G80" s="256"/>
      <c r="H80" s="256"/>
      <c r="L80" s="124"/>
    </row>
    <row r="81" spans="2:12" s="130" customFormat="1" ht="14.45" customHeight="1">
      <c r="B81" s="124"/>
      <c r="C81" s="156" t="s">
        <v>94</v>
      </c>
      <c r="L81" s="124"/>
    </row>
    <row r="82" spans="2:12" s="130" customFormat="1" ht="16.15" customHeight="1">
      <c r="B82" s="124"/>
      <c r="E82" s="161" t="str">
        <f>E9</f>
        <v>SO 01 - Přeložka Modlanského potoka</v>
      </c>
      <c r="F82" s="257"/>
      <c r="G82" s="257"/>
      <c r="H82" s="257"/>
      <c r="L82" s="124"/>
    </row>
    <row r="83" spans="2:12" s="130" customFormat="1" ht="6.95" customHeight="1">
      <c r="B83" s="124"/>
      <c r="L83" s="124"/>
    </row>
    <row r="84" spans="2:12" s="130" customFormat="1" ht="18" customHeight="1">
      <c r="B84" s="124"/>
      <c r="C84" s="156" t="s">
        <v>23</v>
      </c>
      <c r="F84" s="258" t="str">
        <f>F12</f>
        <v>k.ú. Roudníky, Vyklice a Tuchomyšl</v>
      </c>
      <c r="I84" s="156" t="s">
        <v>25</v>
      </c>
      <c r="J84" s="259" t="str">
        <f>IF(J12="","",J12)</f>
        <v>26. 3. 2018</v>
      </c>
      <c r="L84" s="124"/>
    </row>
    <row r="85" spans="2:12" s="130" customFormat="1" ht="6.95" customHeight="1">
      <c r="B85" s="124"/>
      <c r="L85" s="124"/>
    </row>
    <row r="86" spans="2:12" s="130" customFormat="1" ht="15">
      <c r="B86" s="124"/>
      <c r="C86" s="156" t="s">
        <v>27</v>
      </c>
      <c r="F86" s="258" t="str">
        <f>E15</f>
        <v>Palivový kombinát Ústí, s.p.</v>
      </c>
      <c r="I86" s="156" t="s">
        <v>33</v>
      </c>
      <c r="J86" s="258" t="str">
        <f>E21</f>
        <v>MVP - Ing. Lukáš Valečka</v>
      </c>
      <c r="L86" s="124"/>
    </row>
    <row r="87" spans="2:12" s="130" customFormat="1" ht="14.45" customHeight="1">
      <c r="B87" s="124"/>
      <c r="C87" s="156" t="s">
        <v>31</v>
      </c>
      <c r="F87" s="258" t="str">
        <f>IF(E18="","",E18)</f>
        <v>Vyplň údaj</v>
      </c>
      <c r="L87" s="124"/>
    </row>
    <row r="88" spans="2:12" s="130" customFormat="1" ht="10.35" customHeight="1">
      <c r="B88" s="124"/>
      <c r="L88" s="124"/>
    </row>
    <row r="89" spans="2:20" s="264" customFormat="1" ht="29.25" customHeight="1">
      <c r="B89" s="260"/>
      <c r="C89" s="261" t="s">
        <v>108</v>
      </c>
      <c r="D89" s="262" t="s">
        <v>53</v>
      </c>
      <c r="E89" s="262" t="s">
        <v>50</v>
      </c>
      <c r="F89" s="262" t="s">
        <v>109</v>
      </c>
      <c r="G89" s="262" t="s">
        <v>110</v>
      </c>
      <c r="H89" s="262" t="s">
        <v>111</v>
      </c>
      <c r="I89" s="262" t="s">
        <v>112</v>
      </c>
      <c r="J89" s="262" t="s">
        <v>100</v>
      </c>
      <c r="K89" s="263" t="s">
        <v>113</v>
      </c>
      <c r="L89" s="260"/>
      <c r="M89" s="179" t="s">
        <v>114</v>
      </c>
      <c r="N89" s="180" t="s">
        <v>41</v>
      </c>
      <c r="O89" s="180" t="s">
        <v>115</v>
      </c>
      <c r="P89" s="180" t="s">
        <v>116</v>
      </c>
      <c r="Q89" s="180" t="s">
        <v>117</v>
      </c>
      <c r="R89" s="180" t="s">
        <v>118</v>
      </c>
      <c r="S89" s="180" t="s">
        <v>119</v>
      </c>
      <c r="T89" s="181" t="s">
        <v>120</v>
      </c>
    </row>
    <row r="90" spans="2:63" s="130" customFormat="1" ht="29.25" customHeight="1">
      <c r="B90" s="124"/>
      <c r="C90" s="183" t="s">
        <v>101</v>
      </c>
      <c r="J90" s="265">
        <f>BK90</f>
        <v>0</v>
      </c>
      <c r="L90" s="124"/>
      <c r="M90" s="182"/>
      <c r="N90" s="168"/>
      <c r="O90" s="168"/>
      <c r="P90" s="266">
        <f>P91+P392+P414</f>
        <v>0</v>
      </c>
      <c r="Q90" s="168"/>
      <c r="R90" s="266">
        <f>R91+R392+R414</f>
        <v>17253.22483061</v>
      </c>
      <c r="S90" s="168"/>
      <c r="T90" s="267">
        <f>T91+T392+T414</f>
        <v>57.6213</v>
      </c>
      <c r="AT90" s="98" t="s">
        <v>67</v>
      </c>
      <c r="AU90" s="98" t="s">
        <v>102</v>
      </c>
      <c r="BK90" s="268">
        <f>BK91+BK392+BK414</f>
        <v>0</v>
      </c>
    </row>
    <row r="91" spans="2:63" s="270" customFormat="1" ht="37.35" customHeight="1">
      <c r="B91" s="269"/>
      <c r="D91" s="271" t="s">
        <v>67</v>
      </c>
      <c r="E91" s="272" t="s">
        <v>176</v>
      </c>
      <c r="F91" s="272" t="s">
        <v>177</v>
      </c>
      <c r="J91" s="273">
        <f>BK91</f>
        <v>0</v>
      </c>
      <c r="L91" s="269"/>
      <c r="M91" s="274"/>
      <c r="N91" s="275"/>
      <c r="O91" s="275"/>
      <c r="P91" s="276">
        <f>P92+P186+P193+P218+P263+P268+P374+P389</f>
        <v>0</v>
      </c>
      <c r="Q91" s="275"/>
      <c r="R91" s="276">
        <f>R92+R186+R193+R218+R263+R268+R374+R389</f>
        <v>17252.874820610003</v>
      </c>
      <c r="S91" s="275"/>
      <c r="T91" s="277">
        <f>T92+T186+T193+T218+T263+T268+T374+T389</f>
        <v>57.6213</v>
      </c>
      <c r="AR91" s="271" t="s">
        <v>75</v>
      </c>
      <c r="AT91" s="278" t="s">
        <v>67</v>
      </c>
      <c r="AU91" s="278" t="s">
        <v>68</v>
      </c>
      <c r="AY91" s="271" t="s">
        <v>123</v>
      </c>
      <c r="BK91" s="279">
        <f>BK92+BK186+BK193+BK218+BK263+BK268+BK374+BK389</f>
        <v>0</v>
      </c>
    </row>
    <row r="92" spans="2:63" s="270" customFormat="1" ht="19.9" customHeight="1">
      <c r="B92" s="269"/>
      <c r="D92" s="271" t="s">
        <v>67</v>
      </c>
      <c r="E92" s="280" t="s">
        <v>75</v>
      </c>
      <c r="F92" s="280" t="s">
        <v>178</v>
      </c>
      <c r="J92" s="281">
        <f>BK92</f>
        <v>0</v>
      </c>
      <c r="L92" s="269"/>
      <c r="M92" s="274"/>
      <c r="N92" s="275"/>
      <c r="O92" s="275"/>
      <c r="P92" s="276">
        <f>SUM(P93:P185)</f>
        <v>0</v>
      </c>
      <c r="Q92" s="275"/>
      <c r="R92" s="276">
        <f>SUM(R93:R185)</f>
        <v>0.15235100000000001</v>
      </c>
      <c r="S92" s="275"/>
      <c r="T92" s="277">
        <f>SUM(T93:T185)</f>
        <v>0</v>
      </c>
      <c r="AR92" s="271" t="s">
        <v>75</v>
      </c>
      <c r="AT92" s="278" t="s">
        <v>67</v>
      </c>
      <c r="AU92" s="278" t="s">
        <v>75</v>
      </c>
      <c r="AY92" s="271" t="s">
        <v>123</v>
      </c>
      <c r="BK92" s="279">
        <f>SUM(BK93:BK185)</f>
        <v>0</v>
      </c>
    </row>
    <row r="93" spans="2:65" s="130" customFormat="1" ht="22.9" customHeight="1">
      <c r="B93" s="124"/>
      <c r="C93" s="282" t="s">
        <v>75</v>
      </c>
      <c r="D93" s="282" t="s">
        <v>126</v>
      </c>
      <c r="E93" s="283" t="s">
        <v>179</v>
      </c>
      <c r="F93" s="284" t="s">
        <v>180</v>
      </c>
      <c r="G93" s="285" t="s">
        <v>181</v>
      </c>
      <c r="H93" s="286">
        <v>3060.288</v>
      </c>
      <c r="I93" s="287"/>
      <c r="J93" s="288">
        <f>ROUND(I93*H93,2)</f>
        <v>0</v>
      </c>
      <c r="K93" s="284"/>
      <c r="L93" s="124"/>
      <c r="M93" s="289" t="s">
        <v>5</v>
      </c>
      <c r="N93" s="290" t="s">
        <v>42</v>
      </c>
      <c r="O93" s="125"/>
      <c r="P93" s="291">
        <f>O93*H93</f>
        <v>0</v>
      </c>
      <c r="Q93" s="291">
        <v>0</v>
      </c>
      <c r="R93" s="291">
        <f>Q93*H93</f>
        <v>0</v>
      </c>
      <c r="S93" s="291">
        <v>0</v>
      </c>
      <c r="T93" s="292">
        <f>S93*H93</f>
        <v>0</v>
      </c>
      <c r="AR93" s="98" t="s">
        <v>144</v>
      </c>
      <c r="AT93" s="98" t="s">
        <v>126</v>
      </c>
      <c r="AU93" s="98" t="s">
        <v>77</v>
      </c>
      <c r="AY93" s="98" t="s">
        <v>123</v>
      </c>
      <c r="BE93" s="293">
        <f>IF(N93="základní",J93,0)</f>
        <v>0</v>
      </c>
      <c r="BF93" s="293">
        <f>IF(N93="snížená",J93,0)</f>
        <v>0</v>
      </c>
      <c r="BG93" s="293">
        <f>IF(N93="zákl. přenesená",J93,0)</f>
        <v>0</v>
      </c>
      <c r="BH93" s="293">
        <f>IF(N93="sníž. přenesená",J93,0)</f>
        <v>0</v>
      </c>
      <c r="BI93" s="293">
        <f>IF(N93="nulová",J93,0)</f>
        <v>0</v>
      </c>
      <c r="BJ93" s="98" t="s">
        <v>75</v>
      </c>
      <c r="BK93" s="293">
        <f>ROUND(I93*H93,2)</f>
        <v>0</v>
      </c>
      <c r="BL93" s="98" t="s">
        <v>144</v>
      </c>
      <c r="BM93" s="98" t="s">
        <v>182</v>
      </c>
    </row>
    <row r="94" spans="2:47" s="130" customFormat="1" ht="27">
      <c r="B94" s="124"/>
      <c r="D94" s="294" t="s">
        <v>133</v>
      </c>
      <c r="F94" s="295" t="s">
        <v>180</v>
      </c>
      <c r="L94" s="124"/>
      <c r="M94" s="296"/>
      <c r="N94" s="125"/>
      <c r="O94" s="125"/>
      <c r="P94" s="125"/>
      <c r="Q94" s="125"/>
      <c r="R94" s="125"/>
      <c r="S94" s="125"/>
      <c r="T94" s="172"/>
      <c r="AT94" s="98" t="s">
        <v>133</v>
      </c>
      <c r="AU94" s="98" t="s">
        <v>77</v>
      </c>
    </row>
    <row r="95" spans="2:47" s="130" customFormat="1" ht="27">
      <c r="B95" s="124"/>
      <c r="D95" s="294" t="s">
        <v>134</v>
      </c>
      <c r="F95" s="297" t="s">
        <v>183</v>
      </c>
      <c r="L95" s="124"/>
      <c r="M95" s="296"/>
      <c r="N95" s="125"/>
      <c r="O95" s="125"/>
      <c r="P95" s="125"/>
      <c r="Q95" s="125"/>
      <c r="R95" s="125"/>
      <c r="S95" s="125"/>
      <c r="T95" s="172"/>
      <c r="AT95" s="98" t="s">
        <v>134</v>
      </c>
      <c r="AU95" s="98" t="s">
        <v>77</v>
      </c>
    </row>
    <row r="96" spans="2:51" s="302" customFormat="1" ht="13.5">
      <c r="B96" s="301"/>
      <c r="D96" s="294" t="s">
        <v>184</v>
      </c>
      <c r="E96" s="303" t="s">
        <v>5</v>
      </c>
      <c r="F96" s="304" t="s">
        <v>185</v>
      </c>
      <c r="H96" s="305">
        <v>2914.56</v>
      </c>
      <c r="L96" s="301"/>
      <c r="M96" s="306"/>
      <c r="N96" s="307"/>
      <c r="O96" s="307"/>
      <c r="P96" s="307"/>
      <c r="Q96" s="307"/>
      <c r="R96" s="307"/>
      <c r="S96" s="307"/>
      <c r="T96" s="308"/>
      <c r="AT96" s="303" t="s">
        <v>184</v>
      </c>
      <c r="AU96" s="303" t="s">
        <v>77</v>
      </c>
      <c r="AV96" s="302" t="s">
        <v>77</v>
      </c>
      <c r="AW96" s="302" t="s">
        <v>35</v>
      </c>
      <c r="AX96" s="302" t="s">
        <v>68</v>
      </c>
      <c r="AY96" s="303" t="s">
        <v>123</v>
      </c>
    </row>
    <row r="97" spans="2:51" s="310" customFormat="1" ht="13.5">
      <c r="B97" s="309"/>
      <c r="D97" s="294" t="s">
        <v>184</v>
      </c>
      <c r="E97" s="311" t="s">
        <v>5</v>
      </c>
      <c r="F97" s="312" t="s">
        <v>186</v>
      </c>
      <c r="H97" s="313">
        <v>2914.56</v>
      </c>
      <c r="L97" s="309"/>
      <c r="M97" s="314"/>
      <c r="N97" s="315"/>
      <c r="O97" s="315"/>
      <c r="P97" s="315"/>
      <c r="Q97" s="315"/>
      <c r="R97" s="315"/>
      <c r="S97" s="315"/>
      <c r="T97" s="316"/>
      <c r="AT97" s="311" t="s">
        <v>184</v>
      </c>
      <c r="AU97" s="311" t="s">
        <v>77</v>
      </c>
      <c r="AV97" s="310" t="s">
        <v>140</v>
      </c>
      <c r="AW97" s="310" t="s">
        <v>35</v>
      </c>
      <c r="AX97" s="310" t="s">
        <v>68</v>
      </c>
      <c r="AY97" s="311" t="s">
        <v>123</v>
      </c>
    </row>
    <row r="98" spans="2:51" s="302" customFormat="1" ht="13.5">
      <c r="B98" s="301"/>
      <c r="D98" s="294" t="s">
        <v>184</v>
      </c>
      <c r="E98" s="303" t="s">
        <v>5</v>
      </c>
      <c r="F98" s="304" t="s">
        <v>187</v>
      </c>
      <c r="H98" s="305">
        <v>145.728</v>
      </c>
      <c r="L98" s="301"/>
      <c r="M98" s="306"/>
      <c r="N98" s="307"/>
      <c r="O98" s="307"/>
      <c r="P98" s="307"/>
      <c r="Q98" s="307"/>
      <c r="R98" s="307"/>
      <c r="S98" s="307"/>
      <c r="T98" s="308"/>
      <c r="AT98" s="303" t="s">
        <v>184</v>
      </c>
      <c r="AU98" s="303" t="s">
        <v>77</v>
      </c>
      <c r="AV98" s="302" t="s">
        <v>77</v>
      </c>
      <c r="AW98" s="302" t="s">
        <v>35</v>
      </c>
      <c r="AX98" s="302" t="s">
        <v>68</v>
      </c>
      <c r="AY98" s="303" t="s">
        <v>123</v>
      </c>
    </row>
    <row r="99" spans="2:51" s="318" customFormat="1" ht="13.5">
      <c r="B99" s="317"/>
      <c r="D99" s="294" t="s">
        <v>184</v>
      </c>
      <c r="E99" s="319" t="s">
        <v>5</v>
      </c>
      <c r="F99" s="320" t="s">
        <v>188</v>
      </c>
      <c r="H99" s="321">
        <v>3060.288</v>
      </c>
      <c r="L99" s="317"/>
      <c r="M99" s="322"/>
      <c r="N99" s="323"/>
      <c r="O99" s="323"/>
      <c r="P99" s="323"/>
      <c r="Q99" s="323"/>
      <c r="R99" s="323"/>
      <c r="S99" s="323"/>
      <c r="T99" s="324"/>
      <c r="AT99" s="319" t="s">
        <v>184</v>
      </c>
      <c r="AU99" s="319" t="s">
        <v>77</v>
      </c>
      <c r="AV99" s="318" t="s">
        <v>144</v>
      </c>
      <c r="AW99" s="318" t="s">
        <v>35</v>
      </c>
      <c r="AX99" s="318" t="s">
        <v>75</v>
      </c>
      <c r="AY99" s="319" t="s">
        <v>123</v>
      </c>
    </row>
    <row r="100" spans="2:65" s="130" customFormat="1" ht="14.45" customHeight="1">
      <c r="B100" s="124"/>
      <c r="C100" s="282" t="s">
        <v>77</v>
      </c>
      <c r="D100" s="282" t="s">
        <v>126</v>
      </c>
      <c r="E100" s="283" t="s">
        <v>189</v>
      </c>
      <c r="F100" s="284" t="s">
        <v>190</v>
      </c>
      <c r="G100" s="285" t="s">
        <v>191</v>
      </c>
      <c r="H100" s="286">
        <v>69552</v>
      </c>
      <c r="I100" s="287"/>
      <c r="J100" s="288">
        <f>ROUND(I100*H100,2)</f>
        <v>0</v>
      </c>
      <c r="K100" s="284"/>
      <c r="L100" s="124"/>
      <c r="M100" s="289" t="s">
        <v>5</v>
      </c>
      <c r="N100" s="290" t="s">
        <v>42</v>
      </c>
      <c r="O100" s="125"/>
      <c r="P100" s="291">
        <f>O100*H100</f>
        <v>0</v>
      </c>
      <c r="Q100" s="291">
        <v>0</v>
      </c>
      <c r="R100" s="291">
        <f>Q100*H100</f>
        <v>0</v>
      </c>
      <c r="S100" s="291">
        <v>0</v>
      </c>
      <c r="T100" s="292">
        <f>S100*H100</f>
        <v>0</v>
      </c>
      <c r="AR100" s="98" t="s">
        <v>144</v>
      </c>
      <c r="AT100" s="98" t="s">
        <v>126</v>
      </c>
      <c r="AU100" s="98" t="s">
        <v>77</v>
      </c>
      <c r="AY100" s="98" t="s">
        <v>123</v>
      </c>
      <c r="BE100" s="293">
        <f>IF(N100="základní",J100,0)</f>
        <v>0</v>
      </c>
      <c r="BF100" s="293">
        <f>IF(N100="snížená",J100,0)</f>
        <v>0</v>
      </c>
      <c r="BG100" s="293">
        <f>IF(N100="zákl. přenesená",J100,0)</f>
        <v>0</v>
      </c>
      <c r="BH100" s="293">
        <f>IF(N100="sníž. přenesená",J100,0)</f>
        <v>0</v>
      </c>
      <c r="BI100" s="293">
        <f>IF(N100="nulová",J100,0)</f>
        <v>0</v>
      </c>
      <c r="BJ100" s="98" t="s">
        <v>75</v>
      </c>
      <c r="BK100" s="293">
        <f>ROUND(I100*H100,2)</f>
        <v>0</v>
      </c>
      <c r="BL100" s="98" t="s">
        <v>144</v>
      </c>
      <c r="BM100" s="98" t="s">
        <v>192</v>
      </c>
    </row>
    <row r="101" spans="2:47" s="130" customFormat="1" ht="13.5">
      <c r="B101" s="124"/>
      <c r="D101" s="294" t="s">
        <v>133</v>
      </c>
      <c r="F101" s="295" t="s">
        <v>190</v>
      </c>
      <c r="L101" s="124"/>
      <c r="M101" s="296"/>
      <c r="N101" s="125"/>
      <c r="O101" s="125"/>
      <c r="P101" s="125"/>
      <c r="Q101" s="125"/>
      <c r="R101" s="125"/>
      <c r="S101" s="125"/>
      <c r="T101" s="172"/>
      <c r="AT101" s="98" t="s">
        <v>133</v>
      </c>
      <c r="AU101" s="98" t="s">
        <v>77</v>
      </c>
    </row>
    <row r="102" spans="2:51" s="302" customFormat="1" ht="13.5">
      <c r="B102" s="301"/>
      <c r="D102" s="294" t="s">
        <v>184</v>
      </c>
      <c r="E102" s="303" t="s">
        <v>5</v>
      </c>
      <c r="F102" s="304" t="s">
        <v>193</v>
      </c>
      <c r="H102" s="305">
        <v>69552</v>
      </c>
      <c r="L102" s="301"/>
      <c r="M102" s="306"/>
      <c r="N102" s="307"/>
      <c r="O102" s="307"/>
      <c r="P102" s="307"/>
      <c r="Q102" s="307"/>
      <c r="R102" s="307"/>
      <c r="S102" s="307"/>
      <c r="T102" s="308"/>
      <c r="AT102" s="303" t="s">
        <v>184</v>
      </c>
      <c r="AU102" s="303" t="s">
        <v>77</v>
      </c>
      <c r="AV102" s="302" t="s">
        <v>77</v>
      </c>
      <c r="AW102" s="302" t="s">
        <v>35</v>
      </c>
      <c r="AX102" s="302" t="s">
        <v>68</v>
      </c>
      <c r="AY102" s="303" t="s">
        <v>123</v>
      </c>
    </row>
    <row r="103" spans="2:51" s="318" customFormat="1" ht="13.5">
      <c r="B103" s="317"/>
      <c r="D103" s="294" t="s">
        <v>184</v>
      </c>
      <c r="E103" s="319" t="s">
        <v>5</v>
      </c>
      <c r="F103" s="320" t="s">
        <v>188</v>
      </c>
      <c r="H103" s="321">
        <v>69552</v>
      </c>
      <c r="L103" s="317"/>
      <c r="M103" s="322"/>
      <c r="N103" s="323"/>
      <c r="O103" s="323"/>
      <c r="P103" s="323"/>
      <c r="Q103" s="323"/>
      <c r="R103" s="323"/>
      <c r="S103" s="323"/>
      <c r="T103" s="324"/>
      <c r="AT103" s="319" t="s">
        <v>184</v>
      </c>
      <c r="AU103" s="319" t="s">
        <v>77</v>
      </c>
      <c r="AV103" s="318" t="s">
        <v>144</v>
      </c>
      <c r="AW103" s="318" t="s">
        <v>35</v>
      </c>
      <c r="AX103" s="318" t="s">
        <v>75</v>
      </c>
      <c r="AY103" s="319" t="s">
        <v>123</v>
      </c>
    </row>
    <row r="104" spans="2:65" s="130" customFormat="1" ht="14.45" customHeight="1">
      <c r="B104" s="124"/>
      <c r="C104" s="282" t="s">
        <v>140</v>
      </c>
      <c r="D104" s="282" t="s">
        <v>126</v>
      </c>
      <c r="E104" s="283" t="s">
        <v>194</v>
      </c>
      <c r="F104" s="284" t="s">
        <v>195</v>
      </c>
      <c r="G104" s="285" t="s">
        <v>191</v>
      </c>
      <c r="H104" s="286">
        <v>34776</v>
      </c>
      <c r="I104" s="287"/>
      <c r="J104" s="288">
        <f>ROUND(I104*H104,2)</f>
        <v>0</v>
      </c>
      <c r="K104" s="284" t="s">
        <v>5</v>
      </c>
      <c r="L104" s="124"/>
      <c r="M104" s="289" t="s">
        <v>5</v>
      </c>
      <c r="N104" s="290" t="s">
        <v>42</v>
      </c>
      <c r="O104" s="125"/>
      <c r="P104" s="291">
        <f>O104*H104</f>
        <v>0</v>
      </c>
      <c r="Q104" s="291">
        <v>0</v>
      </c>
      <c r="R104" s="291">
        <f>Q104*H104</f>
        <v>0</v>
      </c>
      <c r="S104" s="291">
        <v>0</v>
      </c>
      <c r="T104" s="292">
        <f>S104*H104</f>
        <v>0</v>
      </c>
      <c r="AR104" s="98" t="s">
        <v>144</v>
      </c>
      <c r="AT104" s="98" t="s">
        <v>126</v>
      </c>
      <c r="AU104" s="98" t="s">
        <v>77</v>
      </c>
      <c r="AY104" s="98" t="s">
        <v>123</v>
      </c>
      <c r="BE104" s="293">
        <f>IF(N104="základní",J104,0)</f>
        <v>0</v>
      </c>
      <c r="BF104" s="293">
        <f>IF(N104="snížená",J104,0)</f>
        <v>0</v>
      </c>
      <c r="BG104" s="293">
        <f>IF(N104="zákl. přenesená",J104,0)</f>
        <v>0</v>
      </c>
      <c r="BH104" s="293">
        <f>IF(N104="sníž. přenesená",J104,0)</f>
        <v>0</v>
      </c>
      <c r="BI104" s="293">
        <f>IF(N104="nulová",J104,0)</f>
        <v>0</v>
      </c>
      <c r="BJ104" s="98" t="s">
        <v>75</v>
      </c>
      <c r="BK104" s="293">
        <f>ROUND(I104*H104,2)</f>
        <v>0</v>
      </c>
      <c r="BL104" s="98" t="s">
        <v>144</v>
      </c>
      <c r="BM104" s="98" t="s">
        <v>196</v>
      </c>
    </row>
    <row r="105" spans="2:47" s="130" customFormat="1" ht="13.5">
      <c r="B105" s="124"/>
      <c r="D105" s="294" t="s">
        <v>133</v>
      </c>
      <c r="F105" s="295" t="s">
        <v>195</v>
      </c>
      <c r="L105" s="124"/>
      <c r="M105" s="296"/>
      <c r="N105" s="125"/>
      <c r="O105" s="125"/>
      <c r="P105" s="125"/>
      <c r="Q105" s="125"/>
      <c r="R105" s="125"/>
      <c r="S105" s="125"/>
      <c r="T105" s="172"/>
      <c r="AT105" s="98" t="s">
        <v>133</v>
      </c>
      <c r="AU105" s="98" t="s">
        <v>77</v>
      </c>
    </row>
    <row r="106" spans="2:51" s="302" customFormat="1" ht="13.5">
      <c r="B106" s="301"/>
      <c r="D106" s="294" t="s">
        <v>184</v>
      </c>
      <c r="E106" s="303" t="s">
        <v>5</v>
      </c>
      <c r="F106" s="304" t="s">
        <v>197</v>
      </c>
      <c r="H106" s="305">
        <v>34776</v>
      </c>
      <c r="L106" s="301"/>
      <c r="M106" s="306"/>
      <c r="N106" s="307"/>
      <c r="O106" s="307"/>
      <c r="P106" s="307"/>
      <c r="Q106" s="307"/>
      <c r="R106" s="307"/>
      <c r="S106" s="307"/>
      <c r="T106" s="308"/>
      <c r="AT106" s="303" t="s">
        <v>184</v>
      </c>
      <c r="AU106" s="303" t="s">
        <v>77</v>
      </c>
      <c r="AV106" s="302" t="s">
        <v>77</v>
      </c>
      <c r="AW106" s="302" t="s">
        <v>35</v>
      </c>
      <c r="AX106" s="302" t="s">
        <v>68</v>
      </c>
      <c r="AY106" s="303" t="s">
        <v>123</v>
      </c>
    </row>
    <row r="107" spans="2:51" s="318" customFormat="1" ht="13.5">
      <c r="B107" s="317"/>
      <c r="D107" s="294" t="s">
        <v>184</v>
      </c>
      <c r="E107" s="319" t="s">
        <v>5</v>
      </c>
      <c r="F107" s="320" t="s">
        <v>188</v>
      </c>
      <c r="H107" s="321">
        <v>34776</v>
      </c>
      <c r="L107" s="317"/>
      <c r="M107" s="322"/>
      <c r="N107" s="323"/>
      <c r="O107" s="323"/>
      <c r="P107" s="323"/>
      <c r="Q107" s="323"/>
      <c r="R107" s="323"/>
      <c r="S107" s="323"/>
      <c r="T107" s="324"/>
      <c r="AT107" s="319" t="s">
        <v>184</v>
      </c>
      <c r="AU107" s="319" t="s">
        <v>77</v>
      </c>
      <c r="AV107" s="318" t="s">
        <v>144</v>
      </c>
      <c r="AW107" s="318" t="s">
        <v>35</v>
      </c>
      <c r="AX107" s="318" t="s">
        <v>75</v>
      </c>
      <c r="AY107" s="319" t="s">
        <v>123</v>
      </c>
    </row>
    <row r="108" spans="2:65" s="130" customFormat="1" ht="22.9" customHeight="1">
      <c r="B108" s="124"/>
      <c r="C108" s="282" t="s">
        <v>144</v>
      </c>
      <c r="D108" s="282" t="s">
        <v>126</v>
      </c>
      <c r="E108" s="283" t="s">
        <v>198</v>
      </c>
      <c r="F108" s="284" t="s">
        <v>199</v>
      </c>
      <c r="G108" s="285" t="s">
        <v>200</v>
      </c>
      <c r="H108" s="286">
        <v>1440</v>
      </c>
      <c r="I108" s="287"/>
      <c r="J108" s="288">
        <f>ROUND(I108*H108,2)</f>
        <v>0</v>
      </c>
      <c r="K108" s="284" t="s">
        <v>130</v>
      </c>
      <c r="L108" s="124"/>
      <c r="M108" s="289" t="s">
        <v>5</v>
      </c>
      <c r="N108" s="290" t="s">
        <v>42</v>
      </c>
      <c r="O108" s="125"/>
      <c r="P108" s="291">
        <f>O108*H108</f>
        <v>0</v>
      </c>
      <c r="Q108" s="291">
        <v>0</v>
      </c>
      <c r="R108" s="291">
        <f>Q108*H108</f>
        <v>0</v>
      </c>
      <c r="S108" s="291">
        <v>0</v>
      </c>
      <c r="T108" s="292">
        <f>S108*H108</f>
        <v>0</v>
      </c>
      <c r="AR108" s="98" t="s">
        <v>144</v>
      </c>
      <c r="AT108" s="98" t="s">
        <v>126</v>
      </c>
      <c r="AU108" s="98" t="s">
        <v>77</v>
      </c>
      <c r="AY108" s="98" t="s">
        <v>123</v>
      </c>
      <c r="BE108" s="293">
        <f>IF(N108="základní",J108,0)</f>
        <v>0</v>
      </c>
      <c r="BF108" s="293">
        <f>IF(N108="snížená",J108,0)</f>
        <v>0</v>
      </c>
      <c r="BG108" s="293">
        <f>IF(N108="zákl. přenesená",J108,0)</f>
        <v>0</v>
      </c>
      <c r="BH108" s="293">
        <f>IF(N108="sníž. přenesená",J108,0)</f>
        <v>0</v>
      </c>
      <c r="BI108" s="293">
        <f>IF(N108="nulová",J108,0)</f>
        <v>0</v>
      </c>
      <c r="BJ108" s="98" t="s">
        <v>75</v>
      </c>
      <c r="BK108" s="293">
        <f>ROUND(I108*H108,2)</f>
        <v>0</v>
      </c>
      <c r="BL108" s="98" t="s">
        <v>144</v>
      </c>
      <c r="BM108" s="98" t="s">
        <v>201</v>
      </c>
    </row>
    <row r="109" spans="2:47" s="130" customFormat="1" ht="27">
      <c r="B109" s="124"/>
      <c r="D109" s="294" t="s">
        <v>133</v>
      </c>
      <c r="F109" s="295" t="s">
        <v>202</v>
      </c>
      <c r="L109" s="124"/>
      <c r="M109" s="296"/>
      <c r="N109" s="125"/>
      <c r="O109" s="125"/>
      <c r="P109" s="125"/>
      <c r="Q109" s="125"/>
      <c r="R109" s="125"/>
      <c r="S109" s="125"/>
      <c r="T109" s="172"/>
      <c r="AT109" s="98" t="s">
        <v>133</v>
      </c>
      <c r="AU109" s="98" t="s">
        <v>77</v>
      </c>
    </row>
    <row r="110" spans="2:47" s="130" customFormat="1" ht="283.5">
      <c r="B110" s="124"/>
      <c r="D110" s="294" t="s">
        <v>203</v>
      </c>
      <c r="F110" s="297" t="s">
        <v>204</v>
      </c>
      <c r="L110" s="124"/>
      <c r="M110" s="296"/>
      <c r="N110" s="125"/>
      <c r="O110" s="125"/>
      <c r="P110" s="125"/>
      <c r="Q110" s="125"/>
      <c r="R110" s="125"/>
      <c r="S110" s="125"/>
      <c r="T110" s="172"/>
      <c r="AT110" s="98" t="s">
        <v>203</v>
      </c>
      <c r="AU110" s="98" t="s">
        <v>77</v>
      </c>
    </row>
    <row r="111" spans="2:47" s="130" customFormat="1" ht="40.5">
      <c r="B111" s="124"/>
      <c r="D111" s="294" t="s">
        <v>134</v>
      </c>
      <c r="F111" s="297" t="s">
        <v>205</v>
      </c>
      <c r="L111" s="124"/>
      <c r="M111" s="296"/>
      <c r="N111" s="125"/>
      <c r="O111" s="125"/>
      <c r="P111" s="125"/>
      <c r="Q111" s="125"/>
      <c r="R111" s="125"/>
      <c r="S111" s="125"/>
      <c r="T111" s="172"/>
      <c r="AT111" s="98" t="s">
        <v>134</v>
      </c>
      <c r="AU111" s="98" t="s">
        <v>77</v>
      </c>
    </row>
    <row r="112" spans="2:65" s="130" customFormat="1" ht="22.9" customHeight="1">
      <c r="B112" s="124"/>
      <c r="C112" s="282" t="s">
        <v>122</v>
      </c>
      <c r="D112" s="282" t="s">
        <v>126</v>
      </c>
      <c r="E112" s="283" t="s">
        <v>206</v>
      </c>
      <c r="F112" s="284" t="s">
        <v>207</v>
      </c>
      <c r="G112" s="285" t="s">
        <v>208</v>
      </c>
      <c r="H112" s="286">
        <v>210</v>
      </c>
      <c r="I112" s="287"/>
      <c r="J112" s="288">
        <f>ROUND(I112*H112,2)</f>
        <v>0</v>
      </c>
      <c r="K112" s="284" t="s">
        <v>130</v>
      </c>
      <c r="L112" s="124"/>
      <c r="M112" s="289" t="s">
        <v>5</v>
      </c>
      <c r="N112" s="290" t="s">
        <v>42</v>
      </c>
      <c r="O112" s="125"/>
      <c r="P112" s="291">
        <f>O112*H112</f>
        <v>0</v>
      </c>
      <c r="Q112" s="291">
        <v>0</v>
      </c>
      <c r="R112" s="291">
        <f>Q112*H112</f>
        <v>0</v>
      </c>
      <c r="S112" s="291">
        <v>0</v>
      </c>
      <c r="T112" s="292">
        <f>S112*H112</f>
        <v>0</v>
      </c>
      <c r="AR112" s="98" t="s">
        <v>144</v>
      </c>
      <c r="AT112" s="98" t="s">
        <v>126</v>
      </c>
      <c r="AU112" s="98" t="s">
        <v>77</v>
      </c>
      <c r="AY112" s="98" t="s">
        <v>123</v>
      </c>
      <c r="BE112" s="293">
        <f>IF(N112="základní",J112,0)</f>
        <v>0</v>
      </c>
      <c r="BF112" s="293">
        <f>IF(N112="snížená",J112,0)</f>
        <v>0</v>
      </c>
      <c r="BG112" s="293">
        <f>IF(N112="zákl. přenesená",J112,0)</f>
        <v>0</v>
      </c>
      <c r="BH112" s="293">
        <f>IF(N112="sníž. přenesená",J112,0)</f>
        <v>0</v>
      </c>
      <c r="BI112" s="293">
        <f>IF(N112="nulová",J112,0)</f>
        <v>0</v>
      </c>
      <c r="BJ112" s="98" t="s">
        <v>75</v>
      </c>
      <c r="BK112" s="293">
        <f>ROUND(I112*H112,2)</f>
        <v>0</v>
      </c>
      <c r="BL112" s="98" t="s">
        <v>144</v>
      </c>
      <c r="BM112" s="98" t="s">
        <v>209</v>
      </c>
    </row>
    <row r="113" spans="2:47" s="130" customFormat="1" ht="27">
      <c r="B113" s="124"/>
      <c r="D113" s="294" t="s">
        <v>133</v>
      </c>
      <c r="F113" s="295" t="s">
        <v>210</v>
      </c>
      <c r="L113" s="124"/>
      <c r="M113" s="296"/>
      <c r="N113" s="125"/>
      <c r="O113" s="125"/>
      <c r="P113" s="125"/>
      <c r="Q113" s="125"/>
      <c r="R113" s="125"/>
      <c r="S113" s="125"/>
      <c r="T113" s="172"/>
      <c r="AT113" s="98" t="s">
        <v>133</v>
      </c>
      <c r="AU113" s="98" t="s">
        <v>77</v>
      </c>
    </row>
    <row r="114" spans="2:47" s="130" customFormat="1" ht="189">
      <c r="B114" s="124"/>
      <c r="D114" s="294" t="s">
        <v>203</v>
      </c>
      <c r="F114" s="297" t="s">
        <v>211</v>
      </c>
      <c r="L114" s="124"/>
      <c r="M114" s="296"/>
      <c r="N114" s="125"/>
      <c r="O114" s="125"/>
      <c r="P114" s="125"/>
      <c r="Q114" s="125"/>
      <c r="R114" s="125"/>
      <c r="S114" s="125"/>
      <c r="T114" s="172"/>
      <c r="AT114" s="98" t="s">
        <v>203</v>
      </c>
      <c r="AU114" s="98" t="s">
        <v>77</v>
      </c>
    </row>
    <row r="115" spans="2:65" s="130" customFormat="1" ht="14.45" customHeight="1">
      <c r="B115" s="124"/>
      <c r="C115" s="282" t="s">
        <v>155</v>
      </c>
      <c r="D115" s="282" t="s">
        <v>126</v>
      </c>
      <c r="E115" s="283" t="s">
        <v>212</v>
      </c>
      <c r="F115" s="284" t="s">
        <v>213</v>
      </c>
      <c r="G115" s="285" t="s">
        <v>181</v>
      </c>
      <c r="H115" s="286">
        <v>1015.671</v>
      </c>
      <c r="I115" s="287"/>
      <c r="J115" s="288">
        <f>ROUND(I115*H115,2)</f>
        <v>0</v>
      </c>
      <c r="K115" s="284" t="s">
        <v>130</v>
      </c>
      <c r="L115" s="124"/>
      <c r="M115" s="289" t="s">
        <v>5</v>
      </c>
      <c r="N115" s="290" t="s">
        <v>42</v>
      </c>
      <c r="O115" s="125"/>
      <c r="P115" s="291">
        <f>O115*H115</f>
        <v>0</v>
      </c>
      <c r="Q115" s="291">
        <v>0</v>
      </c>
      <c r="R115" s="291">
        <f>Q115*H115</f>
        <v>0</v>
      </c>
      <c r="S115" s="291">
        <v>0</v>
      </c>
      <c r="T115" s="292">
        <f>S115*H115</f>
        <v>0</v>
      </c>
      <c r="AR115" s="98" t="s">
        <v>144</v>
      </c>
      <c r="AT115" s="98" t="s">
        <v>126</v>
      </c>
      <c r="AU115" s="98" t="s">
        <v>77</v>
      </c>
      <c r="AY115" s="98" t="s">
        <v>123</v>
      </c>
      <c r="BE115" s="293">
        <f>IF(N115="základní",J115,0)</f>
        <v>0</v>
      </c>
      <c r="BF115" s="293">
        <f>IF(N115="snížená",J115,0)</f>
        <v>0</v>
      </c>
      <c r="BG115" s="293">
        <f>IF(N115="zákl. přenesená",J115,0)</f>
        <v>0</v>
      </c>
      <c r="BH115" s="293">
        <f>IF(N115="sníž. přenesená",J115,0)</f>
        <v>0</v>
      </c>
      <c r="BI115" s="293">
        <f>IF(N115="nulová",J115,0)</f>
        <v>0</v>
      </c>
      <c r="BJ115" s="98" t="s">
        <v>75</v>
      </c>
      <c r="BK115" s="293">
        <f>ROUND(I115*H115,2)</f>
        <v>0</v>
      </c>
      <c r="BL115" s="98" t="s">
        <v>144</v>
      </c>
      <c r="BM115" s="98" t="s">
        <v>214</v>
      </c>
    </row>
    <row r="116" spans="2:47" s="130" customFormat="1" ht="40.5">
      <c r="B116" s="124"/>
      <c r="D116" s="294" t="s">
        <v>133</v>
      </c>
      <c r="F116" s="295" t="s">
        <v>215</v>
      </c>
      <c r="L116" s="124"/>
      <c r="M116" s="296"/>
      <c r="N116" s="125"/>
      <c r="O116" s="125"/>
      <c r="P116" s="125"/>
      <c r="Q116" s="125"/>
      <c r="R116" s="125"/>
      <c r="S116" s="125"/>
      <c r="T116" s="172"/>
      <c r="AT116" s="98" t="s">
        <v>133</v>
      </c>
      <c r="AU116" s="98" t="s">
        <v>77</v>
      </c>
    </row>
    <row r="117" spans="2:47" s="130" customFormat="1" ht="256.5">
      <c r="B117" s="124"/>
      <c r="D117" s="294" t="s">
        <v>203</v>
      </c>
      <c r="F117" s="297" t="s">
        <v>216</v>
      </c>
      <c r="L117" s="124"/>
      <c r="M117" s="296"/>
      <c r="N117" s="125"/>
      <c r="O117" s="125"/>
      <c r="P117" s="125"/>
      <c r="Q117" s="125"/>
      <c r="R117" s="125"/>
      <c r="S117" s="125"/>
      <c r="T117" s="172"/>
      <c r="AT117" s="98" t="s">
        <v>203</v>
      </c>
      <c r="AU117" s="98" t="s">
        <v>77</v>
      </c>
    </row>
    <row r="118" spans="2:51" s="302" customFormat="1" ht="13.5">
      <c r="B118" s="301"/>
      <c r="D118" s="294" t="s">
        <v>184</v>
      </c>
      <c r="E118" s="303" t="s">
        <v>5</v>
      </c>
      <c r="F118" s="304" t="s">
        <v>217</v>
      </c>
      <c r="H118" s="305">
        <v>1015.671</v>
      </c>
      <c r="L118" s="301"/>
      <c r="M118" s="306"/>
      <c r="N118" s="307"/>
      <c r="O118" s="307"/>
      <c r="P118" s="307"/>
      <c r="Q118" s="307"/>
      <c r="R118" s="307"/>
      <c r="S118" s="307"/>
      <c r="T118" s="308"/>
      <c r="AT118" s="303" t="s">
        <v>184</v>
      </c>
      <c r="AU118" s="303" t="s">
        <v>77</v>
      </c>
      <c r="AV118" s="302" t="s">
        <v>77</v>
      </c>
      <c r="AW118" s="302" t="s">
        <v>35</v>
      </c>
      <c r="AX118" s="302" t="s">
        <v>68</v>
      </c>
      <c r="AY118" s="303" t="s">
        <v>123</v>
      </c>
    </row>
    <row r="119" spans="2:51" s="318" customFormat="1" ht="13.5">
      <c r="B119" s="317"/>
      <c r="D119" s="294" t="s">
        <v>184</v>
      </c>
      <c r="E119" s="319" t="s">
        <v>5</v>
      </c>
      <c r="F119" s="320" t="s">
        <v>188</v>
      </c>
      <c r="H119" s="321">
        <v>1015.671</v>
      </c>
      <c r="L119" s="317"/>
      <c r="M119" s="322"/>
      <c r="N119" s="323"/>
      <c r="O119" s="323"/>
      <c r="P119" s="323"/>
      <c r="Q119" s="323"/>
      <c r="R119" s="323"/>
      <c r="S119" s="323"/>
      <c r="T119" s="324"/>
      <c r="AT119" s="319" t="s">
        <v>184</v>
      </c>
      <c r="AU119" s="319" t="s">
        <v>77</v>
      </c>
      <c r="AV119" s="318" t="s">
        <v>144</v>
      </c>
      <c r="AW119" s="318" t="s">
        <v>35</v>
      </c>
      <c r="AX119" s="318" t="s">
        <v>75</v>
      </c>
      <c r="AY119" s="319" t="s">
        <v>123</v>
      </c>
    </row>
    <row r="120" spans="2:65" s="130" customFormat="1" ht="22.9" customHeight="1">
      <c r="B120" s="124"/>
      <c r="C120" s="282" t="s">
        <v>218</v>
      </c>
      <c r="D120" s="282" t="s">
        <v>126</v>
      </c>
      <c r="E120" s="283" t="s">
        <v>219</v>
      </c>
      <c r="F120" s="284" t="s">
        <v>220</v>
      </c>
      <c r="G120" s="285" t="s">
        <v>181</v>
      </c>
      <c r="H120" s="286">
        <v>2981.592</v>
      </c>
      <c r="I120" s="287"/>
      <c r="J120" s="288">
        <f>ROUND(I120*H120,2)</f>
        <v>0</v>
      </c>
      <c r="K120" s="284" t="s">
        <v>130</v>
      </c>
      <c r="L120" s="124"/>
      <c r="M120" s="289" t="s">
        <v>5</v>
      </c>
      <c r="N120" s="290" t="s">
        <v>42</v>
      </c>
      <c r="O120" s="125"/>
      <c r="P120" s="291">
        <f>O120*H120</f>
        <v>0</v>
      </c>
      <c r="Q120" s="291">
        <v>0</v>
      </c>
      <c r="R120" s="291">
        <f>Q120*H120</f>
        <v>0</v>
      </c>
      <c r="S120" s="291">
        <v>0</v>
      </c>
      <c r="T120" s="292">
        <f>S120*H120</f>
        <v>0</v>
      </c>
      <c r="AR120" s="98" t="s">
        <v>144</v>
      </c>
      <c r="AT120" s="98" t="s">
        <v>126</v>
      </c>
      <c r="AU120" s="98" t="s">
        <v>77</v>
      </c>
      <c r="AY120" s="98" t="s">
        <v>123</v>
      </c>
      <c r="BE120" s="293">
        <f>IF(N120="základní",J120,0)</f>
        <v>0</v>
      </c>
      <c r="BF120" s="293">
        <f>IF(N120="snížená",J120,0)</f>
        <v>0</v>
      </c>
      <c r="BG120" s="293">
        <f>IF(N120="zákl. přenesená",J120,0)</f>
        <v>0</v>
      </c>
      <c r="BH120" s="293">
        <f>IF(N120="sníž. přenesená",J120,0)</f>
        <v>0</v>
      </c>
      <c r="BI120" s="293">
        <f>IF(N120="nulová",J120,0)</f>
        <v>0</v>
      </c>
      <c r="BJ120" s="98" t="s">
        <v>75</v>
      </c>
      <c r="BK120" s="293">
        <f>ROUND(I120*H120,2)</f>
        <v>0</v>
      </c>
      <c r="BL120" s="98" t="s">
        <v>144</v>
      </c>
      <c r="BM120" s="98" t="s">
        <v>221</v>
      </c>
    </row>
    <row r="121" spans="2:47" s="130" customFormat="1" ht="40.5">
      <c r="B121" s="124"/>
      <c r="D121" s="294" t="s">
        <v>133</v>
      </c>
      <c r="F121" s="295" t="s">
        <v>222</v>
      </c>
      <c r="L121" s="124"/>
      <c r="M121" s="296"/>
      <c r="N121" s="125"/>
      <c r="O121" s="125"/>
      <c r="P121" s="125"/>
      <c r="Q121" s="125"/>
      <c r="R121" s="125"/>
      <c r="S121" s="125"/>
      <c r="T121" s="172"/>
      <c r="AT121" s="98" t="s">
        <v>133</v>
      </c>
      <c r="AU121" s="98" t="s">
        <v>77</v>
      </c>
    </row>
    <row r="122" spans="2:47" s="130" customFormat="1" ht="229.5">
      <c r="B122" s="124"/>
      <c r="D122" s="294" t="s">
        <v>203</v>
      </c>
      <c r="F122" s="297" t="s">
        <v>223</v>
      </c>
      <c r="L122" s="124"/>
      <c r="M122" s="296"/>
      <c r="N122" s="125"/>
      <c r="O122" s="125"/>
      <c r="P122" s="125"/>
      <c r="Q122" s="125"/>
      <c r="R122" s="125"/>
      <c r="S122" s="125"/>
      <c r="T122" s="172"/>
      <c r="AT122" s="98" t="s">
        <v>203</v>
      </c>
      <c r="AU122" s="98" t="s">
        <v>77</v>
      </c>
    </row>
    <row r="123" spans="2:51" s="302" customFormat="1" ht="13.5">
      <c r="B123" s="301"/>
      <c r="D123" s="294" t="s">
        <v>184</v>
      </c>
      <c r="E123" s="303" t="s">
        <v>5</v>
      </c>
      <c r="F123" s="304" t="s">
        <v>224</v>
      </c>
      <c r="H123" s="305">
        <v>5535</v>
      </c>
      <c r="L123" s="301"/>
      <c r="M123" s="306"/>
      <c r="N123" s="307"/>
      <c r="O123" s="307"/>
      <c r="P123" s="307"/>
      <c r="Q123" s="307"/>
      <c r="R123" s="307"/>
      <c r="S123" s="307"/>
      <c r="T123" s="308"/>
      <c r="AT123" s="303" t="s">
        <v>184</v>
      </c>
      <c r="AU123" s="303" t="s">
        <v>77</v>
      </c>
      <c r="AV123" s="302" t="s">
        <v>77</v>
      </c>
      <c r="AW123" s="302" t="s">
        <v>35</v>
      </c>
      <c r="AX123" s="302" t="s">
        <v>68</v>
      </c>
      <c r="AY123" s="303" t="s">
        <v>123</v>
      </c>
    </row>
    <row r="124" spans="2:51" s="302" customFormat="1" ht="13.5">
      <c r="B124" s="301"/>
      <c r="D124" s="294" t="s">
        <v>184</v>
      </c>
      <c r="E124" s="303" t="s">
        <v>5</v>
      </c>
      <c r="F124" s="304" t="s">
        <v>225</v>
      </c>
      <c r="H124" s="305">
        <v>-3060.288</v>
      </c>
      <c r="L124" s="301"/>
      <c r="M124" s="306"/>
      <c r="N124" s="307"/>
      <c r="O124" s="307"/>
      <c r="P124" s="307"/>
      <c r="Q124" s="307"/>
      <c r="R124" s="307"/>
      <c r="S124" s="307"/>
      <c r="T124" s="308"/>
      <c r="AT124" s="303" t="s">
        <v>184</v>
      </c>
      <c r="AU124" s="303" t="s">
        <v>77</v>
      </c>
      <c r="AV124" s="302" t="s">
        <v>77</v>
      </c>
      <c r="AW124" s="302" t="s">
        <v>35</v>
      </c>
      <c r="AX124" s="302" t="s">
        <v>68</v>
      </c>
      <c r="AY124" s="303" t="s">
        <v>123</v>
      </c>
    </row>
    <row r="125" spans="2:51" s="302" customFormat="1" ht="13.5">
      <c r="B125" s="301"/>
      <c r="D125" s="294" t="s">
        <v>184</v>
      </c>
      <c r="E125" s="303" t="s">
        <v>5</v>
      </c>
      <c r="F125" s="304" t="s">
        <v>226</v>
      </c>
      <c r="H125" s="305">
        <v>506.88</v>
      </c>
      <c r="L125" s="301"/>
      <c r="M125" s="306"/>
      <c r="N125" s="307"/>
      <c r="O125" s="307"/>
      <c r="P125" s="307"/>
      <c r="Q125" s="307"/>
      <c r="R125" s="307"/>
      <c r="S125" s="307"/>
      <c r="T125" s="308"/>
      <c r="AT125" s="303" t="s">
        <v>184</v>
      </c>
      <c r="AU125" s="303" t="s">
        <v>77</v>
      </c>
      <c r="AV125" s="302" t="s">
        <v>77</v>
      </c>
      <c r="AW125" s="302" t="s">
        <v>35</v>
      </c>
      <c r="AX125" s="302" t="s">
        <v>68</v>
      </c>
      <c r="AY125" s="303" t="s">
        <v>123</v>
      </c>
    </row>
    <row r="126" spans="2:51" s="318" customFormat="1" ht="13.5">
      <c r="B126" s="317"/>
      <c r="D126" s="294" t="s">
        <v>184</v>
      </c>
      <c r="E126" s="319" t="s">
        <v>5</v>
      </c>
      <c r="F126" s="320" t="s">
        <v>188</v>
      </c>
      <c r="H126" s="321">
        <v>2981.592</v>
      </c>
      <c r="L126" s="317"/>
      <c r="M126" s="322"/>
      <c r="N126" s="323"/>
      <c r="O126" s="323"/>
      <c r="P126" s="323"/>
      <c r="Q126" s="323"/>
      <c r="R126" s="323"/>
      <c r="S126" s="323"/>
      <c r="T126" s="324"/>
      <c r="AT126" s="319" t="s">
        <v>184</v>
      </c>
      <c r="AU126" s="319" t="s">
        <v>77</v>
      </c>
      <c r="AV126" s="318" t="s">
        <v>144</v>
      </c>
      <c r="AW126" s="318" t="s">
        <v>35</v>
      </c>
      <c r="AX126" s="318" t="s">
        <v>75</v>
      </c>
      <c r="AY126" s="319" t="s">
        <v>123</v>
      </c>
    </row>
    <row r="127" spans="2:65" s="130" customFormat="1" ht="22.9" customHeight="1">
      <c r="B127" s="124"/>
      <c r="C127" s="282" t="s">
        <v>227</v>
      </c>
      <c r="D127" s="282" t="s">
        <v>126</v>
      </c>
      <c r="E127" s="283" t="s">
        <v>228</v>
      </c>
      <c r="F127" s="284" t="s">
        <v>229</v>
      </c>
      <c r="G127" s="285" t="s">
        <v>181</v>
      </c>
      <c r="H127" s="286">
        <v>5823.143</v>
      </c>
      <c r="I127" s="287"/>
      <c r="J127" s="288">
        <f>ROUND(I127*H127,2)</f>
        <v>0</v>
      </c>
      <c r="K127" s="284" t="s">
        <v>130</v>
      </c>
      <c r="L127" s="124"/>
      <c r="M127" s="289" t="s">
        <v>5</v>
      </c>
      <c r="N127" s="290" t="s">
        <v>42</v>
      </c>
      <c r="O127" s="125"/>
      <c r="P127" s="291">
        <f>O127*H127</f>
        <v>0</v>
      </c>
      <c r="Q127" s="291">
        <v>0</v>
      </c>
      <c r="R127" s="291">
        <f>Q127*H127</f>
        <v>0</v>
      </c>
      <c r="S127" s="291">
        <v>0</v>
      </c>
      <c r="T127" s="292">
        <f>S127*H127</f>
        <v>0</v>
      </c>
      <c r="AR127" s="98" t="s">
        <v>144</v>
      </c>
      <c r="AT127" s="98" t="s">
        <v>126</v>
      </c>
      <c r="AU127" s="98" t="s">
        <v>77</v>
      </c>
      <c r="AY127" s="98" t="s">
        <v>123</v>
      </c>
      <c r="BE127" s="293">
        <f>IF(N127="základní",J127,0)</f>
        <v>0</v>
      </c>
      <c r="BF127" s="293">
        <f>IF(N127="snížená",J127,0)</f>
        <v>0</v>
      </c>
      <c r="BG127" s="293">
        <f>IF(N127="zákl. přenesená",J127,0)</f>
        <v>0</v>
      </c>
      <c r="BH127" s="293">
        <f>IF(N127="sníž. přenesená",J127,0)</f>
        <v>0</v>
      </c>
      <c r="BI127" s="293">
        <f>IF(N127="nulová",J127,0)</f>
        <v>0</v>
      </c>
      <c r="BJ127" s="98" t="s">
        <v>75</v>
      </c>
      <c r="BK127" s="293">
        <f>ROUND(I127*H127,2)</f>
        <v>0</v>
      </c>
      <c r="BL127" s="98" t="s">
        <v>144</v>
      </c>
      <c r="BM127" s="98" t="s">
        <v>230</v>
      </c>
    </row>
    <row r="128" spans="2:47" s="130" customFormat="1" ht="40.5">
      <c r="B128" s="124"/>
      <c r="D128" s="294" t="s">
        <v>133</v>
      </c>
      <c r="F128" s="295" t="s">
        <v>231</v>
      </c>
      <c r="L128" s="124"/>
      <c r="M128" s="296"/>
      <c r="N128" s="125"/>
      <c r="O128" s="125"/>
      <c r="P128" s="125"/>
      <c r="Q128" s="125"/>
      <c r="R128" s="125"/>
      <c r="S128" s="125"/>
      <c r="T128" s="172"/>
      <c r="AT128" s="98" t="s">
        <v>133</v>
      </c>
      <c r="AU128" s="98" t="s">
        <v>77</v>
      </c>
    </row>
    <row r="129" spans="2:47" s="130" customFormat="1" ht="229.5">
      <c r="B129" s="124"/>
      <c r="D129" s="294" t="s">
        <v>203</v>
      </c>
      <c r="F129" s="297" t="s">
        <v>232</v>
      </c>
      <c r="L129" s="124"/>
      <c r="M129" s="296"/>
      <c r="N129" s="125"/>
      <c r="O129" s="125"/>
      <c r="P129" s="125"/>
      <c r="Q129" s="125"/>
      <c r="R129" s="125"/>
      <c r="S129" s="125"/>
      <c r="T129" s="172"/>
      <c r="AT129" s="98" t="s">
        <v>203</v>
      </c>
      <c r="AU129" s="98" t="s">
        <v>77</v>
      </c>
    </row>
    <row r="130" spans="2:51" s="326" customFormat="1" ht="13.5">
      <c r="B130" s="325"/>
      <c r="D130" s="294" t="s">
        <v>184</v>
      </c>
      <c r="E130" s="327" t="s">
        <v>5</v>
      </c>
      <c r="F130" s="328" t="s">
        <v>233</v>
      </c>
      <c r="H130" s="327" t="s">
        <v>5</v>
      </c>
      <c r="L130" s="325"/>
      <c r="M130" s="329"/>
      <c r="N130" s="330"/>
      <c r="O130" s="330"/>
      <c r="P130" s="330"/>
      <c r="Q130" s="330"/>
      <c r="R130" s="330"/>
      <c r="S130" s="330"/>
      <c r="T130" s="331"/>
      <c r="AT130" s="327" t="s">
        <v>184</v>
      </c>
      <c r="AU130" s="327" t="s">
        <v>77</v>
      </c>
      <c r="AV130" s="326" t="s">
        <v>75</v>
      </c>
      <c r="AW130" s="326" t="s">
        <v>35</v>
      </c>
      <c r="AX130" s="326" t="s">
        <v>68</v>
      </c>
      <c r="AY130" s="327" t="s">
        <v>123</v>
      </c>
    </row>
    <row r="131" spans="2:51" s="302" customFormat="1" ht="13.5">
      <c r="B131" s="301"/>
      <c r="D131" s="294" t="s">
        <v>184</v>
      </c>
      <c r="E131" s="303" t="s">
        <v>5</v>
      </c>
      <c r="F131" s="304" t="s">
        <v>234</v>
      </c>
      <c r="H131" s="305">
        <v>2981.592</v>
      </c>
      <c r="L131" s="301"/>
      <c r="M131" s="306"/>
      <c r="N131" s="307"/>
      <c r="O131" s="307"/>
      <c r="P131" s="307"/>
      <c r="Q131" s="307"/>
      <c r="R131" s="307"/>
      <c r="S131" s="307"/>
      <c r="T131" s="308"/>
      <c r="AT131" s="303" t="s">
        <v>184</v>
      </c>
      <c r="AU131" s="303" t="s">
        <v>77</v>
      </c>
      <c r="AV131" s="302" t="s">
        <v>77</v>
      </c>
      <c r="AW131" s="302" t="s">
        <v>35</v>
      </c>
      <c r="AX131" s="302" t="s">
        <v>68</v>
      </c>
      <c r="AY131" s="303" t="s">
        <v>123</v>
      </c>
    </row>
    <row r="132" spans="2:51" s="326" customFormat="1" ht="13.5">
      <c r="B132" s="325"/>
      <c r="D132" s="294" t="s">
        <v>184</v>
      </c>
      <c r="E132" s="327" t="s">
        <v>5</v>
      </c>
      <c r="F132" s="328" t="s">
        <v>235</v>
      </c>
      <c r="H132" s="327" t="s">
        <v>5</v>
      </c>
      <c r="L132" s="325"/>
      <c r="M132" s="329"/>
      <c r="N132" s="330"/>
      <c r="O132" s="330"/>
      <c r="P132" s="330"/>
      <c r="Q132" s="330"/>
      <c r="R132" s="330"/>
      <c r="S132" s="330"/>
      <c r="T132" s="331"/>
      <c r="AT132" s="327" t="s">
        <v>184</v>
      </c>
      <c r="AU132" s="327" t="s">
        <v>77</v>
      </c>
      <c r="AV132" s="326" t="s">
        <v>75</v>
      </c>
      <c r="AW132" s="326" t="s">
        <v>35</v>
      </c>
      <c r="AX132" s="326" t="s">
        <v>68</v>
      </c>
      <c r="AY132" s="327" t="s">
        <v>123</v>
      </c>
    </row>
    <row r="133" spans="2:51" s="302" customFormat="1" ht="13.5">
      <c r="B133" s="301"/>
      <c r="D133" s="294" t="s">
        <v>184</v>
      </c>
      <c r="E133" s="303" t="s">
        <v>5</v>
      </c>
      <c r="F133" s="304" t="s">
        <v>236</v>
      </c>
      <c r="H133" s="305">
        <v>1825.88</v>
      </c>
      <c r="L133" s="301"/>
      <c r="M133" s="306"/>
      <c r="N133" s="307"/>
      <c r="O133" s="307"/>
      <c r="P133" s="307"/>
      <c r="Q133" s="307"/>
      <c r="R133" s="307"/>
      <c r="S133" s="307"/>
      <c r="T133" s="308"/>
      <c r="AT133" s="303" t="s">
        <v>184</v>
      </c>
      <c r="AU133" s="303" t="s">
        <v>77</v>
      </c>
      <c r="AV133" s="302" t="s">
        <v>77</v>
      </c>
      <c r="AW133" s="302" t="s">
        <v>35</v>
      </c>
      <c r="AX133" s="302" t="s">
        <v>68</v>
      </c>
      <c r="AY133" s="303" t="s">
        <v>123</v>
      </c>
    </row>
    <row r="134" spans="2:51" s="326" customFormat="1" ht="13.5">
      <c r="B134" s="325"/>
      <c r="D134" s="294" t="s">
        <v>184</v>
      </c>
      <c r="E134" s="327" t="s">
        <v>5</v>
      </c>
      <c r="F134" s="328" t="s">
        <v>237</v>
      </c>
      <c r="H134" s="327" t="s">
        <v>5</v>
      </c>
      <c r="L134" s="325"/>
      <c r="M134" s="329"/>
      <c r="N134" s="330"/>
      <c r="O134" s="330"/>
      <c r="P134" s="330"/>
      <c r="Q134" s="330"/>
      <c r="R134" s="330"/>
      <c r="S134" s="330"/>
      <c r="T134" s="331"/>
      <c r="AT134" s="327" t="s">
        <v>184</v>
      </c>
      <c r="AU134" s="327" t="s">
        <v>77</v>
      </c>
      <c r="AV134" s="326" t="s">
        <v>75</v>
      </c>
      <c r="AW134" s="326" t="s">
        <v>35</v>
      </c>
      <c r="AX134" s="326" t="s">
        <v>68</v>
      </c>
      <c r="AY134" s="327" t="s">
        <v>123</v>
      </c>
    </row>
    <row r="135" spans="2:51" s="302" customFormat="1" ht="13.5">
      <c r="B135" s="301"/>
      <c r="D135" s="294" t="s">
        <v>184</v>
      </c>
      <c r="E135" s="303" t="s">
        <v>5</v>
      </c>
      <c r="F135" s="304" t="s">
        <v>238</v>
      </c>
      <c r="H135" s="305">
        <v>1015.671</v>
      </c>
      <c r="L135" s="301"/>
      <c r="M135" s="306"/>
      <c r="N135" s="307"/>
      <c r="O135" s="307"/>
      <c r="P135" s="307"/>
      <c r="Q135" s="307"/>
      <c r="R135" s="307"/>
      <c r="S135" s="307"/>
      <c r="T135" s="308"/>
      <c r="AT135" s="303" t="s">
        <v>184</v>
      </c>
      <c r="AU135" s="303" t="s">
        <v>77</v>
      </c>
      <c r="AV135" s="302" t="s">
        <v>77</v>
      </c>
      <c r="AW135" s="302" t="s">
        <v>35</v>
      </c>
      <c r="AX135" s="302" t="s">
        <v>68</v>
      </c>
      <c r="AY135" s="303" t="s">
        <v>123</v>
      </c>
    </row>
    <row r="136" spans="2:51" s="318" customFormat="1" ht="13.5">
      <c r="B136" s="317"/>
      <c r="D136" s="294" t="s">
        <v>184</v>
      </c>
      <c r="E136" s="319" t="s">
        <v>5</v>
      </c>
      <c r="F136" s="320" t="s">
        <v>188</v>
      </c>
      <c r="H136" s="321">
        <v>5823.143</v>
      </c>
      <c r="L136" s="317"/>
      <c r="M136" s="322"/>
      <c r="N136" s="323"/>
      <c r="O136" s="323"/>
      <c r="P136" s="323"/>
      <c r="Q136" s="323"/>
      <c r="R136" s="323"/>
      <c r="S136" s="323"/>
      <c r="T136" s="324"/>
      <c r="AT136" s="319" t="s">
        <v>184</v>
      </c>
      <c r="AU136" s="319" t="s">
        <v>77</v>
      </c>
      <c r="AV136" s="318" t="s">
        <v>144</v>
      </c>
      <c r="AW136" s="318" t="s">
        <v>35</v>
      </c>
      <c r="AX136" s="318" t="s">
        <v>75</v>
      </c>
      <c r="AY136" s="319" t="s">
        <v>123</v>
      </c>
    </row>
    <row r="137" spans="2:65" s="130" customFormat="1" ht="22.9" customHeight="1">
      <c r="B137" s="124"/>
      <c r="C137" s="282" t="s">
        <v>239</v>
      </c>
      <c r="D137" s="282" t="s">
        <v>126</v>
      </c>
      <c r="E137" s="283" t="s">
        <v>240</v>
      </c>
      <c r="F137" s="284" t="s">
        <v>241</v>
      </c>
      <c r="G137" s="285" t="s">
        <v>181</v>
      </c>
      <c r="H137" s="286">
        <v>1155.712</v>
      </c>
      <c r="I137" s="287"/>
      <c r="J137" s="288">
        <f>ROUND(I137*H137,2)</f>
        <v>0</v>
      </c>
      <c r="K137" s="284" t="s">
        <v>130</v>
      </c>
      <c r="L137" s="124"/>
      <c r="M137" s="289" t="s">
        <v>5</v>
      </c>
      <c r="N137" s="290" t="s">
        <v>42</v>
      </c>
      <c r="O137" s="125"/>
      <c r="P137" s="291">
        <f>O137*H137</f>
        <v>0</v>
      </c>
      <c r="Q137" s="291">
        <v>0</v>
      </c>
      <c r="R137" s="291">
        <f>Q137*H137</f>
        <v>0</v>
      </c>
      <c r="S137" s="291">
        <v>0</v>
      </c>
      <c r="T137" s="292">
        <f>S137*H137</f>
        <v>0</v>
      </c>
      <c r="AR137" s="98" t="s">
        <v>144</v>
      </c>
      <c r="AT137" s="98" t="s">
        <v>126</v>
      </c>
      <c r="AU137" s="98" t="s">
        <v>77</v>
      </c>
      <c r="AY137" s="98" t="s">
        <v>123</v>
      </c>
      <c r="BE137" s="293">
        <f>IF(N137="základní",J137,0)</f>
        <v>0</v>
      </c>
      <c r="BF137" s="293">
        <f>IF(N137="snížená",J137,0)</f>
        <v>0</v>
      </c>
      <c r="BG137" s="293">
        <f>IF(N137="zákl. přenesená",J137,0)</f>
        <v>0</v>
      </c>
      <c r="BH137" s="293">
        <f>IF(N137="sníž. přenesená",J137,0)</f>
        <v>0</v>
      </c>
      <c r="BI137" s="293">
        <f>IF(N137="nulová",J137,0)</f>
        <v>0</v>
      </c>
      <c r="BJ137" s="98" t="s">
        <v>75</v>
      </c>
      <c r="BK137" s="293">
        <f>ROUND(I137*H137,2)</f>
        <v>0</v>
      </c>
      <c r="BL137" s="98" t="s">
        <v>144</v>
      </c>
      <c r="BM137" s="98" t="s">
        <v>242</v>
      </c>
    </row>
    <row r="138" spans="2:47" s="130" customFormat="1" ht="40.5">
      <c r="B138" s="124"/>
      <c r="D138" s="294" t="s">
        <v>133</v>
      </c>
      <c r="F138" s="295" t="s">
        <v>243</v>
      </c>
      <c r="L138" s="124"/>
      <c r="M138" s="296"/>
      <c r="N138" s="125"/>
      <c r="O138" s="125"/>
      <c r="P138" s="125"/>
      <c r="Q138" s="125"/>
      <c r="R138" s="125"/>
      <c r="S138" s="125"/>
      <c r="T138" s="172"/>
      <c r="AT138" s="98" t="s">
        <v>133</v>
      </c>
      <c r="AU138" s="98" t="s">
        <v>77</v>
      </c>
    </row>
    <row r="139" spans="2:47" s="130" customFormat="1" ht="229.5">
      <c r="B139" s="124"/>
      <c r="D139" s="294" t="s">
        <v>203</v>
      </c>
      <c r="F139" s="297" t="s">
        <v>232</v>
      </c>
      <c r="L139" s="124"/>
      <c r="M139" s="296"/>
      <c r="N139" s="125"/>
      <c r="O139" s="125"/>
      <c r="P139" s="125"/>
      <c r="Q139" s="125"/>
      <c r="R139" s="125"/>
      <c r="S139" s="125"/>
      <c r="T139" s="172"/>
      <c r="AT139" s="98" t="s">
        <v>203</v>
      </c>
      <c r="AU139" s="98" t="s">
        <v>77</v>
      </c>
    </row>
    <row r="140" spans="2:51" s="302" customFormat="1" ht="13.5">
      <c r="B140" s="301"/>
      <c r="D140" s="294" t="s">
        <v>184</v>
      </c>
      <c r="E140" s="303" t="s">
        <v>5</v>
      </c>
      <c r="F140" s="304" t="s">
        <v>244</v>
      </c>
      <c r="H140" s="305">
        <v>1155.712</v>
      </c>
      <c r="L140" s="301"/>
      <c r="M140" s="306"/>
      <c r="N140" s="307"/>
      <c r="O140" s="307"/>
      <c r="P140" s="307"/>
      <c r="Q140" s="307"/>
      <c r="R140" s="307"/>
      <c r="S140" s="307"/>
      <c r="T140" s="308"/>
      <c r="AT140" s="303" t="s">
        <v>184</v>
      </c>
      <c r="AU140" s="303" t="s">
        <v>77</v>
      </c>
      <c r="AV140" s="302" t="s">
        <v>77</v>
      </c>
      <c r="AW140" s="302" t="s">
        <v>35</v>
      </c>
      <c r="AX140" s="302" t="s">
        <v>68</v>
      </c>
      <c r="AY140" s="303" t="s">
        <v>123</v>
      </c>
    </row>
    <row r="141" spans="2:51" s="318" customFormat="1" ht="13.5">
      <c r="B141" s="317"/>
      <c r="D141" s="294" t="s">
        <v>184</v>
      </c>
      <c r="E141" s="319" t="s">
        <v>5</v>
      </c>
      <c r="F141" s="320" t="s">
        <v>188</v>
      </c>
      <c r="H141" s="321">
        <v>1155.712</v>
      </c>
      <c r="L141" s="317"/>
      <c r="M141" s="322"/>
      <c r="N141" s="323"/>
      <c r="O141" s="323"/>
      <c r="P141" s="323"/>
      <c r="Q141" s="323"/>
      <c r="R141" s="323"/>
      <c r="S141" s="323"/>
      <c r="T141" s="324"/>
      <c r="AT141" s="319" t="s">
        <v>184</v>
      </c>
      <c r="AU141" s="319" t="s">
        <v>77</v>
      </c>
      <c r="AV141" s="318" t="s">
        <v>144</v>
      </c>
      <c r="AW141" s="318" t="s">
        <v>35</v>
      </c>
      <c r="AX141" s="318" t="s">
        <v>75</v>
      </c>
      <c r="AY141" s="319" t="s">
        <v>123</v>
      </c>
    </row>
    <row r="142" spans="2:65" s="130" customFormat="1" ht="14.45" customHeight="1">
      <c r="B142" s="124"/>
      <c r="C142" s="282" t="s">
        <v>245</v>
      </c>
      <c r="D142" s="282" t="s">
        <v>126</v>
      </c>
      <c r="E142" s="283" t="s">
        <v>246</v>
      </c>
      <c r="F142" s="284" t="s">
        <v>247</v>
      </c>
      <c r="G142" s="285" t="s">
        <v>181</v>
      </c>
      <c r="H142" s="286">
        <v>3997.263</v>
      </c>
      <c r="I142" s="287"/>
      <c r="J142" s="288">
        <f>ROUND(I142*H142,2)</f>
        <v>0</v>
      </c>
      <c r="K142" s="284" t="s">
        <v>130</v>
      </c>
      <c r="L142" s="124"/>
      <c r="M142" s="289" t="s">
        <v>5</v>
      </c>
      <c r="N142" s="290" t="s">
        <v>42</v>
      </c>
      <c r="O142" s="125"/>
      <c r="P142" s="291">
        <f>O142*H142</f>
        <v>0</v>
      </c>
      <c r="Q142" s="291">
        <v>0</v>
      </c>
      <c r="R142" s="291">
        <f>Q142*H142</f>
        <v>0</v>
      </c>
      <c r="S142" s="291">
        <v>0</v>
      </c>
      <c r="T142" s="292">
        <f>S142*H142</f>
        <v>0</v>
      </c>
      <c r="AR142" s="98" t="s">
        <v>144</v>
      </c>
      <c r="AT142" s="98" t="s">
        <v>126</v>
      </c>
      <c r="AU142" s="98" t="s">
        <v>77</v>
      </c>
      <c r="AY142" s="98" t="s">
        <v>123</v>
      </c>
      <c r="BE142" s="293">
        <f>IF(N142="základní",J142,0)</f>
        <v>0</v>
      </c>
      <c r="BF142" s="293">
        <f>IF(N142="snížená",J142,0)</f>
        <v>0</v>
      </c>
      <c r="BG142" s="293">
        <f>IF(N142="zákl. přenesená",J142,0)</f>
        <v>0</v>
      </c>
      <c r="BH142" s="293">
        <f>IF(N142="sníž. přenesená",J142,0)</f>
        <v>0</v>
      </c>
      <c r="BI142" s="293">
        <f>IF(N142="nulová",J142,0)</f>
        <v>0</v>
      </c>
      <c r="BJ142" s="98" t="s">
        <v>75</v>
      </c>
      <c r="BK142" s="293">
        <f>ROUND(I142*H142,2)</f>
        <v>0</v>
      </c>
      <c r="BL142" s="98" t="s">
        <v>144</v>
      </c>
      <c r="BM142" s="98" t="s">
        <v>248</v>
      </c>
    </row>
    <row r="143" spans="2:47" s="130" customFormat="1" ht="27">
      <c r="B143" s="124"/>
      <c r="D143" s="294" t="s">
        <v>133</v>
      </c>
      <c r="F143" s="295" t="s">
        <v>249</v>
      </c>
      <c r="L143" s="124"/>
      <c r="M143" s="296"/>
      <c r="N143" s="125"/>
      <c r="O143" s="125"/>
      <c r="P143" s="125"/>
      <c r="Q143" s="125"/>
      <c r="R143" s="125"/>
      <c r="S143" s="125"/>
      <c r="T143" s="172"/>
      <c r="AT143" s="98" t="s">
        <v>133</v>
      </c>
      <c r="AU143" s="98" t="s">
        <v>77</v>
      </c>
    </row>
    <row r="144" spans="2:47" s="130" customFormat="1" ht="175.5">
      <c r="B144" s="124"/>
      <c r="D144" s="294" t="s">
        <v>203</v>
      </c>
      <c r="F144" s="297" t="s">
        <v>250</v>
      </c>
      <c r="L144" s="124"/>
      <c r="M144" s="296"/>
      <c r="N144" s="125"/>
      <c r="O144" s="125"/>
      <c r="P144" s="125"/>
      <c r="Q144" s="125"/>
      <c r="R144" s="125"/>
      <c r="S144" s="125"/>
      <c r="T144" s="172"/>
      <c r="AT144" s="98" t="s">
        <v>203</v>
      </c>
      <c r="AU144" s="98" t="s">
        <v>77</v>
      </c>
    </row>
    <row r="145" spans="2:51" s="302" customFormat="1" ht="13.5">
      <c r="B145" s="301"/>
      <c r="D145" s="294" t="s">
        <v>184</v>
      </c>
      <c r="E145" s="303" t="s">
        <v>5</v>
      </c>
      <c r="F145" s="304" t="s">
        <v>251</v>
      </c>
      <c r="H145" s="305">
        <v>6978.855</v>
      </c>
      <c r="L145" s="301"/>
      <c r="M145" s="306"/>
      <c r="N145" s="307"/>
      <c r="O145" s="307"/>
      <c r="P145" s="307"/>
      <c r="Q145" s="307"/>
      <c r="R145" s="307"/>
      <c r="S145" s="307"/>
      <c r="T145" s="308"/>
      <c r="AT145" s="303" t="s">
        <v>184</v>
      </c>
      <c r="AU145" s="303" t="s">
        <v>77</v>
      </c>
      <c r="AV145" s="302" t="s">
        <v>77</v>
      </c>
      <c r="AW145" s="302" t="s">
        <v>35</v>
      </c>
      <c r="AX145" s="302" t="s">
        <v>68</v>
      </c>
      <c r="AY145" s="303" t="s">
        <v>123</v>
      </c>
    </row>
    <row r="146" spans="2:51" s="302" customFormat="1" ht="27">
      <c r="B146" s="301"/>
      <c r="D146" s="294" t="s">
        <v>184</v>
      </c>
      <c r="E146" s="303" t="s">
        <v>5</v>
      </c>
      <c r="F146" s="304" t="s">
        <v>252</v>
      </c>
      <c r="H146" s="305">
        <v>-2981.592</v>
      </c>
      <c r="L146" s="301"/>
      <c r="M146" s="306"/>
      <c r="N146" s="307"/>
      <c r="O146" s="307"/>
      <c r="P146" s="307"/>
      <c r="Q146" s="307"/>
      <c r="R146" s="307"/>
      <c r="S146" s="307"/>
      <c r="T146" s="308"/>
      <c r="AT146" s="303" t="s">
        <v>184</v>
      </c>
      <c r="AU146" s="303" t="s">
        <v>77</v>
      </c>
      <c r="AV146" s="302" t="s">
        <v>77</v>
      </c>
      <c r="AW146" s="302" t="s">
        <v>35</v>
      </c>
      <c r="AX146" s="302" t="s">
        <v>68</v>
      </c>
      <c r="AY146" s="303" t="s">
        <v>123</v>
      </c>
    </row>
    <row r="147" spans="2:51" s="318" customFormat="1" ht="13.5">
      <c r="B147" s="317"/>
      <c r="D147" s="294" t="s">
        <v>184</v>
      </c>
      <c r="E147" s="319" t="s">
        <v>5</v>
      </c>
      <c r="F147" s="320" t="s">
        <v>188</v>
      </c>
      <c r="H147" s="321">
        <v>3997.263</v>
      </c>
      <c r="L147" s="317"/>
      <c r="M147" s="322"/>
      <c r="N147" s="323"/>
      <c r="O147" s="323"/>
      <c r="P147" s="323"/>
      <c r="Q147" s="323"/>
      <c r="R147" s="323"/>
      <c r="S147" s="323"/>
      <c r="T147" s="324"/>
      <c r="AT147" s="319" t="s">
        <v>184</v>
      </c>
      <c r="AU147" s="319" t="s">
        <v>77</v>
      </c>
      <c r="AV147" s="318" t="s">
        <v>144</v>
      </c>
      <c r="AW147" s="318" t="s">
        <v>35</v>
      </c>
      <c r="AX147" s="318" t="s">
        <v>75</v>
      </c>
      <c r="AY147" s="319" t="s">
        <v>123</v>
      </c>
    </row>
    <row r="148" spans="2:65" s="130" customFormat="1" ht="14.45" customHeight="1">
      <c r="B148" s="124"/>
      <c r="C148" s="282" t="s">
        <v>253</v>
      </c>
      <c r="D148" s="282" t="s">
        <v>126</v>
      </c>
      <c r="E148" s="283" t="s">
        <v>254</v>
      </c>
      <c r="F148" s="284" t="s">
        <v>255</v>
      </c>
      <c r="G148" s="285" t="s">
        <v>181</v>
      </c>
      <c r="H148" s="286">
        <v>2981.592</v>
      </c>
      <c r="I148" s="287"/>
      <c r="J148" s="288">
        <f>ROUND(I148*H148,2)</f>
        <v>0</v>
      </c>
      <c r="K148" s="284" t="s">
        <v>130</v>
      </c>
      <c r="L148" s="124"/>
      <c r="M148" s="289" t="s">
        <v>5</v>
      </c>
      <c r="N148" s="290" t="s">
        <v>42</v>
      </c>
      <c r="O148" s="125"/>
      <c r="P148" s="291">
        <f>O148*H148</f>
        <v>0</v>
      </c>
      <c r="Q148" s="291">
        <v>0</v>
      </c>
      <c r="R148" s="291">
        <f>Q148*H148</f>
        <v>0</v>
      </c>
      <c r="S148" s="291">
        <v>0</v>
      </c>
      <c r="T148" s="292">
        <f>S148*H148</f>
        <v>0</v>
      </c>
      <c r="AR148" s="98" t="s">
        <v>144</v>
      </c>
      <c r="AT148" s="98" t="s">
        <v>126</v>
      </c>
      <c r="AU148" s="98" t="s">
        <v>77</v>
      </c>
      <c r="AY148" s="98" t="s">
        <v>123</v>
      </c>
      <c r="BE148" s="293">
        <f>IF(N148="základní",J148,0)</f>
        <v>0</v>
      </c>
      <c r="BF148" s="293">
        <f>IF(N148="snížená",J148,0)</f>
        <v>0</v>
      </c>
      <c r="BG148" s="293">
        <f>IF(N148="zákl. přenesená",J148,0)</f>
        <v>0</v>
      </c>
      <c r="BH148" s="293">
        <f>IF(N148="sníž. přenesená",J148,0)</f>
        <v>0</v>
      </c>
      <c r="BI148" s="293">
        <f>IF(N148="nulová",J148,0)</f>
        <v>0</v>
      </c>
      <c r="BJ148" s="98" t="s">
        <v>75</v>
      </c>
      <c r="BK148" s="293">
        <f>ROUND(I148*H148,2)</f>
        <v>0</v>
      </c>
      <c r="BL148" s="98" t="s">
        <v>144</v>
      </c>
      <c r="BM148" s="98" t="s">
        <v>256</v>
      </c>
    </row>
    <row r="149" spans="2:47" s="130" customFormat="1" ht="27">
      <c r="B149" s="124"/>
      <c r="D149" s="294" t="s">
        <v>133</v>
      </c>
      <c r="F149" s="295" t="s">
        <v>257</v>
      </c>
      <c r="L149" s="124"/>
      <c r="M149" s="296"/>
      <c r="N149" s="125"/>
      <c r="O149" s="125"/>
      <c r="P149" s="125"/>
      <c r="Q149" s="125"/>
      <c r="R149" s="125"/>
      <c r="S149" s="125"/>
      <c r="T149" s="172"/>
      <c r="AT149" s="98" t="s">
        <v>133</v>
      </c>
      <c r="AU149" s="98" t="s">
        <v>77</v>
      </c>
    </row>
    <row r="150" spans="2:47" s="130" customFormat="1" ht="409.5">
      <c r="B150" s="124"/>
      <c r="D150" s="294" t="s">
        <v>203</v>
      </c>
      <c r="F150" s="332" t="s">
        <v>258</v>
      </c>
      <c r="L150" s="124"/>
      <c r="M150" s="296"/>
      <c r="N150" s="125"/>
      <c r="O150" s="125"/>
      <c r="P150" s="125"/>
      <c r="Q150" s="125"/>
      <c r="R150" s="125"/>
      <c r="S150" s="125"/>
      <c r="T150" s="172"/>
      <c r="AT150" s="98" t="s">
        <v>203</v>
      </c>
      <c r="AU150" s="98" t="s">
        <v>77</v>
      </c>
    </row>
    <row r="151" spans="2:47" s="130" customFormat="1" ht="27">
      <c r="B151" s="124"/>
      <c r="D151" s="294" t="s">
        <v>134</v>
      </c>
      <c r="F151" s="297" t="s">
        <v>259</v>
      </c>
      <c r="L151" s="124"/>
      <c r="M151" s="296"/>
      <c r="N151" s="125"/>
      <c r="O151" s="125"/>
      <c r="P151" s="125"/>
      <c r="Q151" s="125"/>
      <c r="R151" s="125"/>
      <c r="S151" s="125"/>
      <c r="T151" s="172"/>
      <c r="AT151" s="98" t="s">
        <v>134</v>
      </c>
      <c r="AU151" s="98" t="s">
        <v>77</v>
      </c>
    </row>
    <row r="152" spans="2:65" s="130" customFormat="1" ht="14.45" customHeight="1">
      <c r="B152" s="124"/>
      <c r="C152" s="282" t="s">
        <v>260</v>
      </c>
      <c r="D152" s="282" t="s">
        <v>126</v>
      </c>
      <c r="E152" s="283" t="s">
        <v>261</v>
      </c>
      <c r="F152" s="284" t="s">
        <v>262</v>
      </c>
      <c r="G152" s="285" t="s">
        <v>181</v>
      </c>
      <c r="H152" s="286">
        <v>1155.712</v>
      </c>
      <c r="I152" s="287"/>
      <c r="J152" s="288">
        <f>ROUND(I152*H152,2)</f>
        <v>0</v>
      </c>
      <c r="K152" s="284" t="s">
        <v>130</v>
      </c>
      <c r="L152" s="124"/>
      <c r="M152" s="289" t="s">
        <v>5</v>
      </c>
      <c r="N152" s="290" t="s">
        <v>42</v>
      </c>
      <c r="O152" s="125"/>
      <c r="P152" s="291">
        <f>O152*H152</f>
        <v>0</v>
      </c>
      <c r="Q152" s="291">
        <v>0</v>
      </c>
      <c r="R152" s="291">
        <f>Q152*H152</f>
        <v>0</v>
      </c>
      <c r="S152" s="291">
        <v>0</v>
      </c>
      <c r="T152" s="292">
        <f>S152*H152</f>
        <v>0</v>
      </c>
      <c r="AR152" s="98" t="s">
        <v>144</v>
      </c>
      <c r="AT152" s="98" t="s">
        <v>126</v>
      </c>
      <c r="AU152" s="98" t="s">
        <v>77</v>
      </c>
      <c r="AY152" s="98" t="s">
        <v>123</v>
      </c>
      <c r="BE152" s="293">
        <f>IF(N152="základní",J152,0)</f>
        <v>0</v>
      </c>
      <c r="BF152" s="293">
        <f>IF(N152="snížená",J152,0)</f>
        <v>0</v>
      </c>
      <c r="BG152" s="293">
        <f>IF(N152="zákl. přenesená",J152,0)</f>
        <v>0</v>
      </c>
      <c r="BH152" s="293">
        <f>IF(N152="sníž. přenesená",J152,0)</f>
        <v>0</v>
      </c>
      <c r="BI152" s="293">
        <f>IF(N152="nulová",J152,0)</f>
        <v>0</v>
      </c>
      <c r="BJ152" s="98" t="s">
        <v>75</v>
      </c>
      <c r="BK152" s="293">
        <f>ROUND(I152*H152,2)</f>
        <v>0</v>
      </c>
      <c r="BL152" s="98" t="s">
        <v>144</v>
      </c>
      <c r="BM152" s="98" t="s">
        <v>263</v>
      </c>
    </row>
    <row r="153" spans="2:47" s="130" customFormat="1" ht="13.5">
      <c r="B153" s="124"/>
      <c r="D153" s="294" t="s">
        <v>133</v>
      </c>
      <c r="F153" s="295" t="s">
        <v>264</v>
      </c>
      <c r="L153" s="124"/>
      <c r="M153" s="296"/>
      <c r="N153" s="125"/>
      <c r="O153" s="125"/>
      <c r="P153" s="125"/>
      <c r="Q153" s="125"/>
      <c r="R153" s="125"/>
      <c r="S153" s="125"/>
      <c r="T153" s="172"/>
      <c r="AT153" s="98" t="s">
        <v>133</v>
      </c>
      <c r="AU153" s="98" t="s">
        <v>77</v>
      </c>
    </row>
    <row r="154" spans="2:47" s="130" customFormat="1" ht="324">
      <c r="B154" s="124"/>
      <c r="D154" s="294" t="s">
        <v>203</v>
      </c>
      <c r="F154" s="297" t="s">
        <v>265</v>
      </c>
      <c r="L154" s="124"/>
      <c r="M154" s="296"/>
      <c r="N154" s="125"/>
      <c r="O154" s="125"/>
      <c r="P154" s="125"/>
      <c r="Q154" s="125"/>
      <c r="R154" s="125"/>
      <c r="S154" s="125"/>
      <c r="T154" s="172"/>
      <c r="AT154" s="98" t="s">
        <v>203</v>
      </c>
      <c r="AU154" s="98" t="s">
        <v>77</v>
      </c>
    </row>
    <row r="155" spans="2:65" s="130" customFormat="1" ht="14.45" customHeight="1">
      <c r="B155" s="124"/>
      <c r="C155" s="282" t="s">
        <v>266</v>
      </c>
      <c r="D155" s="282" t="s">
        <v>126</v>
      </c>
      <c r="E155" s="283" t="s">
        <v>267</v>
      </c>
      <c r="F155" s="284" t="s">
        <v>268</v>
      </c>
      <c r="G155" s="285" t="s">
        <v>269</v>
      </c>
      <c r="H155" s="286">
        <v>2080.282</v>
      </c>
      <c r="I155" s="287"/>
      <c r="J155" s="288">
        <f>ROUND(I155*H155,2)</f>
        <v>0</v>
      </c>
      <c r="K155" s="284" t="s">
        <v>130</v>
      </c>
      <c r="L155" s="124"/>
      <c r="M155" s="289" t="s">
        <v>5</v>
      </c>
      <c r="N155" s="290" t="s">
        <v>42</v>
      </c>
      <c r="O155" s="125"/>
      <c r="P155" s="291">
        <f>O155*H155</f>
        <v>0</v>
      </c>
      <c r="Q155" s="291">
        <v>0</v>
      </c>
      <c r="R155" s="291">
        <f>Q155*H155</f>
        <v>0</v>
      </c>
      <c r="S155" s="291">
        <v>0</v>
      </c>
      <c r="T155" s="292">
        <f>S155*H155</f>
        <v>0</v>
      </c>
      <c r="AR155" s="98" t="s">
        <v>144</v>
      </c>
      <c r="AT155" s="98" t="s">
        <v>126</v>
      </c>
      <c r="AU155" s="98" t="s">
        <v>77</v>
      </c>
      <c r="AY155" s="98" t="s">
        <v>123</v>
      </c>
      <c r="BE155" s="293">
        <f>IF(N155="základní",J155,0)</f>
        <v>0</v>
      </c>
      <c r="BF155" s="293">
        <f>IF(N155="snížená",J155,0)</f>
        <v>0</v>
      </c>
      <c r="BG155" s="293">
        <f>IF(N155="zákl. přenesená",J155,0)</f>
        <v>0</v>
      </c>
      <c r="BH155" s="293">
        <f>IF(N155="sníž. přenesená",J155,0)</f>
        <v>0</v>
      </c>
      <c r="BI155" s="293">
        <f>IF(N155="nulová",J155,0)</f>
        <v>0</v>
      </c>
      <c r="BJ155" s="98" t="s">
        <v>75</v>
      </c>
      <c r="BK155" s="293">
        <f>ROUND(I155*H155,2)</f>
        <v>0</v>
      </c>
      <c r="BL155" s="98" t="s">
        <v>144</v>
      </c>
      <c r="BM155" s="98" t="s">
        <v>270</v>
      </c>
    </row>
    <row r="156" spans="2:47" s="130" customFormat="1" ht="13.5">
      <c r="B156" s="124"/>
      <c r="D156" s="294" t="s">
        <v>133</v>
      </c>
      <c r="F156" s="295" t="s">
        <v>271</v>
      </c>
      <c r="L156" s="124"/>
      <c r="M156" s="296"/>
      <c r="N156" s="125"/>
      <c r="O156" s="125"/>
      <c r="P156" s="125"/>
      <c r="Q156" s="125"/>
      <c r="R156" s="125"/>
      <c r="S156" s="125"/>
      <c r="T156" s="172"/>
      <c r="AT156" s="98" t="s">
        <v>133</v>
      </c>
      <c r="AU156" s="98" t="s">
        <v>77</v>
      </c>
    </row>
    <row r="157" spans="2:47" s="130" customFormat="1" ht="27">
      <c r="B157" s="124"/>
      <c r="D157" s="294" t="s">
        <v>203</v>
      </c>
      <c r="F157" s="297" t="s">
        <v>272</v>
      </c>
      <c r="L157" s="124"/>
      <c r="M157" s="296"/>
      <c r="N157" s="125"/>
      <c r="O157" s="125"/>
      <c r="P157" s="125"/>
      <c r="Q157" s="125"/>
      <c r="R157" s="125"/>
      <c r="S157" s="125"/>
      <c r="T157" s="172"/>
      <c r="AT157" s="98" t="s">
        <v>203</v>
      </c>
      <c r="AU157" s="98" t="s">
        <v>77</v>
      </c>
    </row>
    <row r="158" spans="2:51" s="302" customFormat="1" ht="13.5">
      <c r="B158" s="301"/>
      <c r="D158" s="294" t="s">
        <v>184</v>
      </c>
      <c r="F158" s="304" t="s">
        <v>273</v>
      </c>
      <c r="H158" s="305">
        <v>2080.282</v>
      </c>
      <c r="L158" s="301"/>
      <c r="M158" s="306"/>
      <c r="N158" s="307"/>
      <c r="O158" s="307"/>
      <c r="P158" s="307"/>
      <c r="Q158" s="307"/>
      <c r="R158" s="307"/>
      <c r="S158" s="307"/>
      <c r="T158" s="308"/>
      <c r="AT158" s="303" t="s">
        <v>184</v>
      </c>
      <c r="AU158" s="303" t="s">
        <v>77</v>
      </c>
      <c r="AV158" s="302" t="s">
        <v>77</v>
      </c>
      <c r="AW158" s="302" t="s">
        <v>6</v>
      </c>
      <c r="AX158" s="302" t="s">
        <v>75</v>
      </c>
      <c r="AY158" s="303" t="s">
        <v>123</v>
      </c>
    </row>
    <row r="159" spans="2:65" s="130" customFormat="1" ht="22.9" customHeight="1">
      <c r="B159" s="124"/>
      <c r="C159" s="282" t="s">
        <v>274</v>
      </c>
      <c r="D159" s="282" t="s">
        <v>126</v>
      </c>
      <c r="E159" s="283" t="s">
        <v>275</v>
      </c>
      <c r="F159" s="284" t="s">
        <v>276</v>
      </c>
      <c r="G159" s="285" t="s">
        <v>181</v>
      </c>
      <c r="H159" s="286">
        <v>1825.88</v>
      </c>
      <c r="I159" s="287"/>
      <c r="J159" s="288">
        <f>ROUND(I159*H159,2)</f>
        <v>0</v>
      </c>
      <c r="K159" s="284" t="s">
        <v>130</v>
      </c>
      <c r="L159" s="124"/>
      <c r="M159" s="289" t="s">
        <v>5</v>
      </c>
      <c r="N159" s="290" t="s">
        <v>42</v>
      </c>
      <c r="O159" s="125"/>
      <c r="P159" s="291">
        <f>O159*H159</f>
        <v>0</v>
      </c>
      <c r="Q159" s="291">
        <v>0</v>
      </c>
      <c r="R159" s="291">
        <f>Q159*H159</f>
        <v>0</v>
      </c>
      <c r="S159" s="291">
        <v>0</v>
      </c>
      <c r="T159" s="292">
        <f>S159*H159</f>
        <v>0</v>
      </c>
      <c r="AR159" s="98" t="s">
        <v>144</v>
      </c>
      <c r="AT159" s="98" t="s">
        <v>126</v>
      </c>
      <c r="AU159" s="98" t="s">
        <v>77</v>
      </c>
      <c r="AY159" s="98" t="s">
        <v>123</v>
      </c>
      <c r="BE159" s="293">
        <f>IF(N159="základní",J159,0)</f>
        <v>0</v>
      </c>
      <c r="BF159" s="293">
        <f>IF(N159="snížená",J159,0)</f>
        <v>0</v>
      </c>
      <c r="BG159" s="293">
        <f>IF(N159="zákl. přenesená",J159,0)</f>
        <v>0</v>
      </c>
      <c r="BH159" s="293">
        <f>IF(N159="sníž. přenesená",J159,0)</f>
        <v>0</v>
      </c>
      <c r="BI159" s="293">
        <f>IF(N159="nulová",J159,0)</f>
        <v>0</v>
      </c>
      <c r="BJ159" s="98" t="s">
        <v>75</v>
      </c>
      <c r="BK159" s="293">
        <f>ROUND(I159*H159,2)</f>
        <v>0</v>
      </c>
      <c r="BL159" s="98" t="s">
        <v>144</v>
      </c>
      <c r="BM159" s="98" t="s">
        <v>277</v>
      </c>
    </row>
    <row r="160" spans="2:47" s="130" customFormat="1" ht="27">
      <c r="B160" s="124"/>
      <c r="D160" s="294" t="s">
        <v>133</v>
      </c>
      <c r="F160" s="295" t="s">
        <v>278</v>
      </c>
      <c r="L160" s="124"/>
      <c r="M160" s="296"/>
      <c r="N160" s="125"/>
      <c r="O160" s="125"/>
      <c r="P160" s="125"/>
      <c r="Q160" s="125"/>
      <c r="R160" s="125"/>
      <c r="S160" s="125"/>
      <c r="T160" s="172"/>
      <c r="AT160" s="98" t="s">
        <v>133</v>
      </c>
      <c r="AU160" s="98" t="s">
        <v>77</v>
      </c>
    </row>
    <row r="161" spans="2:47" s="130" customFormat="1" ht="409.5">
      <c r="B161" s="124"/>
      <c r="D161" s="294" t="s">
        <v>203</v>
      </c>
      <c r="F161" s="332" t="s">
        <v>279</v>
      </c>
      <c r="L161" s="124"/>
      <c r="M161" s="296"/>
      <c r="N161" s="125"/>
      <c r="O161" s="125"/>
      <c r="P161" s="125"/>
      <c r="Q161" s="125"/>
      <c r="R161" s="125"/>
      <c r="S161" s="125"/>
      <c r="T161" s="172"/>
      <c r="AT161" s="98" t="s">
        <v>203</v>
      </c>
      <c r="AU161" s="98" t="s">
        <v>77</v>
      </c>
    </row>
    <row r="162" spans="2:51" s="302" customFormat="1" ht="13.5">
      <c r="B162" s="301"/>
      <c r="D162" s="294" t="s">
        <v>184</v>
      </c>
      <c r="E162" s="303" t="s">
        <v>5</v>
      </c>
      <c r="F162" s="304" t="s">
        <v>280</v>
      </c>
      <c r="H162" s="305">
        <v>1427</v>
      </c>
      <c r="L162" s="301"/>
      <c r="M162" s="306"/>
      <c r="N162" s="307"/>
      <c r="O162" s="307"/>
      <c r="P162" s="307"/>
      <c r="Q162" s="307"/>
      <c r="R162" s="307"/>
      <c r="S162" s="307"/>
      <c r="T162" s="308"/>
      <c r="AT162" s="303" t="s">
        <v>184</v>
      </c>
      <c r="AU162" s="303" t="s">
        <v>77</v>
      </c>
      <c r="AV162" s="302" t="s">
        <v>77</v>
      </c>
      <c r="AW162" s="302" t="s">
        <v>35</v>
      </c>
      <c r="AX162" s="302" t="s">
        <v>68</v>
      </c>
      <c r="AY162" s="303" t="s">
        <v>123</v>
      </c>
    </row>
    <row r="163" spans="2:51" s="302" customFormat="1" ht="13.5">
      <c r="B163" s="301"/>
      <c r="D163" s="294" t="s">
        <v>184</v>
      </c>
      <c r="E163" s="303" t="s">
        <v>5</v>
      </c>
      <c r="F163" s="304" t="s">
        <v>281</v>
      </c>
      <c r="H163" s="305">
        <v>398.88</v>
      </c>
      <c r="L163" s="301"/>
      <c r="M163" s="306"/>
      <c r="N163" s="307"/>
      <c r="O163" s="307"/>
      <c r="P163" s="307"/>
      <c r="Q163" s="307"/>
      <c r="R163" s="307"/>
      <c r="S163" s="307"/>
      <c r="T163" s="308"/>
      <c r="AT163" s="303" t="s">
        <v>184</v>
      </c>
      <c r="AU163" s="303" t="s">
        <v>77</v>
      </c>
      <c r="AV163" s="302" t="s">
        <v>77</v>
      </c>
      <c r="AW163" s="302" t="s">
        <v>35</v>
      </c>
      <c r="AX163" s="302" t="s">
        <v>68</v>
      </c>
      <c r="AY163" s="303" t="s">
        <v>123</v>
      </c>
    </row>
    <row r="164" spans="2:51" s="318" customFormat="1" ht="13.5">
      <c r="B164" s="317"/>
      <c r="D164" s="294" t="s">
        <v>184</v>
      </c>
      <c r="E164" s="319" t="s">
        <v>5</v>
      </c>
      <c r="F164" s="320" t="s">
        <v>188</v>
      </c>
      <c r="H164" s="321">
        <v>1825.88</v>
      </c>
      <c r="L164" s="317"/>
      <c r="M164" s="322"/>
      <c r="N164" s="323"/>
      <c r="O164" s="323"/>
      <c r="P164" s="323"/>
      <c r="Q164" s="323"/>
      <c r="R164" s="323"/>
      <c r="S164" s="323"/>
      <c r="T164" s="324"/>
      <c r="AT164" s="319" t="s">
        <v>184</v>
      </c>
      <c r="AU164" s="319" t="s">
        <v>77</v>
      </c>
      <c r="AV164" s="318" t="s">
        <v>144</v>
      </c>
      <c r="AW164" s="318" t="s">
        <v>35</v>
      </c>
      <c r="AX164" s="318" t="s">
        <v>75</v>
      </c>
      <c r="AY164" s="319" t="s">
        <v>123</v>
      </c>
    </row>
    <row r="165" spans="2:65" s="130" customFormat="1" ht="22.9" customHeight="1">
      <c r="B165" s="124"/>
      <c r="C165" s="282" t="s">
        <v>11</v>
      </c>
      <c r="D165" s="282" t="s">
        <v>126</v>
      </c>
      <c r="E165" s="283" t="s">
        <v>282</v>
      </c>
      <c r="F165" s="284" t="s">
        <v>283</v>
      </c>
      <c r="G165" s="285" t="s">
        <v>191</v>
      </c>
      <c r="H165" s="286">
        <v>10156.71</v>
      </c>
      <c r="I165" s="287"/>
      <c r="J165" s="288">
        <f>ROUND(I165*H165,2)</f>
        <v>0</v>
      </c>
      <c r="K165" s="284" t="s">
        <v>130</v>
      </c>
      <c r="L165" s="124"/>
      <c r="M165" s="289" t="s">
        <v>5</v>
      </c>
      <c r="N165" s="290" t="s">
        <v>42</v>
      </c>
      <c r="O165" s="125"/>
      <c r="P165" s="291">
        <f>O165*H165</f>
        <v>0</v>
      </c>
      <c r="Q165" s="291">
        <v>0</v>
      </c>
      <c r="R165" s="291">
        <f>Q165*H165</f>
        <v>0</v>
      </c>
      <c r="S165" s="291">
        <v>0</v>
      </c>
      <c r="T165" s="292">
        <f>S165*H165</f>
        <v>0</v>
      </c>
      <c r="AR165" s="98" t="s">
        <v>144</v>
      </c>
      <c r="AT165" s="98" t="s">
        <v>126</v>
      </c>
      <c r="AU165" s="98" t="s">
        <v>77</v>
      </c>
      <c r="AY165" s="98" t="s">
        <v>123</v>
      </c>
      <c r="BE165" s="293">
        <f>IF(N165="základní",J165,0)</f>
        <v>0</v>
      </c>
      <c r="BF165" s="293">
        <f>IF(N165="snížená",J165,0)</f>
        <v>0</v>
      </c>
      <c r="BG165" s="293">
        <f>IF(N165="zákl. přenesená",J165,0)</f>
        <v>0</v>
      </c>
      <c r="BH165" s="293">
        <f>IF(N165="sníž. přenesená",J165,0)</f>
        <v>0</v>
      </c>
      <c r="BI165" s="293">
        <f>IF(N165="nulová",J165,0)</f>
        <v>0</v>
      </c>
      <c r="BJ165" s="98" t="s">
        <v>75</v>
      </c>
      <c r="BK165" s="293">
        <f>ROUND(I165*H165,2)</f>
        <v>0</v>
      </c>
      <c r="BL165" s="98" t="s">
        <v>144</v>
      </c>
      <c r="BM165" s="98" t="s">
        <v>284</v>
      </c>
    </row>
    <row r="166" spans="2:47" s="130" customFormat="1" ht="27">
      <c r="B166" s="124"/>
      <c r="D166" s="294" t="s">
        <v>133</v>
      </c>
      <c r="F166" s="295" t="s">
        <v>285</v>
      </c>
      <c r="L166" s="124"/>
      <c r="M166" s="296"/>
      <c r="N166" s="125"/>
      <c r="O166" s="125"/>
      <c r="P166" s="125"/>
      <c r="Q166" s="125"/>
      <c r="R166" s="125"/>
      <c r="S166" s="125"/>
      <c r="T166" s="172"/>
      <c r="AT166" s="98" t="s">
        <v>133</v>
      </c>
      <c r="AU166" s="98" t="s">
        <v>77</v>
      </c>
    </row>
    <row r="167" spans="2:47" s="130" customFormat="1" ht="135">
      <c r="B167" s="124"/>
      <c r="D167" s="294" t="s">
        <v>203</v>
      </c>
      <c r="F167" s="297" t="s">
        <v>286</v>
      </c>
      <c r="L167" s="124"/>
      <c r="M167" s="296"/>
      <c r="N167" s="125"/>
      <c r="O167" s="125"/>
      <c r="P167" s="125"/>
      <c r="Q167" s="125"/>
      <c r="R167" s="125"/>
      <c r="S167" s="125"/>
      <c r="T167" s="172"/>
      <c r="AT167" s="98" t="s">
        <v>203</v>
      </c>
      <c r="AU167" s="98" t="s">
        <v>77</v>
      </c>
    </row>
    <row r="168" spans="2:51" s="302" customFormat="1" ht="13.5">
      <c r="B168" s="301"/>
      <c r="D168" s="294" t="s">
        <v>184</v>
      </c>
      <c r="E168" s="303" t="s">
        <v>5</v>
      </c>
      <c r="F168" s="304" t="s">
        <v>287</v>
      </c>
      <c r="H168" s="305">
        <v>10156.71</v>
      </c>
      <c r="L168" s="301"/>
      <c r="M168" s="306"/>
      <c r="N168" s="307"/>
      <c r="O168" s="307"/>
      <c r="P168" s="307"/>
      <c r="Q168" s="307"/>
      <c r="R168" s="307"/>
      <c r="S168" s="307"/>
      <c r="T168" s="308"/>
      <c r="AT168" s="303" t="s">
        <v>184</v>
      </c>
      <c r="AU168" s="303" t="s">
        <v>77</v>
      </c>
      <c r="AV168" s="302" t="s">
        <v>77</v>
      </c>
      <c r="AW168" s="302" t="s">
        <v>35</v>
      </c>
      <c r="AX168" s="302" t="s">
        <v>68</v>
      </c>
      <c r="AY168" s="303" t="s">
        <v>123</v>
      </c>
    </row>
    <row r="169" spans="2:51" s="318" customFormat="1" ht="13.5">
      <c r="B169" s="317"/>
      <c r="D169" s="294" t="s">
        <v>184</v>
      </c>
      <c r="E169" s="319" t="s">
        <v>5</v>
      </c>
      <c r="F169" s="320" t="s">
        <v>188</v>
      </c>
      <c r="H169" s="321">
        <v>10156.71</v>
      </c>
      <c r="L169" s="317"/>
      <c r="M169" s="322"/>
      <c r="N169" s="323"/>
      <c r="O169" s="323"/>
      <c r="P169" s="323"/>
      <c r="Q169" s="323"/>
      <c r="R169" s="323"/>
      <c r="S169" s="323"/>
      <c r="T169" s="324"/>
      <c r="AT169" s="319" t="s">
        <v>184</v>
      </c>
      <c r="AU169" s="319" t="s">
        <v>77</v>
      </c>
      <c r="AV169" s="318" t="s">
        <v>144</v>
      </c>
      <c r="AW169" s="318" t="s">
        <v>35</v>
      </c>
      <c r="AX169" s="318" t="s">
        <v>75</v>
      </c>
      <c r="AY169" s="319" t="s">
        <v>123</v>
      </c>
    </row>
    <row r="170" spans="2:65" s="130" customFormat="1" ht="22.9" customHeight="1">
      <c r="B170" s="124"/>
      <c r="C170" s="282" t="s">
        <v>288</v>
      </c>
      <c r="D170" s="282" t="s">
        <v>126</v>
      </c>
      <c r="E170" s="283" t="s">
        <v>289</v>
      </c>
      <c r="F170" s="284" t="s">
        <v>290</v>
      </c>
      <c r="G170" s="285" t="s">
        <v>191</v>
      </c>
      <c r="H170" s="286">
        <v>10156.71</v>
      </c>
      <c r="I170" s="287"/>
      <c r="J170" s="288">
        <f>ROUND(I170*H170,2)</f>
        <v>0</v>
      </c>
      <c r="K170" s="284" t="s">
        <v>130</v>
      </c>
      <c r="L170" s="124"/>
      <c r="M170" s="289" t="s">
        <v>5</v>
      </c>
      <c r="N170" s="290" t="s">
        <v>42</v>
      </c>
      <c r="O170" s="125"/>
      <c r="P170" s="291">
        <f>O170*H170</f>
        <v>0</v>
      </c>
      <c r="Q170" s="291">
        <v>0</v>
      </c>
      <c r="R170" s="291">
        <f>Q170*H170</f>
        <v>0</v>
      </c>
      <c r="S170" s="291">
        <v>0</v>
      </c>
      <c r="T170" s="292">
        <f>S170*H170</f>
        <v>0</v>
      </c>
      <c r="AR170" s="98" t="s">
        <v>144</v>
      </c>
      <c r="AT170" s="98" t="s">
        <v>126</v>
      </c>
      <c r="AU170" s="98" t="s">
        <v>77</v>
      </c>
      <c r="AY170" s="98" t="s">
        <v>123</v>
      </c>
      <c r="BE170" s="293">
        <f>IF(N170="základní",J170,0)</f>
        <v>0</v>
      </c>
      <c r="BF170" s="293">
        <f>IF(N170="snížená",J170,0)</f>
        <v>0</v>
      </c>
      <c r="BG170" s="293">
        <f>IF(N170="zákl. přenesená",J170,0)</f>
        <v>0</v>
      </c>
      <c r="BH170" s="293">
        <f>IF(N170="sníž. přenesená",J170,0)</f>
        <v>0</v>
      </c>
      <c r="BI170" s="293">
        <f>IF(N170="nulová",J170,0)</f>
        <v>0</v>
      </c>
      <c r="BJ170" s="98" t="s">
        <v>75</v>
      </c>
      <c r="BK170" s="293">
        <f>ROUND(I170*H170,2)</f>
        <v>0</v>
      </c>
      <c r="BL170" s="98" t="s">
        <v>144</v>
      </c>
      <c r="BM170" s="98" t="s">
        <v>291</v>
      </c>
    </row>
    <row r="171" spans="2:47" s="130" customFormat="1" ht="27">
      <c r="B171" s="124"/>
      <c r="D171" s="294" t="s">
        <v>133</v>
      </c>
      <c r="F171" s="295" t="s">
        <v>292</v>
      </c>
      <c r="L171" s="124"/>
      <c r="M171" s="296"/>
      <c r="N171" s="125"/>
      <c r="O171" s="125"/>
      <c r="P171" s="125"/>
      <c r="Q171" s="125"/>
      <c r="R171" s="125"/>
      <c r="S171" s="125"/>
      <c r="T171" s="172"/>
      <c r="AT171" s="98" t="s">
        <v>133</v>
      </c>
      <c r="AU171" s="98" t="s">
        <v>77</v>
      </c>
    </row>
    <row r="172" spans="2:47" s="130" customFormat="1" ht="135">
      <c r="B172" s="124"/>
      <c r="D172" s="294" t="s">
        <v>203</v>
      </c>
      <c r="F172" s="297" t="s">
        <v>293</v>
      </c>
      <c r="L172" s="124"/>
      <c r="M172" s="296"/>
      <c r="N172" s="125"/>
      <c r="O172" s="125"/>
      <c r="P172" s="125"/>
      <c r="Q172" s="125"/>
      <c r="R172" s="125"/>
      <c r="S172" s="125"/>
      <c r="T172" s="172"/>
      <c r="AT172" s="98" t="s">
        <v>203</v>
      </c>
      <c r="AU172" s="98" t="s">
        <v>77</v>
      </c>
    </row>
    <row r="173" spans="2:65" s="130" customFormat="1" ht="14.45" customHeight="1">
      <c r="B173" s="124"/>
      <c r="C173" s="333" t="s">
        <v>294</v>
      </c>
      <c r="D173" s="333" t="s">
        <v>295</v>
      </c>
      <c r="E173" s="334" t="s">
        <v>296</v>
      </c>
      <c r="F173" s="335" t="s">
        <v>297</v>
      </c>
      <c r="G173" s="336" t="s">
        <v>298</v>
      </c>
      <c r="H173" s="337">
        <v>152.351</v>
      </c>
      <c r="I173" s="338"/>
      <c r="J173" s="339">
        <f>ROUND(I173*H173,2)</f>
        <v>0</v>
      </c>
      <c r="K173" s="335" t="s">
        <v>130</v>
      </c>
      <c r="L173" s="340"/>
      <c r="M173" s="341" t="s">
        <v>5</v>
      </c>
      <c r="N173" s="342" t="s">
        <v>42</v>
      </c>
      <c r="O173" s="125"/>
      <c r="P173" s="291">
        <f>O173*H173</f>
        <v>0</v>
      </c>
      <c r="Q173" s="291">
        <v>0.001</v>
      </c>
      <c r="R173" s="291">
        <f>Q173*H173</f>
        <v>0.15235100000000001</v>
      </c>
      <c r="S173" s="291">
        <v>0</v>
      </c>
      <c r="T173" s="292">
        <f>S173*H173</f>
        <v>0</v>
      </c>
      <c r="AR173" s="98" t="s">
        <v>227</v>
      </c>
      <c r="AT173" s="98" t="s">
        <v>295</v>
      </c>
      <c r="AU173" s="98" t="s">
        <v>77</v>
      </c>
      <c r="AY173" s="98" t="s">
        <v>123</v>
      </c>
      <c r="BE173" s="293">
        <f>IF(N173="základní",J173,0)</f>
        <v>0</v>
      </c>
      <c r="BF173" s="293">
        <f>IF(N173="snížená",J173,0)</f>
        <v>0</v>
      </c>
      <c r="BG173" s="293">
        <f>IF(N173="zákl. přenesená",J173,0)</f>
        <v>0</v>
      </c>
      <c r="BH173" s="293">
        <f>IF(N173="sníž. přenesená",J173,0)</f>
        <v>0</v>
      </c>
      <c r="BI173" s="293">
        <f>IF(N173="nulová",J173,0)</f>
        <v>0</v>
      </c>
      <c r="BJ173" s="98" t="s">
        <v>75</v>
      </c>
      <c r="BK173" s="293">
        <f>ROUND(I173*H173,2)</f>
        <v>0</v>
      </c>
      <c r="BL173" s="98" t="s">
        <v>144</v>
      </c>
      <c r="BM173" s="98" t="s">
        <v>299</v>
      </c>
    </row>
    <row r="174" spans="2:47" s="130" customFormat="1" ht="13.5">
      <c r="B174" s="124"/>
      <c r="D174" s="294" t="s">
        <v>133</v>
      </c>
      <c r="F174" s="295" t="s">
        <v>297</v>
      </c>
      <c r="L174" s="124"/>
      <c r="M174" s="296"/>
      <c r="N174" s="125"/>
      <c r="O174" s="125"/>
      <c r="P174" s="125"/>
      <c r="Q174" s="125"/>
      <c r="R174" s="125"/>
      <c r="S174" s="125"/>
      <c r="T174" s="172"/>
      <c r="AT174" s="98" t="s">
        <v>133</v>
      </c>
      <c r="AU174" s="98" t="s">
        <v>77</v>
      </c>
    </row>
    <row r="175" spans="2:51" s="302" customFormat="1" ht="13.5">
      <c r="B175" s="301"/>
      <c r="D175" s="294" t="s">
        <v>184</v>
      </c>
      <c r="F175" s="304" t="s">
        <v>300</v>
      </c>
      <c r="H175" s="305">
        <v>152.351</v>
      </c>
      <c r="L175" s="301"/>
      <c r="M175" s="306"/>
      <c r="N175" s="307"/>
      <c r="O175" s="307"/>
      <c r="P175" s="307"/>
      <c r="Q175" s="307"/>
      <c r="R175" s="307"/>
      <c r="S175" s="307"/>
      <c r="T175" s="308"/>
      <c r="AT175" s="303" t="s">
        <v>184</v>
      </c>
      <c r="AU175" s="303" t="s">
        <v>77</v>
      </c>
      <c r="AV175" s="302" t="s">
        <v>77</v>
      </c>
      <c r="AW175" s="302" t="s">
        <v>6</v>
      </c>
      <c r="AX175" s="302" t="s">
        <v>75</v>
      </c>
      <c r="AY175" s="303" t="s">
        <v>123</v>
      </c>
    </row>
    <row r="176" spans="2:65" s="130" customFormat="1" ht="14.45" customHeight="1">
      <c r="B176" s="124"/>
      <c r="C176" s="282" t="s">
        <v>301</v>
      </c>
      <c r="D176" s="282" t="s">
        <v>126</v>
      </c>
      <c r="E176" s="283" t="s">
        <v>302</v>
      </c>
      <c r="F176" s="284" t="s">
        <v>303</v>
      </c>
      <c r="G176" s="285" t="s">
        <v>191</v>
      </c>
      <c r="H176" s="286">
        <v>33855.7</v>
      </c>
      <c r="I176" s="287"/>
      <c r="J176" s="288">
        <f>ROUND(I176*H176,2)</f>
        <v>0</v>
      </c>
      <c r="K176" s="284" t="s">
        <v>130</v>
      </c>
      <c r="L176" s="124"/>
      <c r="M176" s="289" t="s">
        <v>5</v>
      </c>
      <c r="N176" s="290" t="s">
        <v>42</v>
      </c>
      <c r="O176" s="125"/>
      <c r="P176" s="291">
        <f>O176*H176</f>
        <v>0</v>
      </c>
      <c r="Q176" s="291">
        <v>0</v>
      </c>
      <c r="R176" s="291">
        <f>Q176*H176</f>
        <v>0</v>
      </c>
      <c r="S176" s="291">
        <v>0</v>
      </c>
      <c r="T176" s="292">
        <f>S176*H176</f>
        <v>0</v>
      </c>
      <c r="AR176" s="98" t="s">
        <v>144</v>
      </c>
      <c r="AT176" s="98" t="s">
        <v>126</v>
      </c>
      <c r="AU176" s="98" t="s">
        <v>77</v>
      </c>
      <c r="AY176" s="98" t="s">
        <v>123</v>
      </c>
      <c r="BE176" s="293">
        <f>IF(N176="základní",J176,0)</f>
        <v>0</v>
      </c>
      <c r="BF176" s="293">
        <f>IF(N176="snížená",J176,0)</f>
        <v>0</v>
      </c>
      <c r="BG176" s="293">
        <f>IF(N176="zákl. přenesená",J176,0)</f>
        <v>0</v>
      </c>
      <c r="BH176" s="293">
        <f>IF(N176="sníž. přenesená",J176,0)</f>
        <v>0</v>
      </c>
      <c r="BI176" s="293">
        <f>IF(N176="nulová",J176,0)</f>
        <v>0</v>
      </c>
      <c r="BJ176" s="98" t="s">
        <v>75</v>
      </c>
      <c r="BK176" s="293">
        <f>ROUND(I176*H176,2)</f>
        <v>0</v>
      </c>
      <c r="BL176" s="98" t="s">
        <v>144</v>
      </c>
      <c r="BM176" s="98" t="s">
        <v>304</v>
      </c>
    </row>
    <row r="177" spans="2:47" s="130" customFormat="1" ht="13.5">
      <c r="B177" s="124"/>
      <c r="D177" s="294" t="s">
        <v>133</v>
      </c>
      <c r="F177" s="295" t="s">
        <v>305</v>
      </c>
      <c r="L177" s="124"/>
      <c r="M177" s="296"/>
      <c r="N177" s="125"/>
      <c r="O177" s="125"/>
      <c r="P177" s="125"/>
      <c r="Q177" s="125"/>
      <c r="R177" s="125"/>
      <c r="S177" s="125"/>
      <c r="T177" s="172"/>
      <c r="AT177" s="98" t="s">
        <v>133</v>
      </c>
      <c r="AU177" s="98" t="s">
        <v>77</v>
      </c>
    </row>
    <row r="178" spans="2:47" s="130" customFormat="1" ht="189">
      <c r="B178" s="124"/>
      <c r="D178" s="294" t="s">
        <v>203</v>
      </c>
      <c r="F178" s="297" t="s">
        <v>306</v>
      </c>
      <c r="L178" s="124"/>
      <c r="M178" s="296"/>
      <c r="N178" s="125"/>
      <c r="O178" s="125"/>
      <c r="P178" s="125"/>
      <c r="Q178" s="125"/>
      <c r="R178" s="125"/>
      <c r="S178" s="125"/>
      <c r="T178" s="172"/>
      <c r="AT178" s="98" t="s">
        <v>203</v>
      </c>
      <c r="AU178" s="98" t="s">
        <v>77</v>
      </c>
    </row>
    <row r="179" spans="2:51" s="302" customFormat="1" ht="13.5">
      <c r="B179" s="301"/>
      <c r="D179" s="294" t="s">
        <v>184</v>
      </c>
      <c r="E179" s="303" t="s">
        <v>5</v>
      </c>
      <c r="F179" s="304" t="s">
        <v>307</v>
      </c>
      <c r="H179" s="305">
        <v>33855.7</v>
      </c>
      <c r="L179" s="301"/>
      <c r="M179" s="306"/>
      <c r="N179" s="307"/>
      <c r="O179" s="307"/>
      <c r="P179" s="307"/>
      <c r="Q179" s="307"/>
      <c r="R179" s="307"/>
      <c r="S179" s="307"/>
      <c r="T179" s="308"/>
      <c r="AT179" s="303" t="s">
        <v>184</v>
      </c>
      <c r="AU179" s="303" t="s">
        <v>77</v>
      </c>
      <c r="AV179" s="302" t="s">
        <v>77</v>
      </c>
      <c r="AW179" s="302" t="s">
        <v>35</v>
      </c>
      <c r="AX179" s="302" t="s">
        <v>68</v>
      </c>
      <c r="AY179" s="303" t="s">
        <v>123</v>
      </c>
    </row>
    <row r="180" spans="2:51" s="318" customFormat="1" ht="13.5">
      <c r="B180" s="317"/>
      <c r="D180" s="294" t="s">
        <v>184</v>
      </c>
      <c r="E180" s="319" t="s">
        <v>5</v>
      </c>
      <c r="F180" s="320" t="s">
        <v>188</v>
      </c>
      <c r="H180" s="321">
        <v>33855.7</v>
      </c>
      <c r="L180" s="317"/>
      <c r="M180" s="322"/>
      <c r="N180" s="323"/>
      <c r="O180" s="323"/>
      <c r="P180" s="323"/>
      <c r="Q180" s="323"/>
      <c r="R180" s="323"/>
      <c r="S180" s="323"/>
      <c r="T180" s="324"/>
      <c r="AT180" s="319" t="s">
        <v>184</v>
      </c>
      <c r="AU180" s="319" t="s">
        <v>77</v>
      </c>
      <c r="AV180" s="318" t="s">
        <v>144</v>
      </c>
      <c r="AW180" s="318" t="s">
        <v>35</v>
      </c>
      <c r="AX180" s="318" t="s">
        <v>75</v>
      </c>
      <c r="AY180" s="319" t="s">
        <v>123</v>
      </c>
    </row>
    <row r="181" spans="2:65" s="130" customFormat="1" ht="14.45" customHeight="1">
      <c r="B181" s="124"/>
      <c r="C181" s="282" t="s">
        <v>308</v>
      </c>
      <c r="D181" s="282" t="s">
        <v>126</v>
      </c>
      <c r="E181" s="283" t="s">
        <v>309</v>
      </c>
      <c r="F181" s="284" t="s">
        <v>310</v>
      </c>
      <c r="G181" s="285" t="s">
        <v>191</v>
      </c>
      <c r="H181" s="286">
        <v>16928</v>
      </c>
      <c r="I181" s="287"/>
      <c r="J181" s="288">
        <f>ROUND(I181*H181,2)</f>
        <v>0</v>
      </c>
      <c r="K181" s="284" t="s">
        <v>130</v>
      </c>
      <c r="L181" s="124"/>
      <c r="M181" s="289" t="s">
        <v>5</v>
      </c>
      <c r="N181" s="290" t="s">
        <v>42</v>
      </c>
      <c r="O181" s="125"/>
      <c r="P181" s="291">
        <f>O181*H181</f>
        <v>0</v>
      </c>
      <c r="Q181" s="291">
        <v>0</v>
      </c>
      <c r="R181" s="291">
        <f>Q181*H181</f>
        <v>0</v>
      </c>
      <c r="S181" s="291">
        <v>0</v>
      </c>
      <c r="T181" s="292">
        <f>S181*H181</f>
        <v>0</v>
      </c>
      <c r="AR181" s="98" t="s">
        <v>144</v>
      </c>
      <c r="AT181" s="98" t="s">
        <v>126</v>
      </c>
      <c r="AU181" s="98" t="s">
        <v>77</v>
      </c>
      <c r="AY181" s="98" t="s">
        <v>123</v>
      </c>
      <c r="BE181" s="293">
        <f>IF(N181="základní",J181,0)</f>
        <v>0</v>
      </c>
      <c r="BF181" s="293">
        <f>IF(N181="snížená",J181,0)</f>
        <v>0</v>
      </c>
      <c r="BG181" s="293">
        <f>IF(N181="zákl. přenesená",J181,0)</f>
        <v>0</v>
      </c>
      <c r="BH181" s="293">
        <f>IF(N181="sníž. přenesená",J181,0)</f>
        <v>0</v>
      </c>
      <c r="BI181" s="293">
        <f>IF(N181="nulová",J181,0)</f>
        <v>0</v>
      </c>
      <c r="BJ181" s="98" t="s">
        <v>75</v>
      </c>
      <c r="BK181" s="293">
        <f>ROUND(I181*H181,2)</f>
        <v>0</v>
      </c>
      <c r="BL181" s="98" t="s">
        <v>144</v>
      </c>
      <c r="BM181" s="98" t="s">
        <v>311</v>
      </c>
    </row>
    <row r="182" spans="2:47" s="130" customFormat="1" ht="27">
      <c r="B182" s="124"/>
      <c r="D182" s="294" t="s">
        <v>133</v>
      </c>
      <c r="F182" s="295" t="s">
        <v>312</v>
      </c>
      <c r="L182" s="124"/>
      <c r="M182" s="296"/>
      <c r="N182" s="125"/>
      <c r="O182" s="125"/>
      <c r="P182" s="125"/>
      <c r="Q182" s="125"/>
      <c r="R182" s="125"/>
      <c r="S182" s="125"/>
      <c r="T182" s="172"/>
      <c r="AT182" s="98" t="s">
        <v>133</v>
      </c>
      <c r="AU182" s="98" t="s">
        <v>77</v>
      </c>
    </row>
    <row r="183" spans="2:47" s="130" customFormat="1" ht="135">
      <c r="B183" s="124"/>
      <c r="D183" s="294" t="s">
        <v>203</v>
      </c>
      <c r="F183" s="297" t="s">
        <v>313</v>
      </c>
      <c r="L183" s="124"/>
      <c r="M183" s="296"/>
      <c r="N183" s="125"/>
      <c r="O183" s="125"/>
      <c r="P183" s="125"/>
      <c r="Q183" s="125"/>
      <c r="R183" s="125"/>
      <c r="S183" s="125"/>
      <c r="T183" s="172"/>
      <c r="AT183" s="98" t="s">
        <v>203</v>
      </c>
      <c r="AU183" s="98" t="s">
        <v>77</v>
      </c>
    </row>
    <row r="184" spans="2:51" s="302" customFormat="1" ht="13.5">
      <c r="B184" s="301"/>
      <c r="D184" s="294" t="s">
        <v>184</v>
      </c>
      <c r="E184" s="303" t="s">
        <v>5</v>
      </c>
      <c r="F184" s="304" t="s">
        <v>314</v>
      </c>
      <c r="H184" s="305">
        <v>16928</v>
      </c>
      <c r="L184" s="301"/>
      <c r="M184" s="306"/>
      <c r="N184" s="307"/>
      <c r="O184" s="307"/>
      <c r="P184" s="307"/>
      <c r="Q184" s="307"/>
      <c r="R184" s="307"/>
      <c r="S184" s="307"/>
      <c r="T184" s="308"/>
      <c r="AT184" s="303" t="s">
        <v>184</v>
      </c>
      <c r="AU184" s="303" t="s">
        <v>77</v>
      </c>
      <c r="AV184" s="302" t="s">
        <v>77</v>
      </c>
      <c r="AW184" s="302" t="s">
        <v>35</v>
      </c>
      <c r="AX184" s="302" t="s">
        <v>68</v>
      </c>
      <c r="AY184" s="303" t="s">
        <v>123</v>
      </c>
    </row>
    <row r="185" spans="2:51" s="318" customFormat="1" ht="13.5">
      <c r="B185" s="317"/>
      <c r="D185" s="294" t="s">
        <v>184</v>
      </c>
      <c r="E185" s="319" t="s">
        <v>5</v>
      </c>
      <c r="F185" s="320" t="s">
        <v>188</v>
      </c>
      <c r="H185" s="321">
        <v>16928</v>
      </c>
      <c r="L185" s="317"/>
      <c r="M185" s="322"/>
      <c r="N185" s="323"/>
      <c r="O185" s="323"/>
      <c r="P185" s="323"/>
      <c r="Q185" s="323"/>
      <c r="R185" s="323"/>
      <c r="S185" s="323"/>
      <c r="T185" s="324"/>
      <c r="AT185" s="319" t="s">
        <v>184</v>
      </c>
      <c r="AU185" s="319" t="s">
        <v>77</v>
      </c>
      <c r="AV185" s="318" t="s">
        <v>144</v>
      </c>
      <c r="AW185" s="318" t="s">
        <v>35</v>
      </c>
      <c r="AX185" s="318" t="s">
        <v>75</v>
      </c>
      <c r="AY185" s="319" t="s">
        <v>123</v>
      </c>
    </row>
    <row r="186" spans="2:63" s="270" customFormat="1" ht="29.85" customHeight="1">
      <c r="B186" s="269"/>
      <c r="D186" s="271" t="s">
        <v>67</v>
      </c>
      <c r="E186" s="280" t="s">
        <v>77</v>
      </c>
      <c r="F186" s="280" t="s">
        <v>315</v>
      </c>
      <c r="J186" s="281">
        <f>BK186</f>
        <v>0</v>
      </c>
      <c r="L186" s="269"/>
      <c r="M186" s="274"/>
      <c r="N186" s="275"/>
      <c r="O186" s="275"/>
      <c r="P186" s="276">
        <f>SUM(P187:P192)</f>
        <v>0</v>
      </c>
      <c r="Q186" s="275"/>
      <c r="R186" s="276">
        <f>SUM(R187:R192)</f>
        <v>2.7</v>
      </c>
      <c r="S186" s="275"/>
      <c r="T186" s="277">
        <f>SUM(T187:T192)</f>
        <v>0</v>
      </c>
      <c r="AR186" s="271" t="s">
        <v>75</v>
      </c>
      <c r="AT186" s="278" t="s">
        <v>67</v>
      </c>
      <c r="AU186" s="278" t="s">
        <v>75</v>
      </c>
      <c r="AY186" s="271" t="s">
        <v>123</v>
      </c>
      <c r="BK186" s="279">
        <f>SUM(BK187:BK192)</f>
        <v>0</v>
      </c>
    </row>
    <row r="187" spans="2:65" s="130" customFormat="1" ht="14.45" customHeight="1">
      <c r="B187" s="124"/>
      <c r="C187" s="282" t="s">
        <v>316</v>
      </c>
      <c r="D187" s="282" t="s">
        <v>126</v>
      </c>
      <c r="E187" s="283" t="s">
        <v>317</v>
      </c>
      <c r="F187" s="284" t="s">
        <v>318</v>
      </c>
      <c r="G187" s="285" t="s">
        <v>181</v>
      </c>
      <c r="H187" s="286">
        <v>1.25</v>
      </c>
      <c r="I187" s="287"/>
      <c r="J187" s="288">
        <f>ROUND(I187*H187,2)</f>
        <v>0</v>
      </c>
      <c r="K187" s="284" t="s">
        <v>130</v>
      </c>
      <c r="L187" s="124"/>
      <c r="M187" s="289" t="s">
        <v>5</v>
      </c>
      <c r="N187" s="290" t="s">
        <v>42</v>
      </c>
      <c r="O187" s="125"/>
      <c r="P187" s="291">
        <f>O187*H187</f>
        <v>0</v>
      </c>
      <c r="Q187" s="291">
        <v>2.16</v>
      </c>
      <c r="R187" s="291">
        <f>Q187*H187</f>
        <v>2.7</v>
      </c>
      <c r="S187" s="291">
        <v>0</v>
      </c>
      <c r="T187" s="292">
        <f>S187*H187</f>
        <v>0</v>
      </c>
      <c r="AR187" s="98" t="s">
        <v>144</v>
      </c>
      <c r="AT187" s="98" t="s">
        <v>126</v>
      </c>
      <c r="AU187" s="98" t="s">
        <v>77</v>
      </c>
      <c r="AY187" s="98" t="s">
        <v>123</v>
      </c>
      <c r="BE187" s="293">
        <f>IF(N187="základní",J187,0)</f>
        <v>0</v>
      </c>
      <c r="BF187" s="293">
        <f>IF(N187="snížená",J187,0)</f>
        <v>0</v>
      </c>
      <c r="BG187" s="293">
        <f>IF(N187="zákl. přenesená",J187,0)</f>
        <v>0</v>
      </c>
      <c r="BH187" s="293">
        <f>IF(N187="sníž. přenesená",J187,0)</f>
        <v>0</v>
      </c>
      <c r="BI187" s="293">
        <f>IF(N187="nulová",J187,0)</f>
        <v>0</v>
      </c>
      <c r="BJ187" s="98" t="s">
        <v>75</v>
      </c>
      <c r="BK187" s="293">
        <f>ROUND(I187*H187,2)</f>
        <v>0</v>
      </c>
      <c r="BL187" s="98" t="s">
        <v>144</v>
      </c>
      <c r="BM187" s="98" t="s">
        <v>319</v>
      </c>
    </row>
    <row r="188" spans="2:47" s="130" customFormat="1" ht="13.5">
      <c r="B188" s="124"/>
      <c r="D188" s="294" t="s">
        <v>133</v>
      </c>
      <c r="F188" s="295" t="s">
        <v>318</v>
      </c>
      <c r="L188" s="124"/>
      <c r="M188" s="296"/>
      <c r="N188" s="125"/>
      <c r="O188" s="125"/>
      <c r="P188" s="125"/>
      <c r="Q188" s="125"/>
      <c r="R188" s="125"/>
      <c r="S188" s="125"/>
      <c r="T188" s="172"/>
      <c r="AT188" s="98" t="s">
        <v>133</v>
      </c>
      <c r="AU188" s="98" t="s">
        <v>77</v>
      </c>
    </row>
    <row r="189" spans="2:47" s="130" customFormat="1" ht="40.5">
      <c r="B189" s="124"/>
      <c r="D189" s="294" t="s">
        <v>203</v>
      </c>
      <c r="F189" s="297" t="s">
        <v>320</v>
      </c>
      <c r="L189" s="124"/>
      <c r="M189" s="296"/>
      <c r="N189" s="125"/>
      <c r="O189" s="125"/>
      <c r="P189" s="125"/>
      <c r="Q189" s="125"/>
      <c r="R189" s="125"/>
      <c r="S189" s="125"/>
      <c r="T189" s="172"/>
      <c r="AT189" s="98" t="s">
        <v>203</v>
      </c>
      <c r="AU189" s="98" t="s">
        <v>77</v>
      </c>
    </row>
    <row r="190" spans="2:51" s="326" customFormat="1" ht="13.5">
      <c r="B190" s="325"/>
      <c r="D190" s="294" t="s">
        <v>184</v>
      </c>
      <c r="E190" s="327" t="s">
        <v>5</v>
      </c>
      <c r="F190" s="328" t="s">
        <v>321</v>
      </c>
      <c r="H190" s="327" t="s">
        <v>5</v>
      </c>
      <c r="L190" s="325"/>
      <c r="M190" s="329"/>
      <c r="N190" s="330"/>
      <c r="O190" s="330"/>
      <c r="P190" s="330"/>
      <c r="Q190" s="330"/>
      <c r="R190" s="330"/>
      <c r="S190" s="330"/>
      <c r="T190" s="331"/>
      <c r="AT190" s="327" t="s">
        <v>184</v>
      </c>
      <c r="AU190" s="327" t="s">
        <v>77</v>
      </c>
      <c r="AV190" s="326" t="s">
        <v>75</v>
      </c>
      <c r="AW190" s="326" t="s">
        <v>35</v>
      </c>
      <c r="AX190" s="326" t="s">
        <v>68</v>
      </c>
      <c r="AY190" s="327" t="s">
        <v>123</v>
      </c>
    </row>
    <row r="191" spans="2:51" s="302" customFormat="1" ht="13.5">
      <c r="B191" s="301"/>
      <c r="D191" s="294" t="s">
        <v>184</v>
      </c>
      <c r="E191" s="303" t="s">
        <v>5</v>
      </c>
      <c r="F191" s="304" t="s">
        <v>322</v>
      </c>
      <c r="H191" s="305">
        <v>1.25</v>
      </c>
      <c r="L191" s="301"/>
      <c r="M191" s="306"/>
      <c r="N191" s="307"/>
      <c r="O191" s="307"/>
      <c r="P191" s="307"/>
      <c r="Q191" s="307"/>
      <c r="R191" s="307"/>
      <c r="S191" s="307"/>
      <c r="T191" s="308"/>
      <c r="AT191" s="303" t="s">
        <v>184</v>
      </c>
      <c r="AU191" s="303" t="s">
        <v>77</v>
      </c>
      <c r="AV191" s="302" t="s">
        <v>77</v>
      </c>
      <c r="AW191" s="302" t="s">
        <v>35</v>
      </c>
      <c r="AX191" s="302" t="s">
        <v>68</v>
      </c>
      <c r="AY191" s="303" t="s">
        <v>123</v>
      </c>
    </row>
    <row r="192" spans="2:51" s="318" customFormat="1" ht="13.5">
      <c r="B192" s="317"/>
      <c r="D192" s="294" t="s">
        <v>184</v>
      </c>
      <c r="E192" s="319" t="s">
        <v>5</v>
      </c>
      <c r="F192" s="320" t="s">
        <v>188</v>
      </c>
      <c r="H192" s="321">
        <v>1.25</v>
      </c>
      <c r="L192" s="317"/>
      <c r="M192" s="322"/>
      <c r="N192" s="323"/>
      <c r="O192" s="323"/>
      <c r="P192" s="323"/>
      <c r="Q192" s="323"/>
      <c r="R192" s="323"/>
      <c r="S192" s="323"/>
      <c r="T192" s="324"/>
      <c r="AT192" s="319" t="s">
        <v>184</v>
      </c>
      <c r="AU192" s="319" t="s">
        <v>77</v>
      </c>
      <c r="AV192" s="318" t="s">
        <v>144</v>
      </c>
      <c r="AW192" s="318" t="s">
        <v>35</v>
      </c>
      <c r="AX192" s="318" t="s">
        <v>75</v>
      </c>
      <c r="AY192" s="319" t="s">
        <v>123</v>
      </c>
    </row>
    <row r="193" spans="2:63" s="270" customFormat="1" ht="29.85" customHeight="1">
      <c r="B193" s="269"/>
      <c r="D193" s="271" t="s">
        <v>67</v>
      </c>
      <c r="E193" s="280" t="s">
        <v>140</v>
      </c>
      <c r="F193" s="280" t="s">
        <v>323</v>
      </c>
      <c r="J193" s="281">
        <f>BK193</f>
        <v>0</v>
      </c>
      <c r="L193" s="269"/>
      <c r="M193" s="274"/>
      <c r="N193" s="275"/>
      <c r="O193" s="275"/>
      <c r="P193" s="276">
        <f>SUM(P194:P217)</f>
        <v>0</v>
      </c>
      <c r="Q193" s="275"/>
      <c r="R193" s="276">
        <f>SUM(R194:R217)</f>
        <v>141.74817376999997</v>
      </c>
      <c r="S193" s="275"/>
      <c r="T193" s="277">
        <f>SUM(T194:T217)</f>
        <v>0</v>
      </c>
      <c r="AR193" s="271" t="s">
        <v>75</v>
      </c>
      <c r="AT193" s="278" t="s">
        <v>67</v>
      </c>
      <c r="AU193" s="278" t="s">
        <v>75</v>
      </c>
      <c r="AY193" s="271" t="s">
        <v>123</v>
      </c>
      <c r="BK193" s="279">
        <f>SUM(BK194:BK217)</f>
        <v>0</v>
      </c>
    </row>
    <row r="194" spans="2:65" s="130" customFormat="1" ht="22.9" customHeight="1">
      <c r="B194" s="124"/>
      <c r="C194" s="282" t="s">
        <v>10</v>
      </c>
      <c r="D194" s="282" t="s">
        <v>126</v>
      </c>
      <c r="E194" s="283" t="s">
        <v>324</v>
      </c>
      <c r="F194" s="284" t="s">
        <v>325</v>
      </c>
      <c r="G194" s="285" t="s">
        <v>181</v>
      </c>
      <c r="H194" s="286">
        <v>53.652</v>
      </c>
      <c r="I194" s="287"/>
      <c r="J194" s="288">
        <f>ROUND(I194*H194,2)</f>
        <v>0</v>
      </c>
      <c r="K194" s="284" t="s">
        <v>130</v>
      </c>
      <c r="L194" s="124"/>
      <c r="M194" s="289" t="s">
        <v>5</v>
      </c>
      <c r="N194" s="290" t="s">
        <v>42</v>
      </c>
      <c r="O194" s="125"/>
      <c r="P194" s="291">
        <f>O194*H194</f>
        <v>0</v>
      </c>
      <c r="Q194" s="291">
        <v>2.5143</v>
      </c>
      <c r="R194" s="291">
        <f>Q194*H194</f>
        <v>134.8972236</v>
      </c>
      <c r="S194" s="291">
        <v>0</v>
      </c>
      <c r="T194" s="292">
        <f>S194*H194</f>
        <v>0</v>
      </c>
      <c r="AR194" s="98" t="s">
        <v>144</v>
      </c>
      <c r="AT194" s="98" t="s">
        <v>126</v>
      </c>
      <c r="AU194" s="98" t="s">
        <v>77</v>
      </c>
      <c r="AY194" s="98" t="s">
        <v>123</v>
      </c>
      <c r="BE194" s="293">
        <f>IF(N194="základní",J194,0)</f>
        <v>0</v>
      </c>
      <c r="BF194" s="293">
        <f>IF(N194="snížená",J194,0)</f>
        <v>0</v>
      </c>
      <c r="BG194" s="293">
        <f>IF(N194="zákl. přenesená",J194,0)</f>
        <v>0</v>
      </c>
      <c r="BH194" s="293">
        <f>IF(N194="sníž. přenesená",J194,0)</f>
        <v>0</v>
      </c>
      <c r="BI194" s="293">
        <f>IF(N194="nulová",J194,0)</f>
        <v>0</v>
      </c>
      <c r="BJ194" s="98" t="s">
        <v>75</v>
      </c>
      <c r="BK194" s="293">
        <f>ROUND(I194*H194,2)</f>
        <v>0</v>
      </c>
      <c r="BL194" s="98" t="s">
        <v>144</v>
      </c>
      <c r="BM194" s="98" t="s">
        <v>326</v>
      </c>
    </row>
    <row r="195" spans="2:47" s="130" customFormat="1" ht="40.5">
      <c r="B195" s="124"/>
      <c r="D195" s="294" t="s">
        <v>133</v>
      </c>
      <c r="F195" s="295" t="s">
        <v>327</v>
      </c>
      <c r="L195" s="124"/>
      <c r="M195" s="296"/>
      <c r="N195" s="125"/>
      <c r="O195" s="125"/>
      <c r="P195" s="125"/>
      <c r="Q195" s="125"/>
      <c r="R195" s="125"/>
      <c r="S195" s="125"/>
      <c r="T195" s="172"/>
      <c r="AT195" s="98" t="s">
        <v>133</v>
      </c>
      <c r="AU195" s="98" t="s">
        <v>77</v>
      </c>
    </row>
    <row r="196" spans="2:51" s="326" customFormat="1" ht="13.5">
      <c r="B196" s="325"/>
      <c r="D196" s="294" t="s">
        <v>184</v>
      </c>
      <c r="E196" s="327" t="s">
        <v>5</v>
      </c>
      <c r="F196" s="328" t="s">
        <v>328</v>
      </c>
      <c r="H196" s="327" t="s">
        <v>5</v>
      </c>
      <c r="L196" s="325"/>
      <c r="M196" s="329"/>
      <c r="N196" s="330"/>
      <c r="O196" s="330"/>
      <c r="P196" s="330"/>
      <c r="Q196" s="330"/>
      <c r="R196" s="330"/>
      <c r="S196" s="330"/>
      <c r="T196" s="331"/>
      <c r="AT196" s="327" t="s">
        <v>184</v>
      </c>
      <c r="AU196" s="327" t="s">
        <v>77</v>
      </c>
      <c r="AV196" s="326" t="s">
        <v>75</v>
      </c>
      <c r="AW196" s="326" t="s">
        <v>35</v>
      </c>
      <c r="AX196" s="326" t="s">
        <v>68</v>
      </c>
      <c r="AY196" s="327" t="s">
        <v>123</v>
      </c>
    </row>
    <row r="197" spans="2:51" s="302" customFormat="1" ht="13.5">
      <c r="B197" s="301"/>
      <c r="D197" s="294" t="s">
        <v>184</v>
      </c>
      <c r="E197" s="303" t="s">
        <v>5</v>
      </c>
      <c r="F197" s="304" t="s">
        <v>329</v>
      </c>
      <c r="H197" s="305">
        <v>24</v>
      </c>
      <c r="L197" s="301"/>
      <c r="M197" s="306"/>
      <c r="N197" s="307"/>
      <c r="O197" s="307"/>
      <c r="P197" s="307"/>
      <c r="Q197" s="307"/>
      <c r="R197" s="307"/>
      <c r="S197" s="307"/>
      <c r="T197" s="308"/>
      <c r="AT197" s="303" t="s">
        <v>184</v>
      </c>
      <c r="AU197" s="303" t="s">
        <v>77</v>
      </c>
      <c r="AV197" s="302" t="s">
        <v>77</v>
      </c>
      <c r="AW197" s="302" t="s">
        <v>35</v>
      </c>
      <c r="AX197" s="302" t="s">
        <v>68</v>
      </c>
      <c r="AY197" s="303" t="s">
        <v>123</v>
      </c>
    </row>
    <row r="198" spans="2:51" s="302" customFormat="1" ht="13.5">
      <c r="B198" s="301"/>
      <c r="D198" s="294" t="s">
        <v>184</v>
      </c>
      <c r="E198" s="303" t="s">
        <v>5</v>
      </c>
      <c r="F198" s="304" t="s">
        <v>330</v>
      </c>
      <c r="H198" s="305">
        <v>28.6</v>
      </c>
      <c r="L198" s="301"/>
      <c r="M198" s="306"/>
      <c r="N198" s="307"/>
      <c r="O198" s="307"/>
      <c r="P198" s="307"/>
      <c r="Q198" s="307"/>
      <c r="R198" s="307"/>
      <c r="S198" s="307"/>
      <c r="T198" s="308"/>
      <c r="AT198" s="303" t="s">
        <v>184</v>
      </c>
      <c r="AU198" s="303" t="s">
        <v>77</v>
      </c>
      <c r="AV198" s="302" t="s">
        <v>77</v>
      </c>
      <c r="AW198" s="302" t="s">
        <v>35</v>
      </c>
      <c r="AX198" s="302" t="s">
        <v>68</v>
      </c>
      <c r="AY198" s="303" t="s">
        <v>123</v>
      </c>
    </row>
    <row r="199" spans="2:51" s="310" customFormat="1" ht="13.5">
      <c r="B199" s="309"/>
      <c r="D199" s="294" t="s">
        <v>184</v>
      </c>
      <c r="E199" s="311" t="s">
        <v>5</v>
      </c>
      <c r="F199" s="312" t="s">
        <v>186</v>
      </c>
      <c r="H199" s="313">
        <v>52.6</v>
      </c>
      <c r="L199" s="309"/>
      <c r="M199" s="314"/>
      <c r="N199" s="315"/>
      <c r="O199" s="315"/>
      <c r="P199" s="315"/>
      <c r="Q199" s="315"/>
      <c r="R199" s="315"/>
      <c r="S199" s="315"/>
      <c r="T199" s="316"/>
      <c r="AT199" s="311" t="s">
        <v>184</v>
      </c>
      <c r="AU199" s="311" t="s">
        <v>77</v>
      </c>
      <c r="AV199" s="310" t="s">
        <v>140</v>
      </c>
      <c r="AW199" s="310" t="s">
        <v>35</v>
      </c>
      <c r="AX199" s="310" t="s">
        <v>68</v>
      </c>
      <c r="AY199" s="311" t="s">
        <v>123</v>
      </c>
    </row>
    <row r="200" spans="2:51" s="302" customFormat="1" ht="13.5">
      <c r="B200" s="301"/>
      <c r="D200" s="294" t="s">
        <v>184</v>
      </c>
      <c r="E200" s="303" t="s">
        <v>5</v>
      </c>
      <c r="F200" s="304" t="s">
        <v>331</v>
      </c>
      <c r="H200" s="305">
        <v>1.052</v>
      </c>
      <c r="L200" s="301"/>
      <c r="M200" s="306"/>
      <c r="N200" s="307"/>
      <c r="O200" s="307"/>
      <c r="P200" s="307"/>
      <c r="Q200" s="307"/>
      <c r="R200" s="307"/>
      <c r="S200" s="307"/>
      <c r="T200" s="308"/>
      <c r="AT200" s="303" t="s">
        <v>184</v>
      </c>
      <c r="AU200" s="303" t="s">
        <v>77</v>
      </c>
      <c r="AV200" s="302" t="s">
        <v>77</v>
      </c>
      <c r="AW200" s="302" t="s">
        <v>35</v>
      </c>
      <c r="AX200" s="302" t="s">
        <v>68</v>
      </c>
      <c r="AY200" s="303" t="s">
        <v>123</v>
      </c>
    </row>
    <row r="201" spans="2:51" s="318" customFormat="1" ht="13.5">
      <c r="B201" s="317"/>
      <c r="D201" s="294" t="s">
        <v>184</v>
      </c>
      <c r="E201" s="319" t="s">
        <v>5</v>
      </c>
      <c r="F201" s="320" t="s">
        <v>188</v>
      </c>
      <c r="H201" s="321">
        <v>53.652</v>
      </c>
      <c r="L201" s="317"/>
      <c r="M201" s="322"/>
      <c r="N201" s="323"/>
      <c r="O201" s="323"/>
      <c r="P201" s="323"/>
      <c r="Q201" s="323"/>
      <c r="R201" s="323"/>
      <c r="S201" s="323"/>
      <c r="T201" s="324"/>
      <c r="AT201" s="319" t="s">
        <v>184</v>
      </c>
      <c r="AU201" s="319" t="s">
        <v>77</v>
      </c>
      <c r="AV201" s="318" t="s">
        <v>144</v>
      </c>
      <c r="AW201" s="318" t="s">
        <v>35</v>
      </c>
      <c r="AX201" s="318" t="s">
        <v>75</v>
      </c>
      <c r="AY201" s="319" t="s">
        <v>123</v>
      </c>
    </row>
    <row r="202" spans="2:65" s="130" customFormat="1" ht="22.9" customHeight="1">
      <c r="B202" s="124"/>
      <c r="C202" s="282" t="s">
        <v>332</v>
      </c>
      <c r="D202" s="282" t="s">
        <v>126</v>
      </c>
      <c r="E202" s="283" t="s">
        <v>333</v>
      </c>
      <c r="F202" s="284" t="s">
        <v>334</v>
      </c>
      <c r="G202" s="285" t="s">
        <v>191</v>
      </c>
      <c r="H202" s="286">
        <v>266.016</v>
      </c>
      <c r="I202" s="287"/>
      <c r="J202" s="288">
        <f>ROUND(I202*H202,2)</f>
        <v>0</v>
      </c>
      <c r="K202" s="284" t="s">
        <v>130</v>
      </c>
      <c r="L202" s="124"/>
      <c r="M202" s="289" t="s">
        <v>5</v>
      </c>
      <c r="N202" s="290" t="s">
        <v>42</v>
      </c>
      <c r="O202" s="125"/>
      <c r="P202" s="291">
        <f>O202*H202</f>
        <v>0</v>
      </c>
      <c r="Q202" s="291">
        <v>0.00432</v>
      </c>
      <c r="R202" s="291">
        <f>Q202*H202</f>
        <v>1.1491891200000002</v>
      </c>
      <c r="S202" s="291">
        <v>0</v>
      </c>
      <c r="T202" s="292">
        <f>S202*H202</f>
        <v>0</v>
      </c>
      <c r="AR202" s="98" t="s">
        <v>144</v>
      </c>
      <c r="AT202" s="98" t="s">
        <v>126</v>
      </c>
      <c r="AU202" s="98" t="s">
        <v>77</v>
      </c>
      <c r="AY202" s="98" t="s">
        <v>123</v>
      </c>
      <c r="BE202" s="293">
        <f>IF(N202="základní",J202,0)</f>
        <v>0</v>
      </c>
      <c r="BF202" s="293">
        <f>IF(N202="snížená",J202,0)</f>
        <v>0</v>
      </c>
      <c r="BG202" s="293">
        <f>IF(N202="zákl. přenesená",J202,0)</f>
        <v>0</v>
      </c>
      <c r="BH202" s="293">
        <f>IF(N202="sníž. přenesená",J202,0)</f>
        <v>0</v>
      </c>
      <c r="BI202" s="293">
        <f>IF(N202="nulová",J202,0)</f>
        <v>0</v>
      </c>
      <c r="BJ202" s="98" t="s">
        <v>75</v>
      </c>
      <c r="BK202" s="293">
        <f>ROUND(I202*H202,2)</f>
        <v>0</v>
      </c>
      <c r="BL202" s="98" t="s">
        <v>144</v>
      </c>
      <c r="BM202" s="98" t="s">
        <v>335</v>
      </c>
    </row>
    <row r="203" spans="2:47" s="130" customFormat="1" ht="27">
      <c r="B203" s="124"/>
      <c r="D203" s="294" t="s">
        <v>133</v>
      </c>
      <c r="F203" s="295" t="s">
        <v>336</v>
      </c>
      <c r="L203" s="124"/>
      <c r="M203" s="296"/>
      <c r="N203" s="125"/>
      <c r="O203" s="125"/>
      <c r="P203" s="125"/>
      <c r="Q203" s="125"/>
      <c r="R203" s="125"/>
      <c r="S203" s="125"/>
      <c r="T203" s="172"/>
      <c r="AT203" s="98" t="s">
        <v>133</v>
      </c>
      <c r="AU203" s="98" t="s">
        <v>77</v>
      </c>
    </row>
    <row r="204" spans="2:47" s="130" customFormat="1" ht="67.5">
      <c r="B204" s="124"/>
      <c r="D204" s="294" t="s">
        <v>203</v>
      </c>
      <c r="F204" s="297" t="s">
        <v>337</v>
      </c>
      <c r="L204" s="124"/>
      <c r="M204" s="296"/>
      <c r="N204" s="125"/>
      <c r="O204" s="125"/>
      <c r="P204" s="125"/>
      <c r="Q204" s="125"/>
      <c r="R204" s="125"/>
      <c r="S204" s="125"/>
      <c r="T204" s="172"/>
      <c r="AT204" s="98" t="s">
        <v>203</v>
      </c>
      <c r="AU204" s="98" t="s">
        <v>77</v>
      </c>
    </row>
    <row r="205" spans="2:51" s="326" customFormat="1" ht="13.5">
      <c r="B205" s="325"/>
      <c r="D205" s="294" t="s">
        <v>184</v>
      </c>
      <c r="E205" s="327" t="s">
        <v>5</v>
      </c>
      <c r="F205" s="328" t="s">
        <v>328</v>
      </c>
      <c r="H205" s="327" t="s">
        <v>5</v>
      </c>
      <c r="L205" s="325"/>
      <c r="M205" s="329"/>
      <c r="N205" s="330"/>
      <c r="O205" s="330"/>
      <c r="P205" s="330"/>
      <c r="Q205" s="330"/>
      <c r="R205" s="330"/>
      <c r="S205" s="330"/>
      <c r="T205" s="331"/>
      <c r="AT205" s="327" t="s">
        <v>184</v>
      </c>
      <c r="AU205" s="327" t="s">
        <v>77</v>
      </c>
      <c r="AV205" s="326" t="s">
        <v>75</v>
      </c>
      <c r="AW205" s="326" t="s">
        <v>35</v>
      </c>
      <c r="AX205" s="326" t="s">
        <v>68</v>
      </c>
      <c r="AY205" s="327" t="s">
        <v>123</v>
      </c>
    </row>
    <row r="206" spans="2:51" s="302" customFormat="1" ht="13.5">
      <c r="B206" s="301"/>
      <c r="D206" s="294" t="s">
        <v>184</v>
      </c>
      <c r="E206" s="303" t="s">
        <v>5</v>
      </c>
      <c r="F206" s="304" t="s">
        <v>338</v>
      </c>
      <c r="H206" s="305">
        <v>32</v>
      </c>
      <c r="L206" s="301"/>
      <c r="M206" s="306"/>
      <c r="N206" s="307"/>
      <c r="O206" s="307"/>
      <c r="P206" s="307"/>
      <c r="Q206" s="307"/>
      <c r="R206" s="307"/>
      <c r="S206" s="307"/>
      <c r="T206" s="308"/>
      <c r="AT206" s="303" t="s">
        <v>184</v>
      </c>
      <c r="AU206" s="303" t="s">
        <v>77</v>
      </c>
      <c r="AV206" s="302" t="s">
        <v>77</v>
      </c>
      <c r="AW206" s="302" t="s">
        <v>35</v>
      </c>
      <c r="AX206" s="302" t="s">
        <v>68</v>
      </c>
      <c r="AY206" s="303" t="s">
        <v>123</v>
      </c>
    </row>
    <row r="207" spans="2:51" s="302" customFormat="1" ht="13.5">
      <c r="B207" s="301"/>
      <c r="D207" s="294" t="s">
        <v>184</v>
      </c>
      <c r="E207" s="303" t="s">
        <v>5</v>
      </c>
      <c r="F207" s="304" t="s">
        <v>339</v>
      </c>
      <c r="H207" s="305">
        <v>228.8</v>
      </c>
      <c r="L207" s="301"/>
      <c r="M207" s="306"/>
      <c r="N207" s="307"/>
      <c r="O207" s="307"/>
      <c r="P207" s="307"/>
      <c r="Q207" s="307"/>
      <c r="R207" s="307"/>
      <c r="S207" s="307"/>
      <c r="T207" s="308"/>
      <c r="AT207" s="303" t="s">
        <v>184</v>
      </c>
      <c r="AU207" s="303" t="s">
        <v>77</v>
      </c>
      <c r="AV207" s="302" t="s">
        <v>77</v>
      </c>
      <c r="AW207" s="302" t="s">
        <v>35</v>
      </c>
      <c r="AX207" s="302" t="s">
        <v>68</v>
      </c>
      <c r="AY207" s="303" t="s">
        <v>123</v>
      </c>
    </row>
    <row r="208" spans="2:51" s="310" customFormat="1" ht="13.5">
      <c r="B208" s="309"/>
      <c r="D208" s="294" t="s">
        <v>184</v>
      </c>
      <c r="E208" s="311" t="s">
        <v>5</v>
      </c>
      <c r="F208" s="312" t="s">
        <v>186</v>
      </c>
      <c r="H208" s="313">
        <v>260.8</v>
      </c>
      <c r="L208" s="309"/>
      <c r="M208" s="314"/>
      <c r="N208" s="315"/>
      <c r="O208" s="315"/>
      <c r="P208" s="315"/>
      <c r="Q208" s="315"/>
      <c r="R208" s="315"/>
      <c r="S208" s="315"/>
      <c r="T208" s="316"/>
      <c r="AT208" s="311" t="s">
        <v>184</v>
      </c>
      <c r="AU208" s="311" t="s">
        <v>77</v>
      </c>
      <c r="AV208" s="310" t="s">
        <v>140</v>
      </c>
      <c r="AW208" s="310" t="s">
        <v>35</v>
      </c>
      <c r="AX208" s="310" t="s">
        <v>68</v>
      </c>
      <c r="AY208" s="311" t="s">
        <v>123</v>
      </c>
    </row>
    <row r="209" spans="2:51" s="302" customFormat="1" ht="13.5">
      <c r="B209" s="301"/>
      <c r="D209" s="294" t="s">
        <v>184</v>
      </c>
      <c r="E209" s="303" t="s">
        <v>5</v>
      </c>
      <c r="F209" s="304" t="s">
        <v>340</v>
      </c>
      <c r="H209" s="305">
        <v>5.216</v>
      </c>
      <c r="L209" s="301"/>
      <c r="M209" s="306"/>
      <c r="N209" s="307"/>
      <c r="O209" s="307"/>
      <c r="P209" s="307"/>
      <c r="Q209" s="307"/>
      <c r="R209" s="307"/>
      <c r="S209" s="307"/>
      <c r="T209" s="308"/>
      <c r="AT209" s="303" t="s">
        <v>184</v>
      </c>
      <c r="AU209" s="303" t="s">
        <v>77</v>
      </c>
      <c r="AV209" s="302" t="s">
        <v>77</v>
      </c>
      <c r="AW209" s="302" t="s">
        <v>35</v>
      </c>
      <c r="AX209" s="302" t="s">
        <v>68</v>
      </c>
      <c r="AY209" s="303" t="s">
        <v>123</v>
      </c>
    </row>
    <row r="210" spans="2:51" s="318" customFormat="1" ht="13.5">
      <c r="B210" s="317"/>
      <c r="D210" s="294" t="s">
        <v>184</v>
      </c>
      <c r="E210" s="319" t="s">
        <v>5</v>
      </c>
      <c r="F210" s="320" t="s">
        <v>188</v>
      </c>
      <c r="H210" s="321">
        <v>266.016</v>
      </c>
      <c r="L210" s="317"/>
      <c r="M210" s="322"/>
      <c r="N210" s="323"/>
      <c r="O210" s="323"/>
      <c r="P210" s="323"/>
      <c r="Q210" s="323"/>
      <c r="R210" s="323"/>
      <c r="S210" s="323"/>
      <c r="T210" s="324"/>
      <c r="AT210" s="319" t="s">
        <v>184</v>
      </c>
      <c r="AU210" s="319" t="s">
        <v>77</v>
      </c>
      <c r="AV210" s="318" t="s">
        <v>144</v>
      </c>
      <c r="AW210" s="318" t="s">
        <v>35</v>
      </c>
      <c r="AX210" s="318" t="s">
        <v>75</v>
      </c>
      <c r="AY210" s="319" t="s">
        <v>123</v>
      </c>
    </row>
    <row r="211" spans="2:65" s="130" customFormat="1" ht="22.9" customHeight="1">
      <c r="B211" s="124"/>
      <c r="C211" s="282" t="s">
        <v>341</v>
      </c>
      <c r="D211" s="282" t="s">
        <v>126</v>
      </c>
      <c r="E211" s="283" t="s">
        <v>342</v>
      </c>
      <c r="F211" s="284" t="s">
        <v>343</v>
      </c>
      <c r="G211" s="285" t="s">
        <v>191</v>
      </c>
      <c r="H211" s="286">
        <v>266.016</v>
      </c>
      <c r="I211" s="287"/>
      <c r="J211" s="288">
        <f>ROUND(I211*H211,2)</f>
        <v>0</v>
      </c>
      <c r="K211" s="284" t="s">
        <v>130</v>
      </c>
      <c r="L211" s="124"/>
      <c r="M211" s="289" t="s">
        <v>5</v>
      </c>
      <c r="N211" s="290" t="s">
        <v>42</v>
      </c>
      <c r="O211" s="125"/>
      <c r="P211" s="291">
        <f>O211*H211</f>
        <v>0</v>
      </c>
      <c r="Q211" s="291">
        <v>0</v>
      </c>
      <c r="R211" s="291">
        <f>Q211*H211</f>
        <v>0</v>
      </c>
      <c r="S211" s="291">
        <v>0</v>
      </c>
      <c r="T211" s="292">
        <f>S211*H211</f>
        <v>0</v>
      </c>
      <c r="AR211" s="98" t="s">
        <v>144</v>
      </c>
      <c r="AT211" s="98" t="s">
        <v>126</v>
      </c>
      <c r="AU211" s="98" t="s">
        <v>77</v>
      </c>
      <c r="AY211" s="98" t="s">
        <v>123</v>
      </c>
      <c r="BE211" s="293">
        <f>IF(N211="základní",J211,0)</f>
        <v>0</v>
      </c>
      <c r="BF211" s="293">
        <f>IF(N211="snížená",J211,0)</f>
        <v>0</v>
      </c>
      <c r="BG211" s="293">
        <f>IF(N211="zákl. přenesená",J211,0)</f>
        <v>0</v>
      </c>
      <c r="BH211" s="293">
        <f>IF(N211="sníž. přenesená",J211,0)</f>
        <v>0</v>
      </c>
      <c r="BI211" s="293">
        <f>IF(N211="nulová",J211,0)</f>
        <v>0</v>
      </c>
      <c r="BJ211" s="98" t="s">
        <v>75</v>
      </c>
      <c r="BK211" s="293">
        <f>ROUND(I211*H211,2)</f>
        <v>0</v>
      </c>
      <c r="BL211" s="98" t="s">
        <v>144</v>
      </c>
      <c r="BM211" s="98" t="s">
        <v>344</v>
      </c>
    </row>
    <row r="212" spans="2:47" s="130" customFormat="1" ht="27">
      <c r="B212" s="124"/>
      <c r="D212" s="294" t="s">
        <v>133</v>
      </c>
      <c r="F212" s="295" t="s">
        <v>345</v>
      </c>
      <c r="L212" s="124"/>
      <c r="M212" s="296"/>
      <c r="N212" s="125"/>
      <c r="O212" s="125"/>
      <c r="P212" s="125"/>
      <c r="Q212" s="125"/>
      <c r="R212" s="125"/>
      <c r="S212" s="125"/>
      <c r="T212" s="172"/>
      <c r="AT212" s="98" t="s">
        <v>133</v>
      </c>
      <c r="AU212" s="98" t="s">
        <v>77</v>
      </c>
    </row>
    <row r="213" spans="2:47" s="130" customFormat="1" ht="67.5">
      <c r="B213" s="124"/>
      <c r="D213" s="294" t="s">
        <v>203</v>
      </c>
      <c r="F213" s="297" t="s">
        <v>337</v>
      </c>
      <c r="L213" s="124"/>
      <c r="M213" s="296"/>
      <c r="N213" s="125"/>
      <c r="O213" s="125"/>
      <c r="P213" s="125"/>
      <c r="Q213" s="125"/>
      <c r="R213" s="125"/>
      <c r="S213" s="125"/>
      <c r="T213" s="172"/>
      <c r="AT213" s="98" t="s">
        <v>203</v>
      </c>
      <c r="AU213" s="98" t="s">
        <v>77</v>
      </c>
    </row>
    <row r="214" spans="2:65" s="130" customFormat="1" ht="22.9" customHeight="1">
      <c r="B214" s="124"/>
      <c r="C214" s="282" t="s">
        <v>346</v>
      </c>
      <c r="D214" s="282" t="s">
        <v>126</v>
      </c>
      <c r="E214" s="283" t="s">
        <v>347</v>
      </c>
      <c r="F214" s="284" t="s">
        <v>348</v>
      </c>
      <c r="G214" s="285" t="s">
        <v>269</v>
      </c>
      <c r="H214" s="286">
        <v>5.365</v>
      </c>
      <c r="I214" s="287"/>
      <c r="J214" s="288">
        <f>ROUND(I214*H214,2)</f>
        <v>0</v>
      </c>
      <c r="K214" s="284" t="s">
        <v>130</v>
      </c>
      <c r="L214" s="124"/>
      <c r="M214" s="289" t="s">
        <v>5</v>
      </c>
      <c r="N214" s="290" t="s">
        <v>42</v>
      </c>
      <c r="O214" s="125"/>
      <c r="P214" s="291">
        <f>O214*H214</f>
        <v>0</v>
      </c>
      <c r="Q214" s="291">
        <v>1.06277</v>
      </c>
      <c r="R214" s="291">
        <f>Q214*H214</f>
        <v>5.70176105</v>
      </c>
      <c r="S214" s="291">
        <v>0</v>
      </c>
      <c r="T214" s="292">
        <f>S214*H214</f>
        <v>0</v>
      </c>
      <c r="AR214" s="98" t="s">
        <v>144</v>
      </c>
      <c r="AT214" s="98" t="s">
        <v>126</v>
      </c>
      <c r="AU214" s="98" t="s">
        <v>77</v>
      </c>
      <c r="AY214" s="98" t="s">
        <v>123</v>
      </c>
      <c r="BE214" s="293">
        <f>IF(N214="základní",J214,0)</f>
        <v>0</v>
      </c>
      <c r="BF214" s="293">
        <f>IF(N214="snížená",J214,0)</f>
        <v>0</v>
      </c>
      <c r="BG214" s="293">
        <f>IF(N214="zákl. přenesená",J214,0)</f>
        <v>0</v>
      </c>
      <c r="BH214" s="293">
        <f>IF(N214="sníž. přenesená",J214,0)</f>
        <v>0</v>
      </c>
      <c r="BI214" s="293">
        <f>IF(N214="nulová",J214,0)</f>
        <v>0</v>
      </c>
      <c r="BJ214" s="98" t="s">
        <v>75</v>
      </c>
      <c r="BK214" s="293">
        <f>ROUND(I214*H214,2)</f>
        <v>0</v>
      </c>
      <c r="BL214" s="98" t="s">
        <v>144</v>
      </c>
      <c r="BM214" s="98" t="s">
        <v>349</v>
      </c>
    </row>
    <row r="215" spans="2:47" s="130" customFormat="1" ht="27">
      <c r="B215" s="124"/>
      <c r="D215" s="294" t="s">
        <v>133</v>
      </c>
      <c r="F215" s="295" t="s">
        <v>350</v>
      </c>
      <c r="L215" s="124"/>
      <c r="M215" s="296"/>
      <c r="N215" s="125"/>
      <c r="O215" s="125"/>
      <c r="P215" s="125"/>
      <c r="Q215" s="125"/>
      <c r="R215" s="125"/>
      <c r="S215" s="125"/>
      <c r="T215" s="172"/>
      <c r="AT215" s="98" t="s">
        <v>133</v>
      </c>
      <c r="AU215" s="98" t="s">
        <v>77</v>
      </c>
    </row>
    <row r="216" spans="2:47" s="130" customFormat="1" ht="27">
      <c r="B216" s="124"/>
      <c r="D216" s="294" t="s">
        <v>134</v>
      </c>
      <c r="F216" s="297" t="s">
        <v>351</v>
      </c>
      <c r="L216" s="124"/>
      <c r="M216" s="296"/>
      <c r="N216" s="125"/>
      <c r="O216" s="125"/>
      <c r="P216" s="125"/>
      <c r="Q216" s="125"/>
      <c r="R216" s="125"/>
      <c r="S216" s="125"/>
      <c r="T216" s="172"/>
      <c r="AT216" s="98" t="s">
        <v>134</v>
      </c>
      <c r="AU216" s="98" t="s">
        <v>77</v>
      </c>
    </row>
    <row r="217" spans="2:51" s="302" customFormat="1" ht="13.5">
      <c r="B217" s="301"/>
      <c r="D217" s="294" t="s">
        <v>184</v>
      </c>
      <c r="F217" s="304" t="s">
        <v>352</v>
      </c>
      <c r="H217" s="305">
        <v>5.365</v>
      </c>
      <c r="L217" s="301"/>
      <c r="M217" s="306"/>
      <c r="N217" s="307"/>
      <c r="O217" s="307"/>
      <c r="P217" s="307"/>
      <c r="Q217" s="307"/>
      <c r="R217" s="307"/>
      <c r="S217" s="307"/>
      <c r="T217" s="308"/>
      <c r="AT217" s="303" t="s">
        <v>184</v>
      </c>
      <c r="AU217" s="303" t="s">
        <v>77</v>
      </c>
      <c r="AV217" s="302" t="s">
        <v>77</v>
      </c>
      <c r="AW217" s="302" t="s">
        <v>6</v>
      </c>
      <c r="AX217" s="302" t="s">
        <v>75</v>
      </c>
      <c r="AY217" s="303" t="s">
        <v>123</v>
      </c>
    </row>
    <row r="218" spans="2:63" s="270" customFormat="1" ht="29.85" customHeight="1">
      <c r="B218" s="269"/>
      <c r="D218" s="271" t="s">
        <v>67</v>
      </c>
      <c r="E218" s="280" t="s">
        <v>144</v>
      </c>
      <c r="F218" s="280" t="s">
        <v>353</v>
      </c>
      <c r="J218" s="281">
        <f>BK218</f>
        <v>0</v>
      </c>
      <c r="L218" s="269"/>
      <c r="M218" s="274"/>
      <c r="N218" s="275"/>
      <c r="O218" s="275"/>
      <c r="P218" s="276">
        <f>SUM(P219:P262)</f>
        <v>0</v>
      </c>
      <c r="Q218" s="275"/>
      <c r="R218" s="276">
        <f>SUM(R219:R262)</f>
        <v>15950.48727094</v>
      </c>
      <c r="S218" s="275"/>
      <c r="T218" s="277">
        <f>SUM(T219:T262)</f>
        <v>0</v>
      </c>
      <c r="AR218" s="271" t="s">
        <v>75</v>
      </c>
      <c r="AT218" s="278" t="s">
        <v>67</v>
      </c>
      <c r="AU218" s="278" t="s">
        <v>75</v>
      </c>
      <c r="AY218" s="271" t="s">
        <v>123</v>
      </c>
      <c r="BK218" s="279">
        <f>SUM(BK219:BK262)</f>
        <v>0</v>
      </c>
    </row>
    <row r="219" spans="2:65" s="130" customFormat="1" ht="22.9" customHeight="1">
      <c r="B219" s="124"/>
      <c r="C219" s="282" t="s">
        <v>354</v>
      </c>
      <c r="D219" s="282" t="s">
        <v>126</v>
      </c>
      <c r="E219" s="283" t="s">
        <v>355</v>
      </c>
      <c r="F219" s="284" t="s">
        <v>356</v>
      </c>
      <c r="G219" s="285" t="s">
        <v>191</v>
      </c>
      <c r="H219" s="286">
        <v>12650.152</v>
      </c>
      <c r="I219" s="287"/>
      <c r="J219" s="288">
        <f>ROUND(I219*H219,2)</f>
        <v>0</v>
      </c>
      <c r="K219" s="284" t="s">
        <v>130</v>
      </c>
      <c r="L219" s="124"/>
      <c r="M219" s="289" t="s">
        <v>5</v>
      </c>
      <c r="N219" s="290" t="s">
        <v>42</v>
      </c>
      <c r="O219" s="125"/>
      <c r="P219" s="291">
        <f>O219*H219</f>
        <v>0</v>
      </c>
      <c r="Q219" s="291">
        <v>0.25505</v>
      </c>
      <c r="R219" s="291">
        <f>Q219*H219</f>
        <v>3226.4212676</v>
      </c>
      <c r="S219" s="291">
        <v>0</v>
      </c>
      <c r="T219" s="292">
        <f>S219*H219</f>
        <v>0</v>
      </c>
      <c r="AR219" s="98" t="s">
        <v>144</v>
      </c>
      <c r="AT219" s="98" t="s">
        <v>126</v>
      </c>
      <c r="AU219" s="98" t="s">
        <v>77</v>
      </c>
      <c r="AY219" s="98" t="s">
        <v>123</v>
      </c>
      <c r="BE219" s="293">
        <f>IF(N219="základní",J219,0)</f>
        <v>0</v>
      </c>
      <c r="BF219" s="293">
        <f>IF(N219="snížená",J219,0)</f>
        <v>0</v>
      </c>
      <c r="BG219" s="293">
        <f>IF(N219="zákl. přenesená",J219,0)</f>
        <v>0</v>
      </c>
      <c r="BH219" s="293">
        <f>IF(N219="sníž. přenesená",J219,0)</f>
        <v>0</v>
      </c>
      <c r="BI219" s="293">
        <f>IF(N219="nulová",J219,0)</f>
        <v>0</v>
      </c>
      <c r="BJ219" s="98" t="s">
        <v>75</v>
      </c>
      <c r="BK219" s="293">
        <f>ROUND(I219*H219,2)</f>
        <v>0</v>
      </c>
      <c r="BL219" s="98" t="s">
        <v>144</v>
      </c>
      <c r="BM219" s="98" t="s">
        <v>357</v>
      </c>
    </row>
    <row r="220" spans="2:47" s="130" customFormat="1" ht="27">
      <c r="B220" s="124"/>
      <c r="D220" s="294" t="s">
        <v>133</v>
      </c>
      <c r="F220" s="295" t="s">
        <v>358</v>
      </c>
      <c r="L220" s="124"/>
      <c r="M220" s="296"/>
      <c r="N220" s="125"/>
      <c r="O220" s="125"/>
      <c r="P220" s="125"/>
      <c r="Q220" s="125"/>
      <c r="R220" s="125"/>
      <c r="S220" s="125"/>
      <c r="T220" s="172"/>
      <c r="AT220" s="98" t="s">
        <v>133</v>
      </c>
      <c r="AU220" s="98" t="s">
        <v>77</v>
      </c>
    </row>
    <row r="221" spans="2:47" s="130" customFormat="1" ht="121.5">
      <c r="B221" s="124"/>
      <c r="D221" s="294" t="s">
        <v>203</v>
      </c>
      <c r="F221" s="297" t="s">
        <v>359</v>
      </c>
      <c r="L221" s="124"/>
      <c r="M221" s="296"/>
      <c r="N221" s="125"/>
      <c r="O221" s="125"/>
      <c r="P221" s="125"/>
      <c r="Q221" s="125"/>
      <c r="R221" s="125"/>
      <c r="S221" s="125"/>
      <c r="T221" s="172"/>
      <c r="AT221" s="98" t="s">
        <v>203</v>
      </c>
      <c r="AU221" s="98" t="s">
        <v>77</v>
      </c>
    </row>
    <row r="222" spans="2:65" s="130" customFormat="1" ht="22.9" customHeight="1">
      <c r="B222" s="124"/>
      <c r="C222" s="282" t="s">
        <v>360</v>
      </c>
      <c r="D222" s="282" t="s">
        <v>126</v>
      </c>
      <c r="E222" s="283" t="s">
        <v>361</v>
      </c>
      <c r="F222" s="284" t="s">
        <v>362</v>
      </c>
      <c r="G222" s="285" t="s">
        <v>191</v>
      </c>
      <c r="H222" s="286">
        <v>130</v>
      </c>
      <c r="I222" s="287"/>
      <c r="J222" s="288">
        <f>ROUND(I222*H222,2)</f>
        <v>0</v>
      </c>
      <c r="K222" s="284" t="s">
        <v>130</v>
      </c>
      <c r="L222" s="124"/>
      <c r="M222" s="289" t="s">
        <v>5</v>
      </c>
      <c r="N222" s="290" t="s">
        <v>42</v>
      </c>
      <c r="O222" s="125"/>
      <c r="P222" s="291">
        <f>O222*H222</f>
        <v>0</v>
      </c>
      <c r="Q222" s="291">
        <v>0.24787</v>
      </c>
      <c r="R222" s="291">
        <f>Q222*H222</f>
        <v>32.2231</v>
      </c>
      <c r="S222" s="291">
        <v>0</v>
      </c>
      <c r="T222" s="292">
        <f>S222*H222</f>
        <v>0</v>
      </c>
      <c r="AR222" s="98" t="s">
        <v>144</v>
      </c>
      <c r="AT222" s="98" t="s">
        <v>126</v>
      </c>
      <c r="AU222" s="98" t="s">
        <v>77</v>
      </c>
      <c r="AY222" s="98" t="s">
        <v>123</v>
      </c>
      <c r="BE222" s="293">
        <f>IF(N222="základní",J222,0)</f>
        <v>0</v>
      </c>
      <c r="BF222" s="293">
        <f>IF(N222="snížená",J222,0)</f>
        <v>0</v>
      </c>
      <c r="BG222" s="293">
        <f>IF(N222="zákl. přenesená",J222,0)</f>
        <v>0</v>
      </c>
      <c r="BH222" s="293">
        <f>IF(N222="sníž. přenesená",J222,0)</f>
        <v>0</v>
      </c>
      <c r="BI222" s="293">
        <f>IF(N222="nulová",J222,0)</f>
        <v>0</v>
      </c>
      <c r="BJ222" s="98" t="s">
        <v>75</v>
      </c>
      <c r="BK222" s="293">
        <f>ROUND(I222*H222,2)</f>
        <v>0</v>
      </c>
      <c r="BL222" s="98" t="s">
        <v>144</v>
      </c>
      <c r="BM222" s="98" t="s">
        <v>363</v>
      </c>
    </row>
    <row r="223" spans="2:47" s="130" customFormat="1" ht="13.5">
      <c r="B223" s="124"/>
      <c r="D223" s="294" t="s">
        <v>133</v>
      </c>
      <c r="F223" s="295" t="s">
        <v>364</v>
      </c>
      <c r="L223" s="124"/>
      <c r="M223" s="296"/>
      <c r="N223" s="125"/>
      <c r="O223" s="125"/>
      <c r="P223" s="125"/>
      <c r="Q223" s="125"/>
      <c r="R223" s="125"/>
      <c r="S223" s="125"/>
      <c r="T223" s="172"/>
      <c r="AT223" s="98" t="s">
        <v>133</v>
      </c>
      <c r="AU223" s="98" t="s">
        <v>77</v>
      </c>
    </row>
    <row r="224" spans="2:47" s="130" customFormat="1" ht="162">
      <c r="B224" s="124"/>
      <c r="D224" s="294" t="s">
        <v>203</v>
      </c>
      <c r="F224" s="297" t="s">
        <v>365</v>
      </c>
      <c r="L224" s="124"/>
      <c r="M224" s="296"/>
      <c r="N224" s="125"/>
      <c r="O224" s="125"/>
      <c r="P224" s="125"/>
      <c r="Q224" s="125"/>
      <c r="R224" s="125"/>
      <c r="S224" s="125"/>
      <c r="T224" s="172"/>
      <c r="AT224" s="98" t="s">
        <v>203</v>
      </c>
      <c r="AU224" s="98" t="s">
        <v>77</v>
      </c>
    </row>
    <row r="225" spans="2:51" s="326" customFormat="1" ht="13.5">
      <c r="B225" s="325"/>
      <c r="D225" s="294" t="s">
        <v>184</v>
      </c>
      <c r="E225" s="327" t="s">
        <v>5</v>
      </c>
      <c r="F225" s="328" t="s">
        <v>366</v>
      </c>
      <c r="H225" s="327" t="s">
        <v>5</v>
      </c>
      <c r="L225" s="325"/>
      <c r="M225" s="329"/>
      <c r="N225" s="330"/>
      <c r="O225" s="330"/>
      <c r="P225" s="330"/>
      <c r="Q225" s="330"/>
      <c r="R225" s="330"/>
      <c r="S225" s="330"/>
      <c r="T225" s="331"/>
      <c r="AT225" s="327" t="s">
        <v>184</v>
      </c>
      <c r="AU225" s="327" t="s">
        <v>77</v>
      </c>
      <c r="AV225" s="326" t="s">
        <v>75</v>
      </c>
      <c r="AW225" s="326" t="s">
        <v>35</v>
      </c>
      <c r="AX225" s="326" t="s">
        <v>68</v>
      </c>
      <c r="AY225" s="327" t="s">
        <v>123</v>
      </c>
    </row>
    <row r="226" spans="2:51" s="302" customFormat="1" ht="13.5">
      <c r="B226" s="301"/>
      <c r="D226" s="294" t="s">
        <v>184</v>
      </c>
      <c r="E226" s="303" t="s">
        <v>5</v>
      </c>
      <c r="F226" s="304" t="s">
        <v>367</v>
      </c>
      <c r="H226" s="305">
        <v>130</v>
      </c>
      <c r="L226" s="301"/>
      <c r="M226" s="306"/>
      <c r="N226" s="307"/>
      <c r="O226" s="307"/>
      <c r="P226" s="307"/>
      <c r="Q226" s="307"/>
      <c r="R226" s="307"/>
      <c r="S226" s="307"/>
      <c r="T226" s="308"/>
      <c r="AT226" s="303" t="s">
        <v>184</v>
      </c>
      <c r="AU226" s="303" t="s">
        <v>77</v>
      </c>
      <c r="AV226" s="302" t="s">
        <v>77</v>
      </c>
      <c r="AW226" s="302" t="s">
        <v>35</v>
      </c>
      <c r="AX226" s="302" t="s">
        <v>68</v>
      </c>
      <c r="AY226" s="303" t="s">
        <v>123</v>
      </c>
    </row>
    <row r="227" spans="2:51" s="318" customFormat="1" ht="13.5">
      <c r="B227" s="317"/>
      <c r="D227" s="294" t="s">
        <v>184</v>
      </c>
      <c r="E227" s="319" t="s">
        <v>5</v>
      </c>
      <c r="F227" s="320" t="s">
        <v>188</v>
      </c>
      <c r="H227" s="321">
        <v>130</v>
      </c>
      <c r="L227" s="317"/>
      <c r="M227" s="322"/>
      <c r="N227" s="323"/>
      <c r="O227" s="323"/>
      <c r="P227" s="323"/>
      <c r="Q227" s="323"/>
      <c r="R227" s="323"/>
      <c r="S227" s="323"/>
      <c r="T227" s="324"/>
      <c r="AT227" s="319" t="s">
        <v>184</v>
      </c>
      <c r="AU227" s="319" t="s">
        <v>77</v>
      </c>
      <c r="AV227" s="318" t="s">
        <v>144</v>
      </c>
      <c r="AW227" s="318" t="s">
        <v>35</v>
      </c>
      <c r="AX227" s="318" t="s">
        <v>75</v>
      </c>
      <c r="AY227" s="319" t="s">
        <v>123</v>
      </c>
    </row>
    <row r="228" spans="2:65" s="130" customFormat="1" ht="22.9" customHeight="1">
      <c r="B228" s="124"/>
      <c r="C228" s="282" t="s">
        <v>368</v>
      </c>
      <c r="D228" s="282" t="s">
        <v>126</v>
      </c>
      <c r="E228" s="283" t="s">
        <v>369</v>
      </c>
      <c r="F228" s="284" t="s">
        <v>370</v>
      </c>
      <c r="G228" s="285" t="s">
        <v>181</v>
      </c>
      <c r="H228" s="286">
        <v>10.21</v>
      </c>
      <c r="I228" s="287"/>
      <c r="J228" s="288">
        <f>ROUND(I228*H228,2)</f>
        <v>0</v>
      </c>
      <c r="K228" s="284" t="s">
        <v>130</v>
      </c>
      <c r="L228" s="124"/>
      <c r="M228" s="289" t="s">
        <v>5</v>
      </c>
      <c r="N228" s="290" t="s">
        <v>42</v>
      </c>
      <c r="O228" s="125"/>
      <c r="P228" s="291">
        <f>O228*H228</f>
        <v>0</v>
      </c>
      <c r="Q228" s="291">
        <v>2.49255</v>
      </c>
      <c r="R228" s="291">
        <f>Q228*H228</f>
        <v>25.4489355</v>
      </c>
      <c r="S228" s="291">
        <v>0</v>
      </c>
      <c r="T228" s="292">
        <f>S228*H228</f>
        <v>0</v>
      </c>
      <c r="AR228" s="98" t="s">
        <v>144</v>
      </c>
      <c r="AT228" s="98" t="s">
        <v>126</v>
      </c>
      <c r="AU228" s="98" t="s">
        <v>77</v>
      </c>
      <c r="AY228" s="98" t="s">
        <v>123</v>
      </c>
      <c r="BE228" s="293">
        <f>IF(N228="základní",J228,0)</f>
        <v>0</v>
      </c>
      <c r="BF228" s="293">
        <f>IF(N228="snížená",J228,0)</f>
        <v>0</v>
      </c>
      <c r="BG228" s="293">
        <f>IF(N228="zákl. přenesená",J228,0)</f>
        <v>0</v>
      </c>
      <c r="BH228" s="293">
        <f>IF(N228="sníž. přenesená",J228,0)</f>
        <v>0</v>
      </c>
      <c r="BI228" s="293">
        <f>IF(N228="nulová",J228,0)</f>
        <v>0</v>
      </c>
      <c r="BJ228" s="98" t="s">
        <v>75</v>
      </c>
      <c r="BK228" s="293">
        <f>ROUND(I228*H228,2)</f>
        <v>0</v>
      </c>
      <c r="BL228" s="98" t="s">
        <v>144</v>
      </c>
      <c r="BM228" s="98" t="s">
        <v>371</v>
      </c>
    </row>
    <row r="229" spans="2:47" s="130" customFormat="1" ht="27">
      <c r="B229" s="124"/>
      <c r="D229" s="294" t="s">
        <v>133</v>
      </c>
      <c r="F229" s="295" t="s">
        <v>372</v>
      </c>
      <c r="L229" s="124"/>
      <c r="M229" s="296"/>
      <c r="N229" s="125"/>
      <c r="O229" s="125"/>
      <c r="P229" s="125"/>
      <c r="Q229" s="125"/>
      <c r="R229" s="125"/>
      <c r="S229" s="125"/>
      <c r="T229" s="172"/>
      <c r="AT229" s="98" t="s">
        <v>133</v>
      </c>
      <c r="AU229" s="98" t="s">
        <v>77</v>
      </c>
    </row>
    <row r="230" spans="2:47" s="130" customFormat="1" ht="40.5">
      <c r="B230" s="124"/>
      <c r="D230" s="294" t="s">
        <v>203</v>
      </c>
      <c r="F230" s="297" t="s">
        <v>373</v>
      </c>
      <c r="L230" s="124"/>
      <c r="M230" s="296"/>
      <c r="N230" s="125"/>
      <c r="O230" s="125"/>
      <c r="P230" s="125"/>
      <c r="Q230" s="125"/>
      <c r="R230" s="125"/>
      <c r="S230" s="125"/>
      <c r="T230" s="172"/>
      <c r="AT230" s="98" t="s">
        <v>203</v>
      </c>
      <c r="AU230" s="98" t="s">
        <v>77</v>
      </c>
    </row>
    <row r="231" spans="2:47" s="130" customFormat="1" ht="40.5">
      <c r="B231" s="124"/>
      <c r="D231" s="294" t="s">
        <v>134</v>
      </c>
      <c r="F231" s="297" t="s">
        <v>374</v>
      </c>
      <c r="L231" s="124"/>
      <c r="M231" s="296"/>
      <c r="N231" s="125"/>
      <c r="O231" s="125"/>
      <c r="P231" s="125"/>
      <c r="Q231" s="125"/>
      <c r="R231" s="125"/>
      <c r="S231" s="125"/>
      <c r="T231" s="172"/>
      <c r="AT231" s="98" t="s">
        <v>134</v>
      </c>
      <c r="AU231" s="98" t="s">
        <v>77</v>
      </c>
    </row>
    <row r="232" spans="2:51" s="326" customFormat="1" ht="13.5">
      <c r="B232" s="325"/>
      <c r="D232" s="294" t="s">
        <v>184</v>
      </c>
      <c r="E232" s="327" t="s">
        <v>5</v>
      </c>
      <c r="F232" s="328" t="s">
        <v>321</v>
      </c>
      <c r="H232" s="327" t="s">
        <v>5</v>
      </c>
      <c r="L232" s="325"/>
      <c r="M232" s="329"/>
      <c r="N232" s="330"/>
      <c r="O232" s="330"/>
      <c r="P232" s="330"/>
      <c r="Q232" s="330"/>
      <c r="R232" s="330"/>
      <c r="S232" s="330"/>
      <c r="T232" s="331"/>
      <c r="AT232" s="327" t="s">
        <v>184</v>
      </c>
      <c r="AU232" s="327" t="s">
        <v>77</v>
      </c>
      <c r="AV232" s="326" t="s">
        <v>75</v>
      </c>
      <c r="AW232" s="326" t="s">
        <v>35</v>
      </c>
      <c r="AX232" s="326" t="s">
        <v>68</v>
      </c>
      <c r="AY232" s="327" t="s">
        <v>123</v>
      </c>
    </row>
    <row r="233" spans="2:51" s="302" customFormat="1" ht="13.5">
      <c r="B233" s="301"/>
      <c r="D233" s="294" t="s">
        <v>184</v>
      </c>
      <c r="E233" s="303" t="s">
        <v>5</v>
      </c>
      <c r="F233" s="304" t="s">
        <v>375</v>
      </c>
      <c r="H233" s="305">
        <v>6.25</v>
      </c>
      <c r="L233" s="301"/>
      <c r="M233" s="306"/>
      <c r="N233" s="307"/>
      <c r="O233" s="307"/>
      <c r="P233" s="307"/>
      <c r="Q233" s="307"/>
      <c r="R233" s="307"/>
      <c r="S233" s="307"/>
      <c r="T233" s="308"/>
      <c r="AT233" s="303" t="s">
        <v>184</v>
      </c>
      <c r="AU233" s="303" t="s">
        <v>77</v>
      </c>
      <c r="AV233" s="302" t="s">
        <v>77</v>
      </c>
      <c r="AW233" s="302" t="s">
        <v>35</v>
      </c>
      <c r="AX233" s="302" t="s">
        <v>68</v>
      </c>
      <c r="AY233" s="303" t="s">
        <v>123</v>
      </c>
    </row>
    <row r="234" spans="2:51" s="326" customFormat="1" ht="13.5">
      <c r="B234" s="325"/>
      <c r="D234" s="294" t="s">
        <v>184</v>
      </c>
      <c r="E234" s="327" t="s">
        <v>5</v>
      </c>
      <c r="F234" s="328" t="s">
        <v>376</v>
      </c>
      <c r="H234" s="327" t="s">
        <v>5</v>
      </c>
      <c r="L234" s="325"/>
      <c r="M234" s="329"/>
      <c r="N234" s="330"/>
      <c r="O234" s="330"/>
      <c r="P234" s="330"/>
      <c r="Q234" s="330"/>
      <c r="R234" s="330"/>
      <c r="S234" s="330"/>
      <c r="T234" s="331"/>
      <c r="AT234" s="327" t="s">
        <v>184</v>
      </c>
      <c r="AU234" s="327" t="s">
        <v>77</v>
      </c>
      <c r="AV234" s="326" t="s">
        <v>75</v>
      </c>
      <c r="AW234" s="326" t="s">
        <v>35</v>
      </c>
      <c r="AX234" s="326" t="s">
        <v>68</v>
      </c>
      <c r="AY234" s="327" t="s">
        <v>123</v>
      </c>
    </row>
    <row r="235" spans="2:51" s="302" customFormat="1" ht="13.5">
      <c r="B235" s="301"/>
      <c r="D235" s="294" t="s">
        <v>184</v>
      </c>
      <c r="E235" s="303" t="s">
        <v>5</v>
      </c>
      <c r="F235" s="304" t="s">
        <v>377</v>
      </c>
      <c r="H235" s="305">
        <v>3</v>
      </c>
      <c r="L235" s="301"/>
      <c r="M235" s="306"/>
      <c r="N235" s="307"/>
      <c r="O235" s="307"/>
      <c r="P235" s="307"/>
      <c r="Q235" s="307"/>
      <c r="R235" s="307"/>
      <c r="S235" s="307"/>
      <c r="T235" s="308"/>
      <c r="AT235" s="303" t="s">
        <v>184</v>
      </c>
      <c r="AU235" s="303" t="s">
        <v>77</v>
      </c>
      <c r="AV235" s="302" t="s">
        <v>77</v>
      </c>
      <c r="AW235" s="302" t="s">
        <v>35</v>
      </c>
      <c r="AX235" s="302" t="s">
        <v>68</v>
      </c>
      <c r="AY235" s="303" t="s">
        <v>123</v>
      </c>
    </row>
    <row r="236" spans="2:51" s="302" customFormat="1" ht="13.5">
      <c r="B236" s="301"/>
      <c r="D236" s="294" t="s">
        <v>184</v>
      </c>
      <c r="E236" s="303" t="s">
        <v>5</v>
      </c>
      <c r="F236" s="304" t="s">
        <v>378</v>
      </c>
      <c r="H236" s="305">
        <v>0.96</v>
      </c>
      <c r="L236" s="301"/>
      <c r="M236" s="306"/>
      <c r="N236" s="307"/>
      <c r="O236" s="307"/>
      <c r="P236" s="307"/>
      <c r="Q236" s="307"/>
      <c r="R236" s="307"/>
      <c r="S236" s="307"/>
      <c r="T236" s="308"/>
      <c r="AT236" s="303" t="s">
        <v>184</v>
      </c>
      <c r="AU236" s="303" t="s">
        <v>77</v>
      </c>
      <c r="AV236" s="302" t="s">
        <v>77</v>
      </c>
      <c r="AW236" s="302" t="s">
        <v>35</v>
      </c>
      <c r="AX236" s="302" t="s">
        <v>68</v>
      </c>
      <c r="AY236" s="303" t="s">
        <v>123</v>
      </c>
    </row>
    <row r="237" spans="2:51" s="318" customFormat="1" ht="13.5">
      <c r="B237" s="317"/>
      <c r="D237" s="294" t="s">
        <v>184</v>
      </c>
      <c r="E237" s="319" t="s">
        <v>5</v>
      </c>
      <c r="F237" s="320" t="s">
        <v>188</v>
      </c>
      <c r="H237" s="321">
        <v>10.21</v>
      </c>
      <c r="L237" s="317"/>
      <c r="M237" s="322"/>
      <c r="N237" s="323"/>
      <c r="O237" s="323"/>
      <c r="P237" s="323"/>
      <c r="Q237" s="323"/>
      <c r="R237" s="323"/>
      <c r="S237" s="323"/>
      <c r="T237" s="324"/>
      <c r="AT237" s="319" t="s">
        <v>184</v>
      </c>
      <c r="AU237" s="319" t="s">
        <v>77</v>
      </c>
      <c r="AV237" s="318" t="s">
        <v>144</v>
      </c>
      <c r="AW237" s="318" t="s">
        <v>35</v>
      </c>
      <c r="AX237" s="318" t="s">
        <v>75</v>
      </c>
      <c r="AY237" s="319" t="s">
        <v>123</v>
      </c>
    </row>
    <row r="238" spans="2:65" s="130" customFormat="1" ht="22.9" customHeight="1">
      <c r="B238" s="124"/>
      <c r="C238" s="282" t="s">
        <v>379</v>
      </c>
      <c r="D238" s="282" t="s">
        <v>126</v>
      </c>
      <c r="E238" s="283" t="s">
        <v>380</v>
      </c>
      <c r="F238" s="284" t="s">
        <v>381</v>
      </c>
      <c r="G238" s="285" t="s">
        <v>181</v>
      </c>
      <c r="H238" s="286">
        <v>417.312</v>
      </c>
      <c r="I238" s="287"/>
      <c r="J238" s="288">
        <f>ROUND(I238*H238,2)</f>
        <v>0</v>
      </c>
      <c r="K238" s="284" t="s">
        <v>130</v>
      </c>
      <c r="L238" s="124"/>
      <c r="M238" s="289" t="s">
        <v>5</v>
      </c>
      <c r="N238" s="290" t="s">
        <v>42</v>
      </c>
      <c r="O238" s="125"/>
      <c r="P238" s="291">
        <f>O238*H238</f>
        <v>0</v>
      </c>
      <c r="Q238" s="291">
        <v>2.0875</v>
      </c>
      <c r="R238" s="291">
        <f>Q238*H238</f>
        <v>871.1388</v>
      </c>
      <c r="S238" s="291">
        <v>0</v>
      </c>
      <c r="T238" s="292">
        <f>S238*H238</f>
        <v>0</v>
      </c>
      <c r="AR238" s="98" t="s">
        <v>144</v>
      </c>
      <c r="AT238" s="98" t="s">
        <v>126</v>
      </c>
      <c r="AU238" s="98" t="s">
        <v>77</v>
      </c>
      <c r="AY238" s="98" t="s">
        <v>123</v>
      </c>
      <c r="BE238" s="293">
        <f>IF(N238="základní",J238,0)</f>
        <v>0</v>
      </c>
      <c r="BF238" s="293">
        <f>IF(N238="snížená",J238,0)</f>
        <v>0</v>
      </c>
      <c r="BG238" s="293">
        <f>IF(N238="zákl. přenesená",J238,0)</f>
        <v>0</v>
      </c>
      <c r="BH238" s="293">
        <f>IF(N238="sníž. přenesená",J238,0)</f>
        <v>0</v>
      </c>
      <c r="BI238" s="293">
        <f>IF(N238="nulová",J238,0)</f>
        <v>0</v>
      </c>
      <c r="BJ238" s="98" t="s">
        <v>75</v>
      </c>
      <c r="BK238" s="293">
        <f>ROUND(I238*H238,2)</f>
        <v>0</v>
      </c>
      <c r="BL238" s="98" t="s">
        <v>144</v>
      </c>
      <c r="BM238" s="98" t="s">
        <v>382</v>
      </c>
    </row>
    <row r="239" spans="2:47" s="130" customFormat="1" ht="27">
      <c r="B239" s="124"/>
      <c r="D239" s="294" t="s">
        <v>133</v>
      </c>
      <c r="F239" s="295" t="s">
        <v>383</v>
      </c>
      <c r="L239" s="124"/>
      <c r="M239" s="296"/>
      <c r="N239" s="125"/>
      <c r="O239" s="125"/>
      <c r="P239" s="125"/>
      <c r="Q239" s="125"/>
      <c r="R239" s="125"/>
      <c r="S239" s="125"/>
      <c r="T239" s="172"/>
      <c r="AT239" s="98" t="s">
        <v>133</v>
      </c>
      <c r="AU239" s="98" t="s">
        <v>77</v>
      </c>
    </row>
    <row r="240" spans="2:47" s="130" customFormat="1" ht="81">
      <c r="B240" s="124"/>
      <c r="D240" s="294" t="s">
        <v>203</v>
      </c>
      <c r="F240" s="297" t="s">
        <v>384</v>
      </c>
      <c r="L240" s="124"/>
      <c r="M240" s="296"/>
      <c r="N240" s="125"/>
      <c r="O240" s="125"/>
      <c r="P240" s="125"/>
      <c r="Q240" s="125"/>
      <c r="R240" s="125"/>
      <c r="S240" s="125"/>
      <c r="T240" s="172"/>
      <c r="AT240" s="98" t="s">
        <v>203</v>
      </c>
      <c r="AU240" s="98" t="s">
        <v>77</v>
      </c>
    </row>
    <row r="241" spans="2:51" s="326" customFormat="1" ht="13.5">
      <c r="B241" s="325"/>
      <c r="D241" s="294" t="s">
        <v>184</v>
      </c>
      <c r="E241" s="327" t="s">
        <v>5</v>
      </c>
      <c r="F241" s="328" t="s">
        <v>385</v>
      </c>
      <c r="H241" s="327" t="s">
        <v>5</v>
      </c>
      <c r="L241" s="325"/>
      <c r="M241" s="329"/>
      <c r="N241" s="330"/>
      <c r="O241" s="330"/>
      <c r="P241" s="330"/>
      <c r="Q241" s="330"/>
      <c r="R241" s="330"/>
      <c r="S241" s="330"/>
      <c r="T241" s="331"/>
      <c r="AT241" s="327" t="s">
        <v>184</v>
      </c>
      <c r="AU241" s="327" t="s">
        <v>77</v>
      </c>
      <c r="AV241" s="326" t="s">
        <v>75</v>
      </c>
      <c r="AW241" s="326" t="s">
        <v>35</v>
      </c>
      <c r="AX241" s="326" t="s">
        <v>68</v>
      </c>
      <c r="AY241" s="327" t="s">
        <v>123</v>
      </c>
    </row>
    <row r="242" spans="2:51" s="302" customFormat="1" ht="13.5">
      <c r="B242" s="301"/>
      <c r="D242" s="294" t="s">
        <v>184</v>
      </c>
      <c r="E242" s="303" t="s">
        <v>5</v>
      </c>
      <c r="F242" s="304" t="s">
        <v>386</v>
      </c>
      <c r="H242" s="305">
        <v>397.44</v>
      </c>
      <c r="L242" s="301"/>
      <c r="M242" s="306"/>
      <c r="N242" s="307"/>
      <c r="O242" s="307"/>
      <c r="P242" s="307"/>
      <c r="Q242" s="307"/>
      <c r="R242" s="307"/>
      <c r="S242" s="307"/>
      <c r="T242" s="308"/>
      <c r="AT242" s="303" t="s">
        <v>184</v>
      </c>
      <c r="AU242" s="303" t="s">
        <v>77</v>
      </c>
      <c r="AV242" s="302" t="s">
        <v>77</v>
      </c>
      <c r="AW242" s="302" t="s">
        <v>35</v>
      </c>
      <c r="AX242" s="302" t="s">
        <v>68</v>
      </c>
      <c r="AY242" s="303" t="s">
        <v>123</v>
      </c>
    </row>
    <row r="243" spans="2:51" s="310" customFormat="1" ht="13.5">
      <c r="B243" s="309"/>
      <c r="D243" s="294" t="s">
        <v>184</v>
      </c>
      <c r="E243" s="311" t="s">
        <v>5</v>
      </c>
      <c r="F243" s="312" t="s">
        <v>186</v>
      </c>
      <c r="H243" s="313">
        <v>397.44</v>
      </c>
      <c r="L243" s="309"/>
      <c r="M243" s="314"/>
      <c r="N243" s="315"/>
      <c r="O243" s="315"/>
      <c r="P243" s="315"/>
      <c r="Q243" s="315"/>
      <c r="R243" s="315"/>
      <c r="S243" s="315"/>
      <c r="T243" s="316"/>
      <c r="AT243" s="311" t="s">
        <v>184</v>
      </c>
      <c r="AU243" s="311" t="s">
        <v>77</v>
      </c>
      <c r="AV243" s="310" t="s">
        <v>140</v>
      </c>
      <c r="AW243" s="310" t="s">
        <v>35</v>
      </c>
      <c r="AX243" s="310" t="s">
        <v>68</v>
      </c>
      <c r="AY243" s="311" t="s">
        <v>123</v>
      </c>
    </row>
    <row r="244" spans="2:51" s="302" customFormat="1" ht="13.5">
      <c r="B244" s="301"/>
      <c r="D244" s="294" t="s">
        <v>184</v>
      </c>
      <c r="E244" s="303" t="s">
        <v>5</v>
      </c>
      <c r="F244" s="304" t="s">
        <v>387</v>
      </c>
      <c r="H244" s="305">
        <v>19.872</v>
      </c>
      <c r="L244" s="301"/>
      <c r="M244" s="306"/>
      <c r="N244" s="307"/>
      <c r="O244" s="307"/>
      <c r="P244" s="307"/>
      <c r="Q244" s="307"/>
      <c r="R244" s="307"/>
      <c r="S244" s="307"/>
      <c r="T244" s="308"/>
      <c r="AT244" s="303" t="s">
        <v>184</v>
      </c>
      <c r="AU244" s="303" t="s">
        <v>77</v>
      </c>
      <c r="AV244" s="302" t="s">
        <v>77</v>
      </c>
      <c r="AW244" s="302" t="s">
        <v>35</v>
      </c>
      <c r="AX244" s="302" t="s">
        <v>68</v>
      </c>
      <c r="AY244" s="303" t="s">
        <v>123</v>
      </c>
    </row>
    <row r="245" spans="2:51" s="318" customFormat="1" ht="13.5">
      <c r="B245" s="317"/>
      <c r="D245" s="294" t="s">
        <v>184</v>
      </c>
      <c r="E245" s="319" t="s">
        <v>5</v>
      </c>
      <c r="F245" s="320" t="s">
        <v>188</v>
      </c>
      <c r="H245" s="321">
        <v>417.312</v>
      </c>
      <c r="L245" s="317"/>
      <c r="M245" s="322"/>
      <c r="N245" s="323"/>
      <c r="O245" s="323"/>
      <c r="P245" s="323"/>
      <c r="Q245" s="323"/>
      <c r="R245" s="323"/>
      <c r="S245" s="323"/>
      <c r="T245" s="324"/>
      <c r="AT245" s="319" t="s">
        <v>184</v>
      </c>
      <c r="AU245" s="319" t="s">
        <v>77</v>
      </c>
      <c r="AV245" s="318" t="s">
        <v>144</v>
      </c>
      <c r="AW245" s="318" t="s">
        <v>35</v>
      </c>
      <c r="AX245" s="318" t="s">
        <v>75</v>
      </c>
      <c r="AY245" s="319" t="s">
        <v>123</v>
      </c>
    </row>
    <row r="246" spans="2:65" s="130" customFormat="1" ht="22.9" customHeight="1">
      <c r="B246" s="124"/>
      <c r="C246" s="282" t="s">
        <v>388</v>
      </c>
      <c r="D246" s="282" t="s">
        <v>126</v>
      </c>
      <c r="E246" s="283" t="s">
        <v>389</v>
      </c>
      <c r="F246" s="284" t="s">
        <v>390</v>
      </c>
      <c r="G246" s="285" t="s">
        <v>191</v>
      </c>
      <c r="H246" s="286">
        <v>12650.152</v>
      </c>
      <c r="I246" s="287"/>
      <c r="J246" s="288">
        <f>ROUND(I246*H246,2)</f>
        <v>0</v>
      </c>
      <c r="K246" s="284" t="s">
        <v>5</v>
      </c>
      <c r="L246" s="124"/>
      <c r="M246" s="289" t="s">
        <v>5</v>
      </c>
      <c r="N246" s="290" t="s">
        <v>42</v>
      </c>
      <c r="O246" s="125"/>
      <c r="P246" s="291">
        <f>O246*H246</f>
        <v>0</v>
      </c>
      <c r="Q246" s="291">
        <v>0.40242</v>
      </c>
      <c r="R246" s="291">
        <f>Q246*H246</f>
        <v>5090.67416784</v>
      </c>
      <c r="S246" s="291">
        <v>0</v>
      </c>
      <c r="T246" s="292">
        <f>S246*H246</f>
        <v>0</v>
      </c>
      <c r="AR246" s="98" t="s">
        <v>144</v>
      </c>
      <c r="AT246" s="98" t="s">
        <v>126</v>
      </c>
      <c r="AU246" s="98" t="s">
        <v>77</v>
      </c>
      <c r="AY246" s="98" t="s">
        <v>123</v>
      </c>
      <c r="BE246" s="293">
        <f>IF(N246="základní",J246,0)</f>
        <v>0</v>
      </c>
      <c r="BF246" s="293">
        <f>IF(N246="snížená",J246,0)</f>
        <v>0</v>
      </c>
      <c r="BG246" s="293">
        <f>IF(N246="zákl. přenesená",J246,0)</f>
        <v>0</v>
      </c>
      <c r="BH246" s="293">
        <f>IF(N246="sníž. přenesená",J246,0)</f>
        <v>0</v>
      </c>
      <c r="BI246" s="293">
        <f>IF(N246="nulová",J246,0)</f>
        <v>0</v>
      </c>
      <c r="BJ246" s="98" t="s">
        <v>75</v>
      </c>
      <c r="BK246" s="293">
        <f>ROUND(I246*H246,2)</f>
        <v>0</v>
      </c>
      <c r="BL246" s="98" t="s">
        <v>144</v>
      </c>
      <c r="BM246" s="98" t="s">
        <v>391</v>
      </c>
    </row>
    <row r="247" spans="2:47" s="130" customFormat="1" ht="40.5">
      <c r="B247" s="124"/>
      <c r="D247" s="294" t="s">
        <v>133</v>
      </c>
      <c r="F247" s="295" t="s">
        <v>392</v>
      </c>
      <c r="L247" s="124"/>
      <c r="M247" s="296"/>
      <c r="N247" s="125"/>
      <c r="O247" s="125"/>
      <c r="P247" s="125"/>
      <c r="Q247" s="125"/>
      <c r="R247" s="125"/>
      <c r="S247" s="125"/>
      <c r="T247" s="172"/>
      <c r="AT247" s="98" t="s">
        <v>133</v>
      </c>
      <c r="AU247" s="98" t="s">
        <v>77</v>
      </c>
    </row>
    <row r="248" spans="2:47" s="130" customFormat="1" ht="94.5">
      <c r="B248" s="124"/>
      <c r="D248" s="294" t="s">
        <v>203</v>
      </c>
      <c r="F248" s="297" t="s">
        <v>393</v>
      </c>
      <c r="L248" s="124"/>
      <c r="M248" s="296"/>
      <c r="N248" s="125"/>
      <c r="O248" s="125"/>
      <c r="P248" s="125"/>
      <c r="Q248" s="125"/>
      <c r="R248" s="125"/>
      <c r="S248" s="125"/>
      <c r="T248" s="172"/>
      <c r="AT248" s="98" t="s">
        <v>203</v>
      </c>
      <c r="AU248" s="98" t="s">
        <v>77</v>
      </c>
    </row>
    <row r="249" spans="2:47" s="130" customFormat="1" ht="27">
      <c r="B249" s="124"/>
      <c r="D249" s="294" t="s">
        <v>134</v>
      </c>
      <c r="F249" s="297" t="s">
        <v>394</v>
      </c>
      <c r="L249" s="124"/>
      <c r="M249" s="296"/>
      <c r="N249" s="125"/>
      <c r="O249" s="125"/>
      <c r="P249" s="125"/>
      <c r="Q249" s="125"/>
      <c r="R249" s="125"/>
      <c r="S249" s="125"/>
      <c r="T249" s="172"/>
      <c r="AT249" s="98" t="s">
        <v>134</v>
      </c>
      <c r="AU249" s="98" t="s">
        <v>77</v>
      </c>
    </row>
    <row r="250" spans="2:51" s="326" customFormat="1" ht="13.5">
      <c r="B250" s="325"/>
      <c r="D250" s="294" t="s">
        <v>184</v>
      </c>
      <c r="E250" s="327" t="s">
        <v>5</v>
      </c>
      <c r="F250" s="328" t="s">
        <v>395</v>
      </c>
      <c r="H250" s="327" t="s">
        <v>5</v>
      </c>
      <c r="L250" s="325"/>
      <c r="M250" s="329"/>
      <c r="N250" s="330"/>
      <c r="O250" s="330"/>
      <c r="P250" s="330"/>
      <c r="Q250" s="330"/>
      <c r="R250" s="330"/>
      <c r="S250" s="330"/>
      <c r="T250" s="331"/>
      <c r="AT250" s="327" t="s">
        <v>184</v>
      </c>
      <c r="AU250" s="327" t="s">
        <v>77</v>
      </c>
      <c r="AV250" s="326" t="s">
        <v>75</v>
      </c>
      <c r="AW250" s="326" t="s">
        <v>35</v>
      </c>
      <c r="AX250" s="326" t="s">
        <v>68</v>
      </c>
      <c r="AY250" s="327" t="s">
        <v>123</v>
      </c>
    </row>
    <row r="251" spans="2:51" s="302" customFormat="1" ht="13.5">
      <c r="B251" s="301"/>
      <c r="D251" s="294" t="s">
        <v>184</v>
      </c>
      <c r="E251" s="303" t="s">
        <v>5</v>
      </c>
      <c r="F251" s="304" t="s">
        <v>396</v>
      </c>
      <c r="H251" s="305">
        <v>8661.92</v>
      </c>
      <c r="L251" s="301"/>
      <c r="M251" s="306"/>
      <c r="N251" s="307"/>
      <c r="O251" s="307"/>
      <c r="P251" s="307"/>
      <c r="Q251" s="307"/>
      <c r="R251" s="307"/>
      <c r="S251" s="307"/>
      <c r="T251" s="308"/>
      <c r="AT251" s="303" t="s">
        <v>184</v>
      </c>
      <c r="AU251" s="303" t="s">
        <v>77</v>
      </c>
      <c r="AV251" s="302" t="s">
        <v>77</v>
      </c>
      <c r="AW251" s="302" t="s">
        <v>35</v>
      </c>
      <c r="AX251" s="302" t="s">
        <v>68</v>
      </c>
      <c r="AY251" s="303" t="s">
        <v>123</v>
      </c>
    </row>
    <row r="252" spans="2:51" s="326" customFormat="1" ht="13.5">
      <c r="B252" s="325"/>
      <c r="D252" s="294" t="s">
        <v>184</v>
      </c>
      <c r="E252" s="327" t="s">
        <v>5</v>
      </c>
      <c r="F252" s="328" t="s">
        <v>397</v>
      </c>
      <c r="H252" s="327" t="s">
        <v>5</v>
      </c>
      <c r="L252" s="325"/>
      <c r="M252" s="329"/>
      <c r="N252" s="330"/>
      <c r="O252" s="330"/>
      <c r="P252" s="330"/>
      <c r="Q252" s="330"/>
      <c r="R252" s="330"/>
      <c r="S252" s="330"/>
      <c r="T252" s="331"/>
      <c r="AT252" s="327" t="s">
        <v>184</v>
      </c>
      <c r="AU252" s="327" t="s">
        <v>77</v>
      </c>
      <c r="AV252" s="326" t="s">
        <v>75</v>
      </c>
      <c r="AW252" s="326" t="s">
        <v>35</v>
      </c>
      <c r="AX252" s="326" t="s">
        <v>68</v>
      </c>
      <c r="AY252" s="327" t="s">
        <v>123</v>
      </c>
    </row>
    <row r="253" spans="2:51" s="302" customFormat="1" ht="13.5">
      <c r="B253" s="301"/>
      <c r="D253" s="294" t="s">
        <v>184</v>
      </c>
      <c r="E253" s="303" t="s">
        <v>5</v>
      </c>
      <c r="F253" s="304" t="s">
        <v>398</v>
      </c>
      <c r="H253" s="305">
        <v>602.7</v>
      </c>
      <c r="L253" s="301"/>
      <c r="M253" s="306"/>
      <c r="N253" s="307"/>
      <c r="O253" s="307"/>
      <c r="P253" s="307"/>
      <c r="Q253" s="307"/>
      <c r="R253" s="307"/>
      <c r="S253" s="307"/>
      <c r="T253" s="308"/>
      <c r="AT253" s="303" t="s">
        <v>184</v>
      </c>
      <c r="AU253" s="303" t="s">
        <v>77</v>
      </c>
      <c r="AV253" s="302" t="s">
        <v>77</v>
      </c>
      <c r="AW253" s="302" t="s">
        <v>35</v>
      </c>
      <c r="AX253" s="302" t="s">
        <v>68</v>
      </c>
      <c r="AY253" s="303" t="s">
        <v>123</v>
      </c>
    </row>
    <row r="254" spans="2:51" s="326" customFormat="1" ht="13.5">
      <c r="B254" s="325"/>
      <c r="D254" s="294" t="s">
        <v>184</v>
      </c>
      <c r="E254" s="327" t="s">
        <v>5</v>
      </c>
      <c r="F254" s="328" t="s">
        <v>399</v>
      </c>
      <c r="H254" s="327" t="s">
        <v>5</v>
      </c>
      <c r="L254" s="325"/>
      <c r="M254" s="329"/>
      <c r="N254" s="330"/>
      <c r="O254" s="330"/>
      <c r="P254" s="330"/>
      <c r="Q254" s="330"/>
      <c r="R254" s="330"/>
      <c r="S254" s="330"/>
      <c r="T254" s="331"/>
      <c r="AT254" s="327" t="s">
        <v>184</v>
      </c>
      <c r="AU254" s="327" t="s">
        <v>77</v>
      </c>
      <c r="AV254" s="326" t="s">
        <v>75</v>
      </c>
      <c r="AW254" s="326" t="s">
        <v>35</v>
      </c>
      <c r="AX254" s="326" t="s">
        <v>68</v>
      </c>
      <c r="AY254" s="327" t="s">
        <v>123</v>
      </c>
    </row>
    <row r="255" spans="2:51" s="302" customFormat="1" ht="13.5">
      <c r="B255" s="301"/>
      <c r="D255" s="294" t="s">
        <v>184</v>
      </c>
      <c r="E255" s="303" t="s">
        <v>5</v>
      </c>
      <c r="F255" s="304" t="s">
        <v>400</v>
      </c>
      <c r="H255" s="305">
        <v>2783.144</v>
      </c>
      <c r="L255" s="301"/>
      <c r="M255" s="306"/>
      <c r="N255" s="307"/>
      <c r="O255" s="307"/>
      <c r="P255" s="307"/>
      <c r="Q255" s="307"/>
      <c r="R255" s="307"/>
      <c r="S255" s="307"/>
      <c r="T255" s="308"/>
      <c r="AT255" s="303" t="s">
        <v>184</v>
      </c>
      <c r="AU255" s="303" t="s">
        <v>77</v>
      </c>
      <c r="AV255" s="302" t="s">
        <v>77</v>
      </c>
      <c r="AW255" s="302" t="s">
        <v>35</v>
      </c>
      <c r="AX255" s="302" t="s">
        <v>68</v>
      </c>
      <c r="AY255" s="303" t="s">
        <v>123</v>
      </c>
    </row>
    <row r="256" spans="2:51" s="310" customFormat="1" ht="13.5">
      <c r="B256" s="309"/>
      <c r="D256" s="294" t="s">
        <v>184</v>
      </c>
      <c r="E256" s="311" t="s">
        <v>5</v>
      </c>
      <c r="F256" s="312" t="s">
        <v>186</v>
      </c>
      <c r="H256" s="313">
        <v>12047.764</v>
      </c>
      <c r="L256" s="309"/>
      <c r="M256" s="314"/>
      <c r="N256" s="315"/>
      <c r="O256" s="315"/>
      <c r="P256" s="315"/>
      <c r="Q256" s="315"/>
      <c r="R256" s="315"/>
      <c r="S256" s="315"/>
      <c r="T256" s="316"/>
      <c r="AT256" s="311" t="s">
        <v>184</v>
      </c>
      <c r="AU256" s="311" t="s">
        <v>77</v>
      </c>
      <c r="AV256" s="310" t="s">
        <v>140</v>
      </c>
      <c r="AW256" s="310" t="s">
        <v>35</v>
      </c>
      <c r="AX256" s="310" t="s">
        <v>68</v>
      </c>
      <c r="AY256" s="311" t="s">
        <v>123</v>
      </c>
    </row>
    <row r="257" spans="2:51" s="302" customFormat="1" ht="13.5">
      <c r="B257" s="301"/>
      <c r="D257" s="294" t="s">
        <v>184</v>
      </c>
      <c r="E257" s="303" t="s">
        <v>5</v>
      </c>
      <c r="F257" s="304" t="s">
        <v>401</v>
      </c>
      <c r="H257" s="305">
        <v>602.388</v>
      </c>
      <c r="L257" s="301"/>
      <c r="M257" s="306"/>
      <c r="N257" s="307"/>
      <c r="O257" s="307"/>
      <c r="P257" s="307"/>
      <c r="Q257" s="307"/>
      <c r="R257" s="307"/>
      <c r="S257" s="307"/>
      <c r="T257" s="308"/>
      <c r="AT257" s="303" t="s">
        <v>184</v>
      </c>
      <c r="AU257" s="303" t="s">
        <v>77</v>
      </c>
      <c r="AV257" s="302" t="s">
        <v>77</v>
      </c>
      <c r="AW257" s="302" t="s">
        <v>35</v>
      </c>
      <c r="AX257" s="302" t="s">
        <v>68</v>
      </c>
      <c r="AY257" s="303" t="s">
        <v>123</v>
      </c>
    </row>
    <row r="258" spans="2:51" s="318" customFormat="1" ht="13.5">
      <c r="B258" s="317"/>
      <c r="D258" s="294" t="s">
        <v>184</v>
      </c>
      <c r="E258" s="319" t="s">
        <v>5</v>
      </c>
      <c r="F258" s="320" t="s">
        <v>188</v>
      </c>
      <c r="H258" s="321">
        <v>12650.152</v>
      </c>
      <c r="L258" s="317"/>
      <c r="M258" s="322"/>
      <c r="N258" s="323"/>
      <c r="O258" s="323"/>
      <c r="P258" s="323"/>
      <c r="Q258" s="323"/>
      <c r="R258" s="323"/>
      <c r="S258" s="323"/>
      <c r="T258" s="324"/>
      <c r="AT258" s="319" t="s">
        <v>184</v>
      </c>
      <c r="AU258" s="319" t="s">
        <v>77</v>
      </c>
      <c r="AV258" s="318" t="s">
        <v>144</v>
      </c>
      <c r="AW258" s="318" t="s">
        <v>35</v>
      </c>
      <c r="AX258" s="318" t="s">
        <v>75</v>
      </c>
      <c r="AY258" s="319" t="s">
        <v>123</v>
      </c>
    </row>
    <row r="259" spans="2:65" s="130" customFormat="1" ht="22.9" customHeight="1">
      <c r="B259" s="124"/>
      <c r="C259" s="333" t="s">
        <v>402</v>
      </c>
      <c r="D259" s="333" t="s">
        <v>295</v>
      </c>
      <c r="E259" s="334" t="s">
        <v>403</v>
      </c>
      <c r="F259" s="335" t="s">
        <v>404</v>
      </c>
      <c r="G259" s="336" t="s">
        <v>269</v>
      </c>
      <c r="H259" s="337">
        <v>6704.581</v>
      </c>
      <c r="I259" s="338"/>
      <c r="J259" s="339">
        <f>ROUND(I259*H259,2)</f>
        <v>0</v>
      </c>
      <c r="K259" s="335" t="s">
        <v>5</v>
      </c>
      <c r="L259" s="340"/>
      <c r="M259" s="341" t="s">
        <v>5</v>
      </c>
      <c r="N259" s="342" t="s">
        <v>42</v>
      </c>
      <c r="O259" s="125"/>
      <c r="P259" s="291">
        <f>O259*H259</f>
        <v>0</v>
      </c>
      <c r="Q259" s="291">
        <v>1</v>
      </c>
      <c r="R259" s="291">
        <f>Q259*H259</f>
        <v>6704.581</v>
      </c>
      <c r="S259" s="291">
        <v>0</v>
      </c>
      <c r="T259" s="292">
        <f>S259*H259</f>
        <v>0</v>
      </c>
      <c r="AR259" s="98" t="s">
        <v>227</v>
      </c>
      <c r="AT259" s="98" t="s">
        <v>295</v>
      </c>
      <c r="AU259" s="98" t="s">
        <v>77</v>
      </c>
      <c r="AY259" s="98" t="s">
        <v>123</v>
      </c>
      <c r="BE259" s="293">
        <f>IF(N259="základní",J259,0)</f>
        <v>0</v>
      </c>
      <c r="BF259" s="293">
        <f>IF(N259="snížená",J259,0)</f>
        <v>0</v>
      </c>
      <c r="BG259" s="293">
        <f>IF(N259="zákl. přenesená",J259,0)</f>
        <v>0</v>
      </c>
      <c r="BH259" s="293">
        <f>IF(N259="sníž. přenesená",J259,0)</f>
        <v>0</v>
      </c>
      <c r="BI259" s="293">
        <f>IF(N259="nulová",J259,0)</f>
        <v>0</v>
      </c>
      <c r="BJ259" s="98" t="s">
        <v>75</v>
      </c>
      <c r="BK259" s="293">
        <f>ROUND(I259*H259,2)</f>
        <v>0</v>
      </c>
      <c r="BL259" s="98" t="s">
        <v>144</v>
      </c>
      <c r="BM259" s="98" t="s">
        <v>405</v>
      </c>
    </row>
    <row r="260" spans="2:47" s="130" customFormat="1" ht="13.5">
      <c r="B260" s="124"/>
      <c r="D260" s="294" t="s">
        <v>133</v>
      </c>
      <c r="F260" s="295" t="s">
        <v>404</v>
      </c>
      <c r="L260" s="124"/>
      <c r="M260" s="296"/>
      <c r="N260" s="125"/>
      <c r="O260" s="125"/>
      <c r="P260" s="125"/>
      <c r="Q260" s="125"/>
      <c r="R260" s="125"/>
      <c r="S260" s="125"/>
      <c r="T260" s="172"/>
      <c r="AT260" s="98" t="s">
        <v>133</v>
      </c>
      <c r="AU260" s="98" t="s">
        <v>77</v>
      </c>
    </row>
    <row r="261" spans="2:51" s="302" customFormat="1" ht="13.5">
      <c r="B261" s="301"/>
      <c r="D261" s="294" t="s">
        <v>184</v>
      </c>
      <c r="E261" s="303" t="s">
        <v>5</v>
      </c>
      <c r="F261" s="304" t="s">
        <v>406</v>
      </c>
      <c r="H261" s="305">
        <v>6704.581</v>
      </c>
      <c r="L261" s="301"/>
      <c r="M261" s="306"/>
      <c r="N261" s="307"/>
      <c r="O261" s="307"/>
      <c r="P261" s="307"/>
      <c r="Q261" s="307"/>
      <c r="R261" s="307"/>
      <c r="S261" s="307"/>
      <c r="T261" s="308"/>
      <c r="AT261" s="303" t="s">
        <v>184</v>
      </c>
      <c r="AU261" s="303" t="s">
        <v>77</v>
      </c>
      <c r="AV261" s="302" t="s">
        <v>77</v>
      </c>
      <c r="AW261" s="302" t="s">
        <v>35</v>
      </c>
      <c r="AX261" s="302" t="s">
        <v>68</v>
      </c>
      <c r="AY261" s="303" t="s">
        <v>123</v>
      </c>
    </row>
    <row r="262" spans="2:51" s="318" customFormat="1" ht="13.5">
      <c r="B262" s="317"/>
      <c r="D262" s="294" t="s">
        <v>184</v>
      </c>
      <c r="E262" s="319" t="s">
        <v>5</v>
      </c>
      <c r="F262" s="320" t="s">
        <v>188</v>
      </c>
      <c r="H262" s="321">
        <v>6704.581</v>
      </c>
      <c r="L262" s="317"/>
      <c r="M262" s="322"/>
      <c r="N262" s="323"/>
      <c r="O262" s="323"/>
      <c r="P262" s="323"/>
      <c r="Q262" s="323"/>
      <c r="R262" s="323"/>
      <c r="S262" s="323"/>
      <c r="T262" s="324"/>
      <c r="AT262" s="319" t="s">
        <v>184</v>
      </c>
      <c r="AU262" s="319" t="s">
        <v>77</v>
      </c>
      <c r="AV262" s="318" t="s">
        <v>144</v>
      </c>
      <c r="AW262" s="318" t="s">
        <v>35</v>
      </c>
      <c r="AX262" s="318" t="s">
        <v>75</v>
      </c>
      <c r="AY262" s="319" t="s">
        <v>123</v>
      </c>
    </row>
    <row r="263" spans="2:63" s="270" customFormat="1" ht="29.85" customHeight="1">
      <c r="B263" s="269"/>
      <c r="D263" s="271" t="s">
        <v>67</v>
      </c>
      <c r="E263" s="280" t="s">
        <v>122</v>
      </c>
      <c r="F263" s="280" t="s">
        <v>407</v>
      </c>
      <c r="J263" s="281">
        <f>BK263</f>
        <v>0</v>
      </c>
      <c r="L263" s="269"/>
      <c r="M263" s="274"/>
      <c r="N263" s="275"/>
      <c r="O263" s="275"/>
      <c r="P263" s="276">
        <f>SUM(P264:P267)</f>
        <v>0</v>
      </c>
      <c r="Q263" s="275"/>
      <c r="R263" s="276">
        <f>SUM(R264:R267)</f>
        <v>1122.802</v>
      </c>
      <c r="S263" s="275"/>
      <c r="T263" s="277">
        <f>SUM(T264:T267)</f>
        <v>0</v>
      </c>
      <c r="AR263" s="271" t="s">
        <v>75</v>
      </c>
      <c r="AT263" s="278" t="s">
        <v>67</v>
      </c>
      <c r="AU263" s="278" t="s">
        <v>75</v>
      </c>
      <c r="AY263" s="271" t="s">
        <v>123</v>
      </c>
      <c r="BK263" s="279">
        <f>SUM(BK264:BK267)</f>
        <v>0</v>
      </c>
    </row>
    <row r="264" spans="2:65" s="130" customFormat="1" ht="22.9" customHeight="1">
      <c r="B264" s="124"/>
      <c r="C264" s="282" t="s">
        <v>408</v>
      </c>
      <c r="D264" s="282" t="s">
        <v>126</v>
      </c>
      <c r="E264" s="283" t="s">
        <v>409</v>
      </c>
      <c r="F264" s="284" t="s">
        <v>410</v>
      </c>
      <c r="G264" s="285" t="s">
        <v>181</v>
      </c>
      <c r="H264" s="286">
        <v>758.65</v>
      </c>
      <c r="I264" s="287"/>
      <c r="J264" s="288">
        <f>ROUND(I264*H264,2)</f>
        <v>0</v>
      </c>
      <c r="K264" s="284" t="s">
        <v>130</v>
      </c>
      <c r="L264" s="124"/>
      <c r="M264" s="289" t="s">
        <v>5</v>
      </c>
      <c r="N264" s="290" t="s">
        <v>42</v>
      </c>
      <c r="O264" s="125"/>
      <c r="P264" s="291">
        <f>O264*H264</f>
        <v>0</v>
      </c>
      <c r="Q264" s="291">
        <v>1.48</v>
      </c>
      <c r="R264" s="291">
        <f>Q264*H264</f>
        <v>1122.802</v>
      </c>
      <c r="S264" s="291">
        <v>0</v>
      </c>
      <c r="T264" s="292">
        <f>S264*H264</f>
        <v>0</v>
      </c>
      <c r="AR264" s="98" t="s">
        <v>144</v>
      </c>
      <c r="AT264" s="98" t="s">
        <v>126</v>
      </c>
      <c r="AU264" s="98" t="s">
        <v>77</v>
      </c>
      <c r="AY264" s="98" t="s">
        <v>123</v>
      </c>
      <c r="BE264" s="293">
        <f>IF(N264="základní",J264,0)</f>
        <v>0</v>
      </c>
      <c r="BF264" s="293">
        <f>IF(N264="snížená",J264,0)</f>
        <v>0</v>
      </c>
      <c r="BG264" s="293">
        <f>IF(N264="zákl. přenesená",J264,0)</f>
        <v>0</v>
      </c>
      <c r="BH264" s="293">
        <f>IF(N264="sníž. přenesená",J264,0)</f>
        <v>0</v>
      </c>
      <c r="BI264" s="293">
        <f>IF(N264="nulová",J264,0)</f>
        <v>0</v>
      </c>
      <c r="BJ264" s="98" t="s">
        <v>75</v>
      </c>
      <c r="BK264" s="293">
        <f>ROUND(I264*H264,2)</f>
        <v>0</v>
      </c>
      <c r="BL264" s="98" t="s">
        <v>144</v>
      </c>
      <c r="BM264" s="98" t="s">
        <v>411</v>
      </c>
    </row>
    <row r="265" spans="2:47" s="130" customFormat="1" ht="27">
      <c r="B265" s="124"/>
      <c r="D265" s="294" t="s">
        <v>133</v>
      </c>
      <c r="F265" s="295" t="s">
        <v>412</v>
      </c>
      <c r="L265" s="124"/>
      <c r="M265" s="296"/>
      <c r="N265" s="125"/>
      <c r="O265" s="125"/>
      <c r="P265" s="125"/>
      <c r="Q265" s="125"/>
      <c r="R265" s="125"/>
      <c r="S265" s="125"/>
      <c r="T265" s="172"/>
      <c r="AT265" s="98" t="s">
        <v>133</v>
      </c>
      <c r="AU265" s="98" t="s">
        <v>77</v>
      </c>
    </row>
    <row r="266" spans="2:47" s="130" customFormat="1" ht="27">
      <c r="B266" s="124"/>
      <c r="D266" s="294" t="s">
        <v>203</v>
      </c>
      <c r="F266" s="297" t="s">
        <v>413</v>
      </c>
      <c r="L266" s="124"/>
      <c r="M266" s="296"/>
      <c r="N266" s="125"/>
      <c r="O266" s="125"/>
      <c r="P266" s="125"/>
      <c r="Q266" s="125"/>
      <c r="R266" s="125"/>
      <c r="S266" s="125"/>
      <c r="T266" s="172"/>
      <c r="AT266" s="98" t="s">
        <v>203</v>
      </c>
      <c r="AU266" s="98" t="s">
        <v>77</v>
      </c>
    </row>
    <row r="267" spans="2:47" s="130" customFormat="1" ht="54">
      <c r="B267" s="124"/>
      <c r="D267" s="294" t="s">
        <v>134</v>
      </c>
      <c r="F267" s="297" t="s">
        <v>414</v>
      </c>
      <c r="L267" s="124"/>
      <c r="M267" s="296"/>
      <c r="N267" s="125"/>
      <c r="O267" s="125"/>
      <c r="P267" s="125"/>
      <c r="Q267" s="125"/>
      <c r="R267" s="125"/>
      <c r="S267" s="125"/>
      <c r="T267" s="172"/>
      <c r="AT267" s="98" t="s">
        <v>134</v>
      </c>
      <c r="AU267" s="98" t="s">
        <v>77</v>
      </c>
    </row>
    <row r="268" spans="2:63" s="270" customFormat="1" ht="29.85" customHeight="1">
      <c r="B268" s="269"/>
      <c r="D268" s="271" t="s">
        <v>67</v>
      </c>
      <c r="E268" s="280" t="s">
        <v>239</v>
      </c>
      <c r="F268" s="280" t="s">
        <v>415</v>
      </c>
      <c r="J268" s="281">
        <f>BK268</f>
        <v>0</v>
      </c>
      <c r="L268" s="269"/>
      <c r="M268" s="274"/>
      <c r="N268" s="275"/>
      <c r="O268" s="275"/>
      <c r="P268" s="276">
        <f>SUM(P269:P373)</f>
        <v>0</v>
      </c>
      <c r="Q268" s="275"/>
      <c r="R268" s="276">
        <f>SUM(R269:R373)</f>
        <v>34.9850249</v>
      </c>
      <c r="S268" s="275"/>
      <c r="T268" s="277">
        <f>SUM(T269:T373)</f>
        <v>57.6213</v>
      </c>
      <c r="AR268" s="271" t="s">
        <v>75</v>
      </c>
      <c r="AT268" s="278" t="s">
        <v>67</v>
      </c>
      <c r="AU268" s="278" t="s">
        <v>75</v>
      </c>
      <c r="AY268" s="271" t="s">
        <v>123</v>
      </c>
      <c r="BK268" s="279">
        <f>SUM(BK269:BK373)</f>
        <v>0</v>
      </c>
    </row>
    <row r="269" spans="2:65" s="130" customFormat="1" ht="22.9" customHeight="1">
      <c r="B269" s="124"/>
      <c r="C269" s="282" t="s">
        <v>416</v>
      </c>
      <c r="D269" s="282" t="s">
        <v>126</v>
      </c>
      <c r="E269" s="283" t="s">
        <v>417</v>
      </c>
      <c r="F269" s="284" t="s">
        <v>418</v>
      </c>
      <c r="G269" s="285" t="s">
        <v>419</v>
      </c>
      <c r="H269" s="286">
        <v>1</v>
      </c>
      <c r="I269" s="287"/>
      <c r="J269" s="288">
        <f>ROUND(I269*H269,2)</f>
        <v>0</v>
      </c>
      <c r="K269" s="284" t="s">
        <v>5</v>
      </c>
      <c r="L269" s="124"/>
      <c r="M269" s="289" t="s">
        <v>5</v>
      </c>
      <c r="N269" s="290" t="s">
        <v>42</v>
      </c>
      <c r="O269" s="125"/>
      <c r="P269" s="291">
        <f>O269*H269</f>
        <v>0</v>
      </c>
      <c r="Q269" s="291">
        <v>15.30899</v>
      </c>
      <c r="R269" s="291">
        <f>Q269*H269</f>
        <v>15.30899</v>
      </c>
      <c r="S269" s="291">
        <v>0</v>
      </c>
      <c r="T269" s="292">
        <f>S269*H269</f>
        <v>0</v>
      </c>
      <c r="AR269" s="98" t="s">
        <v>144</v>
      </c>
      <c r="AT269" s="98" t="s">
        <v>126</v>
      </c>
      <c r="AU269" s="98" t="s">
        <v>77</v>
      </c>
      <c r="AY269" s="98" t="s">
        <v>123</v>
      </c>
      <c r="BE269" s="293">
        <f>IF(N269="základní",J269,0)</f>
        <v>0</v>
      </c>
      <c r="BF269" s="293">
        <f>IF(N269="snížená",J269,0)</f>
        <v>0</v>
      </c>
      <c r="BG269" s="293">
        <f>IF(N269="zákl. přenesená",J269,0)</f>
        <v>0</v>
      </c>
      <c r="BH269" s="293">
        <f>IF(N269="sníž. přenesená",J269,0)</f>
        <v>0</v>
      </c>
      <c r="BI269" s="293">
        <f>IF(N269="nulová",J269,0)</f>
        <v>0</v>
      </c>
      <c r="BJ269" s="98" t="s">
        <v>75</v>
      </c>
      <c r="BK269" s="293">
        <f>ROUND(I269*H269,2)</f>
        <v>0</v>
      </c>
      <c r="BL269" s="98" t="s">
        <v>144</v>
      </c>
      <c r="BM269" s="98" t="s">
        <v>420</v>
      </c>
    </row>
    <row r="270" spans="2:47" s="130" customFormat="1" ht="27">
      <c r="B270" s="124"/>
      <c r="D270" s="294" t="s">
        <v>133</v>
      </c>
      <c r="F270" s="295" t="s">
        <v>421</v>
      </c>
      <c r="L270" s="124"/>
      <c r="M270" s="296"/>
      <c r="N270" s="125"/>
      <c r="O270" s="125"/>
      <c r="P270" s="125"/>
      <c r="Q270" s="125"/>
      <c r="R270" s="125"/>
      <c r="S270" s="125"/>
      <c r="T270" s="172"/>
      <c r="AT270" s="98" t="s">
        <v>133</v>
      </c>
      <c r="AU270" s="98" t="s">
        <v>77</v>
      </c>
    </row>
    <row r="271" spans="2:47" s="130" customFormat="1" ht="202.5">
      <c r="B271" s="124"/>
      <c r="D271" s="294" t="s">
        <v>203</v>
      </c>
      <c r="F271" s="297" t="s">
        <v>422</v>
      </c>
      <c r="L271" s="124"/>
      <c r="M271" s="296"/>
      <c r="N271" s="125"/>
      <c r="O271" s="125"/>
      <c r="P271" s="125"/>
      <c r="Q271" s="125"/>
      <c r="R271" s="125"/>
      <c r="S271" s="125"/>
      <c r="T271" s="172"/>
      <c r="AT271" s="98" t="s">
        <v>203</v>
      </c>
      <c r="AU271" s="98" t="s">
        <v>77</v>
      </c>
    </row>
    <row r="272" spans="2:65" s="130" customFormat="1" ht="14.45" customHeight="1">
      <c r="B272" s="124"/>
      <c r="C272" s="282" t="s">
        <v>423</v>
      </c>
      <c r="D272" s="282" t="s">
        <v>126</v>
      </c>
      <c r="E272" s="283" t="s">
        <v>424</v>
      </c>
      <c r="F272" s="284" t="s">
        <v>425</v>
      </c>
      <c r="G272" s="285" t="s">
        <v>138</v>
      </c>
      <c r="H272" s="286">
        <v>3</v>
      </c>
      <c r="I272" s="287"/>
      <c r="J272" s="288">
        <f>ROUND(I272*H272,2)</f>
        <v>0</v>
      </c>
      <c r="K272" s="284" t="s">
        <v>130</v>
      </c>
      <c r="L272" s="124"/>
      <c r="M272" s="289" t="s">
        <v>5</v>
      </c>
      <c r="N272" s="290" t="s">
        <v>42</v>
      </c>
      <c r="O272" s="125"/>
      <c r="P272" s="291">
        <f>O272*H272</f>
        <v>0</v>
      </c>
      <c r="Q272" s="291">
        <v>3.12138</v>
      </c>
      <c r="R272" s="291">
        <f>Q272*H272</f>
        <v>9.364139999999999</v>
      </c>
      <c r="S272" s="291">
        <v>0</v>
      </c>
      <c r="T272" s="292">
        <f>S272*H272</f>
        <v>0</v>
      </c>
      <c r="AR272" s="98" t="s">
        <v>144</v>
      </c>
      <c r="AT272" s="98" t="s">
        <v>126</v>
      </c>
      <c r="AU272" s="98" t="s">
        <v>77</v>
      </c>
      <c r="AY272" s="98" t="s">
        <v>123</v>
      </c>
      <c r="BE272" s="293">
        <f>IF(N272="základní",J272,0)</f>
        <v>0</v>
      </c>
      <c r="BF272" s="293">
        <f>IF(N272="snížená",J272,0)</f>
        <v>0</v>
      </c>
      <c r="BG272" s="293">
        <f>IF(N272="zákl. přenesená",J272,0)</f>
        <v>0</v>
      </c>
      <c r="BH272" s="293">
        <f>IF(N272="sníž. přenesená",J272,0)</f>
        <v>0</v>
      </c>
      <c r="BI272" s="293">
        <f>IF(N272="nulová",J272,0)</f>
        <v>0</v>
      </c>
      <c r="BJ272" s="98" t="s">
        <v>75</v>
      </c>
      <c r="BK272" s="293">
        <f>ROUND(I272*H272,2)</f>
        <v>0</v>
      </c>
      <c r="BL272" s="98" t="s">
        <v>144</v>
      </c>
      <c r="BM272" s="98" t="s">
        <v>426</v>
      </c>
    </row>
    <row r="273" spans="2:47" s="130" customFormat="1" ht="13.5">
      <c r="B273" s="124"/>
      <c r="D273" s="294" t="s">
        <v>133</v>
      </c>
      <c r="F273" s="295" t="s">
        <v>427</v>
      </c>
      <c r="L273" s="124"/>
      <c r="M273" s="296"/>
      <c r="N273" s="125"/>
      <c r="O273" s="125"/>
      <c r="P273" s="125"/>
      <c r="Q273" s="125"/>
      <c r="R273" s="125"/>
      <c r="S273" s="125"/>
      <c r="T273" s="172"/>
      <c r="AT273" s="98" t="s">
        <v>133</v>
      </c>
      <c r="AU273" s="98" t="s">
        <v>77</v>
      </c>
    </row>
    <row r="274" spans="2:47" s="130" customFormat="1" ht="94.5">
      <c r="B274" s="124"/>
      <c r="D274" s="294" t="s">
        <v>203</v>
      </c>
      <c r="F274" s="297" t="s">
        <v>428</v>
      </c>
      <c r="L274" s="124"/>
      <c r="M274" s="296"/>
      <c r="N274" s="125"/>
      <c r="O274" s="125"/>
      <c r="P274" s="125"/>
      <c r="Q274" s="125"/>
      <c r="R274" s="125"/>
      <c r="S274" s="125"/>
      <c r="T274" s="172"/>
      <c r="AT274" s="98" t="s">
        <v>203</v>
      </c>
      <c r="AU274" s="98" t="s">
        <v>77</v>
      </c>
    </row>
    <row r="275" spans="2:65" s="130" customFormat="1" ht="14.45" customHeight="1">
      <c r="B275" s="124"/>
      <c r="C275" s="333" t="s">
        <v>429</v>
      </c>
      <c r="D275" s="333" t="s">
        <v>295</v>
      </c>
      <c r="E275" s="334" t="s">
        <v>430</v>
      </c>
      <c r="F275" s="335" t="s">
        <v>431</v>
      </c>
      <c r="G275" s="336" t="s">
        <v>419</v>
      </c>
      <c r="H275" s="337">
        <v>1</v>
      </c>
      <c r="I275" s="338"/>
      <c r="J275" s="339">
        <f>ROUND(I275*H275,2)</f>
        <v>0</v>
      </c>
      <c r="K275" s="335" t="s">
        <v>5</v>
      </c>
      <c r="L275" s="340"/>
      <c r="M275" s="341" t="s">
        <v>5</v>
      </c>
      <c r="N275" s="342" t="s">
        <v>42</v>
      </c>
      <c r="O275" s="125"/>
      <c r="P275" s="291">
        <f>O275*H275</f>
        <v>0</v>
      </c>
      <c r="Q275" s="291">
        <v>5.88</v>
      </c>
      <c r="R275" s="291">
        <f>Q275*H275</f>
        <v>5.88</v>
      </c>
      <c r="S275" s="291">
        <v>0</v>
      </c>
      <c r="T275" s="292">
        <f>S275*H275</f>
        <v>0</v>
      </c>
      <c r="AR275" s="98" t="s">
        <v>227</v>
      </c>
      <c r="AT275" s="98" t="s">
        <v>295</v>
      </c>
      <c r="AU275" s="98" t="s">
        <v>77</v>
      </c>
      <c r="AY275" s="98" t="s">
        <v>123</v>
      </c>
      <c r="BE275" s="293">
        <f>IF(N275="základní",J275,0)</f>
        <v>0</v>
      </c>
      <c r="BF275" s="293">
        <f>IF(N275="snížená",J275,0)</f>
        <v>0</v>
      </c>
      <c r="BG275" s="293">
        <f>IF(N275="zákl. přenesená",J275,0)</f>
        <v>0</v>
      </c>
      <c r="BH275" s="293">
        <f>IF(N275="sníž. přenesená",J275,0)</f>
        <v>0</v>
      </c>
      <c r="BI275" s="293">
        <f>IF(N275="nulová",J275,0)</f>
        <v>0</v>
      </c>
      <c r="BJ275" s="98" t="s">
        <v>75</v>
      </c>
      <c r="BK275" s="293">
        <f>ROUND(I275*H275,2)</f>
        <v>0</v>
      </c>
      <c r="BL275" s="98" t="s">
        <v>144</v>
      </c>
      <c r="BM275" s="98" t="s">
        <v>432</v>
      </c>
    </row>
    <row r="276" spans="2:47" s="130" customFormat="1" ht="13.5">
      <c r="B276" s="124"/>
      <c r="D276" s="294" t="s">
        <v>133</v>
      </c>
      <c r="F276" s="295" t="s">
        <v>431</v>
      </c>
      <c r="L276" s="124"/>
      <c r="M276" s="296"/>
      <c r="N276" s="125"/>
      <c r="O276" s="125"/>
      <c r="P276" s="125"/>
      <c r="Q276" s="125"/>
      <c r="R276" s="125"/>
      <c r="S276" s="125"/>
      <c r="T276" s="172"/>
      <c r="AT276" s="98" t="s">
        <v>133</v>
      </c>
      <c r="AU276" s="98" t="s">
        <v>77</v>
      </c>
    </row>
    <row r="277" spans="2:65" s="130" customFormat="1" ht="14.45" customHeight="1">
      <c r="B277" s="124"/>
      <c r="C277" s="282" t="s">
        <v>433</v>
      </c>
      <c r="D277" s="282" t="s">
        <v>126</v>
      </c>
      <c r="E277" s="283" t="s">
        <v>434</v>
      </c>
      <c r="F277" s="284" t="s">
        <v>435</v>
      </c>
      <c r="G277" s="285" t="s">
        <v>191</v>
      </c>
      <c r="H277" s="286">
        <v>9</v>
      </c>
      <c r="I277" s="287"/>
      <c r="J277" s="288">
        <f>ROUND(I277*H277,2)</f>
        <v>0</v>
      </c>
      <c r="K277" s="284" t="s">
        <v>130</v>
      </c>
      <c r="L277" s="124"/>
      <c r="M277" s="289" t="s">
        <v>5</v>
      </c>
      <c r="N277" s="290" t="s">
        <v>42</v>
      </c>
      <c r="O277" s="125"/>
      <c r="P277" s="291">
        <f>O277*H277</f>
        <v>0</v>
      </c>
      <c r="Q277" s="291">
        <v>0.04622</v>
      </c>
      <c r="R277" s="291">
        <f>Q277*H277</f>
        <v>0.41597999999999996</v>
      </c>
      <c r="S277" s="291">
        <v>0</v>
      </c>
      <c r="T277" s="292">
        <f>S277*H277</f>
        <v>0</v>
      </c>
      <c r="AR277" s="98" t="s">
        <v>144</v>
      </c>
      <c r="AT277" s="98" t="s">
        <v>126</v>
      </c>
      <c r="AU277" s="98" t="s">
        <v>77</v>
      </c>
      <c r="AY277" s="98" t="s">
        <v>123</v>
      </c>
      <c r="BE277" s="293">
        <f>IF(N277="základní",J277,0)</f>
        <v>0</v>
      </c>
      <c r="BF277" s="293">
        <f>IF(N277="snížená",J277,0)</f>
        <v>0</v>
      </c>
      <c r="BG277" s="293">
        <f>IF(N277="zákl. přenesená",J277,0)</f>
        <v>0</v>
      </c>
      <c r="BH277" s="293">
        <f>IF(N277="sníž. přenesená",J277,0)</f>
        <v>0</v>
      </c>
      <c r="BI277" s="293">
        <f>IF(N277="nulová",J277,0)</f>
        <v>0</v>
      </c>
      <c r="BJ277" s="98" t="s">
        <v>75</v>
      </c>
      <c r="BK277" s="293">
        <f>ROUND(I277*H277,2)</f>
        <v>0</v>
      </c>
      <c r="BL277" s="98" t="s">
        <v>144</v>
      </c>
      <c r="BM277" s="98" t="s">
        <v>436</v>
      </c>
    </row>
    <row r="278" spans="2:47" s="130" customFormat="1" ht="27">
      <c r="B278" s="124"/>
      <c r="D278" s="294" t="s">
        <v>133</v>
      </c>
      <c r="F278" s="295" t="s">
        <v>437</v>
      </c>
      <c r="L278" s="124"/>
      <c r="M278" s="296"/>
      <c r="N278" s="125"/>
      <c r="O278" s="125"/>
      <c r="P278" s="125"/>
      <c r="Q278" s="125"/>
      <c r="R278" s="125"/>
      <c r="S278" s="125"/>
      <c r="T278" s="172"/>
      <c r="AT278" s="98" t="s">
        <v>133</v>
      </c>
      <c r="AU278" s="98" t="s">
        <v>77</v>
      </c>
    </row>
    <row r="279" spans="2:47" s="130" customFormat="1" ht="81">
      <c r="B279" s="124"/>
      <c r="D279" s="294" t="s">
        <v>203</v>
      </c>
      <c r="F279" s="297" t="s">
        <v>438</v>
      </c>
      <c r="L279" s="124"/>
      <c r="M279" s="296"/>
      <c r="N279" s="125"/>
      <c r="O279" s="125"/>
      <c r="P279" s="125"/>
      <c r="Q279" s="125"/>
      <c r="R279" s="125"/>
      <c r="S279" s="125"/>
      <c r="T279" s="172"/>
      <c r="AT279" s="98" t="s">
        <v>203</v>
      </c>
      <c r="AU279" s="98" t="s">
        <v>77</v>
      </c>
    </row>
    <row r="280" spans="2:51" s="326" customFormat="1" ht="13.5">
      <c r="B280" s="325"/>
      <c r="D280" s="294" t="s">
        <v>184</v>
      </c>
      <c r="E280" s="327" t="s">
        <v>5</v>
      </c>
      <c r="F280" s="328" t="s">
        <v>376</v>
      </c>
      <c r="H280" s="327" t="s">
        <v>5</v>
      </c>
      <c r="L280" s="325"/>
      <c r="M280" s="329"/>
      <c r="N280" s="330"/>
      <c r="O280" s="330"/>
      <c r="P280" s="330"/>
      <c r="Q280" s="330"/>
      <c r="R280" s="330"/>
      <c r="S280" s="330"/>
      <c r="T280" s="331"/>
      <c r="AT280" s="327" t="s">
        <v>184</v>
      </c>
      <c r="AU280" s="327" t="s">
        <v>77</v>
      </c>
      <c r="AV280" s="326" t="s">
        <v>75</v>
      </c>
      <c r="AW280" s="326" t="s">
        <v>35</v>
      </c>
      <c r="AX280" s="326" t="s">
        <v>68</v>
      </c>
      <c r="AY280" s="327" t="s">
        <v>123</v>
      </c>
    </row>
    <row r="281" spans="2:51" s="302" customFormat="1" ht="13.5">
      <c r="B281" s="301"/>
      <c r="D281" s="294" t="s">
        <v>184</v>
      </c>
      <c r="E281" s="303" t="s">
        <v>5</v>
      </c>
      <c r="F281" s="304" t="s">
        <v>439</v>
      </c>
      <c r="H281" s="305">
        <v>9</v>
      </c>
      <c r="L281" s="301"/>
      <c r="M281" s="306"/>
      <c r="N281" s="307"/>
      <c r="O281" s="307"/>
      <c r="P281" s="307"/>
      <c r="Q281" s="307"/>
      <c r="R281" s="307"/>
      <c r="S281" s="307"/>
      <c r="T281" s="308"/>
      <c r="AT281" s="303" t="s">
        <v>184</v>
      </c>
      <c r="AU281" s="303" t="s">
        <v>77</v>
      </c>
      <c r="AV281" s="302" t="s">
        <v>77</v>
      </c>
      <c r="AW281" s="302" t="s">
        <v>35</v>
      </c>
      <c r="AX281" s="302" t="s">
        <v>68</v>
      </c>
      <c r="AY281" s="303" t="s">
        <v>123</v>
      </c>
    </row>
    <row r="282" spans="2:51" s="318" customFormat="1" ht="13.5">
      <c r="B282" s="317"/>
      <c r="D282" s="294" t="s">
        <v>184</v>
      </c>
      <c r="E282" s="319" t="s">
        <v>5</v>
      </c>
      <c r="F282" s="320" t="s">
        <v>188</v>
      </c>
      <c r="H282" s="321">
        <v>9</v>
      </c>
      <c r="L282" s="317"/>
      <c r="M282" s="322"/>
      <c r="N282" s="323"/>
      <c r="O282" s="323"/>
      <c r="P282" s="323"/>
      <c r="Q282" s="323"/>
      <c r="R282" s="323"/>
      <c r="S282" s="323"/>
      <c r="T282" s="324"/>
      <c r="AT282" s="319" t="s">
        <v>184</v>
      </c>
      <c r="AU282" s="319" t="s">
        <v>77</v>
      </c>
      <c r="AV282" s="318" t="s">
        <v>144</v>
      </c>
      <c r="AW282" s="318" t="s">
        <v>35</v>
      </c>
      <c r="AX282" s="318" t="s">
        <v>75</v>
      </c>
      <c r="AY282" s="319" t="s">
        <v>123</v>
      </c>
    </row>
    <row r="283" spans="2:65" s="130" customFormat="1" ht="14.45" customHeight="1">
      <c r="B283" s="124"/>
      <c r="C283" s="282" t="s">
        <v>440</v>
      </c>
      <c r="D283" s="282" t="s">
        <v>126</v>
      </c>
      <c r="E283" s="283" t="s">
        <v>441</v>
      </c>
      <c r="F283" s="284" t="s">
        <v>442</v>
      </c>
      <c r="G283" s="285" t="s">
        <v>419</v>
      </c>
      <c r="H283" s="286">
        <v>12</v>
      </c>
      <c r="I283" s="287"/>
      <c r="J283" s="288">
        <f>ROUND(I283*H283,2)</f>
        <v>0</v>
      </c>
      <c r="K283" s="284" t="s">
        <v>130</v>
      </c>
      <c r="L283" s="124"/>
      <c r="M283" s="289" t="s">
        <v>5</v>
      </c>
      <c r="N283" s="290" t="s">
        <v>42</v>
      </c>
      <c r="O283" s="125"/>
      <c r="P283" s="291">
        <f>O283*H283</f>
        <v>0</v>
      </c>
      <c r="Q283" s="291">
        <v>0.00025</v>
      </c>
      <c r="R283" s="291">
        <f>Q283*H283</f>
        <v>0.003</v>
      </c>
      <c r="S283" s="291">
        <v>0</v>
      </c>
      <c r="T283" s="292">
        <f>S283*H283</f>
        <v>0</v>
      </c>
      <c r="AR283" s="98" t="s">
        <v>144</v>
      </c>
      <c r="AT283" s="98" t="s">
        <v>126</v>
      </c>
      <c r="AU283" s="98" t="s">
        <v>77</v>
      </c>
      <c r="AY283" s="98" t="s">
        <v>123</v>
      </c>
      <c r="BE283" s="293">
        <f>IF(N283="základní",J283,0)</f>
        <v>0</v>
      </c>
      <c r="BF283" s="293">
        <f>IF(N283="snížená",J283,0)</f>
        <v>0</v>
      </c>
      <c r="BG283" s="293">
        <f>IF(N283="zákl. přenesená",J283,0)</f>
        <v>0</v>
      </c>
      <c r="BH283" s="293">
        <f>IF(N283="sníž. přenesená",J283,0)</f>
        <v>0</v>
      </c>
      <c r="BI283" s="293">
        <f>IF(N283="nulová",J283,0)</f>
        <v>0</v>
      </c>
      <c r="BJ283" s="98" t="s">
        <v>75</v>
      </c>
      <c r="BK283" s="293">
        <f>ROUND(I283*H283,2)</f>
        <v>0</v>
      </c>
      <c r="BL283" s="98" t="s">
        <v>144</v>
      </c>
      <c r="BM283" s="98" t="s">
        <v>443</v>
      </c>
    </row>
    <row r="284" spans="2:47" s="130" customFormat="1" ht="40.5">
      <c r="B284" s="124"/>
      <c r="D284" s="294" t="s">
        <v>133</v>
      </c>
      <c r="F284" s="295" t="s">
        <v>444</v>
      </c>
      <c r="L284" s="124"/>
      <c r="M284" s="296"/>
      <c r="N284" s="125"/>
      <c r="O284" s="125"/>
      <c r="P284" s="125"/>
      <c r="Q284" s="125"/>
      <c r="R284" s="125"/>
      <c r="S284" s="125"/>
      <c r="T284" s="172"/>
      <c r="AT284" s="98" t="s">
        <v>133</v>
      </c>
      <c r="AU284" s="98" t="s">
        <v>77</v>
      </c>
    </row>
    <row r="285" spans="2:47" s="130" customFormat="1" ht="94.5">
      <c r="B285" s="124"/>
      <c r="D285" s="294" t="s">
        <v>203</v>
      </c>
      <c r="F285" s="297" t="s">
        <v>445</v>
      </c>
      <c r="L285" s="124"/>
      <c r="M285" s="296"/>
      <c r="N285" s="125"/>
      <c r="O285" s="125"/>
      <c r="P285" s="125"/>
      <c r="Q285" s="125"/>
      <c r="R285" s="125"/>
      <c r="S285" s="125"/>
      <c r="T285" s="172"/>
      <c r="AT285" s="98" t="s">
        <v>203</v>
      </c>
      <c r="AU285" s="98" t="s">
        <v>77</v>
      </c>
    </row>
    <row r="286" spans="2:51" s="326" customFormat="1" ht="13.5">
      <c r="B286" s="325"/>
      <c r="D286" s="294" t="s">
        <v>184</v>
      </c>
      <c r="E286" s="327" t="s">
        <v>5</v>
      </c>
      <c r="F286" s="328" t="s">
        <v>376</v>
      </c>
      <c r="H286" s="327" t="s">
        <v>5</v>
      </c>
      <c r="L286" s="325"/>
      <c r="M286" s="329"/>
      <c r="N286" s="330"/>
      <c r="O286" s="330"/>
      <c r="P286" s="330"/>
      <c r="Q286" s="330"/>
      <c r="R286" s="330"/>
      <c r="S286" s="330"/>
      <c r="T286" s="331"/>
      <c r="AT286" s="327" t="s">
        <v>184</v>
      </c>
      <c r="AU286" s="327" t="s">
        <v>77</v>
      </c>
      <c r="AV286" s="326" t="s">
        <v>75</v>
      </c>
      <c r="AW286" s="326" t="s">
        <v>35</v>
      </c>
      <c r="AX286" s="326" t="s">
        <v>68</v>
      </c>
      <c r="AY286" s="327" t="s">
        <v>123</v>
      </c>
    </row>
    <row r="287" spans="2:51" s="302" customFormat="1" ht="13.5">
      <c r="B287" s="301"/>
      <c r="D287" s="294" t="s">
        <v>184</v>
      </c>
      <c r="E287" s="303" t="s">
        <v>5</v>
      </c>
      <c r="F287" s="304" t="s">
        <v>446</v>
      </c>
      <c r="H287" s="305">
        <v>12</v>
      </c>
      <c r="L287" s="301"/>
      <c r="M287" s="306"/>
      <c r="N287" s="307"/>
      <c r="O287" s="307"/>
      <c r="P287" s="307"/>
      <c r="Q287" s="307"/>
      <c r="R287" s="307"/>
      <c r="S287" s="307"/>
      <c r="T287" s="308"/>
      <c r="AT287" s="303" t="s">
        <v>184</v>
      </c>
      <c r="AU287" s="303" t="s">
        <v>77</v>
      </c>
      <c r="AV287" s="302" t="s">
        <v>77</v>
      </c>
      <c r="AW287" s="302" t="s">
        <v>35</v>
      </c>
      <c r="AX287" s="302" t="s">
        <v>68</v>
      </c>
      <c r="AY287" s="303" t="s">
        <v>123</v>
      </c>
    </row>
    <row r="288" spans="2:51" s="318" customFormat="1" ht="13.5">
      <c r="B288" s="317"/>
      <c r="D288" s="294" t="s">
        <v>184</v>
      </c>
      <c r="E288" s="319" t="s">
        <v>5</v>
      </c>
      <c r="F288" s="320" t="s">
        <v>188</v>
      </c>
      <c r="H288" s="321">
        <v>12</v>
      </c>
      <c r="L288" s="317"/>
      <c r="M288" s="322"/>
      <c r="N288" s="323"/>
      <c r="O288" s="323"/>
      <c r="P288" s="323"/>
      <c r="Q288" s="323"/>
      <c r="R288" s="323"/>
      <c r="S288" s="323"/>
      <c r="T288" s="324"/>
      <c r="AT288" s="319" t="s">
        <v>184</v>
      </c>
      <c r="AU288" s="319" t="s">
        <v>77</v>
      </c>
      <c r="AV288" s="318" t="s">
        <v>144</v>
      </c>
      <c r="AW288" s="318" t="s">
        <v>35</v>
      </c>
      <c r="AX288" s="318" t="s">
        <v>75</v>
      </c>
      <c r="AY288" s="319" t="s">
        <v>123</v>
      </c>
    </row>
    <row r="289" spans="2:65" s="130" customFormat="1" ht="14.45" customHeight="1">
      <c r="B289" s="124"/>
      <c r="C289" s="333" t="s">
        <v>447</v>
      </c>
      <c r="D289" s="333" t="s">
        <v>295</v>
      </c>
      <c r="E289" s="334" t="s">
        <v>448</v>
      </c>
      <c r="F289" s="335" t="s">
        <v>449</v>
      </c>
      <c r="G289" s="336" t="s">
        <v>269</v>
      </c>
      <c r="H289" s="337">
        <v>0.222</v>
      </c>
      <c r="I289" s="338"/>
      <c r="J289" s="339">
        <f>ROUND(I289*H289,2)</f>
        <v>0</v>
      </c>
      <c r="K289" s="335" t="s">
        <v>130</v>
      </c>
      <c r="L289" s="340"/>
      <c r="M289" s="341" t="s">
        <v>5</v>
      </c>
      <c r="N289" s="342" t="s">
        <v>42</v>
      </c>
      <c r="O289" s="125"/>
      <c r="P289" s="291">
        <f>O289*H289</f>
        <v>0</v>
      </c>
      <c r="Q289" s="291">
        <v>1</v>
      </c>
      <c r="R289" s="291">
        <f>Q289*H289</f>
        <v>0.222</v>
      </c>
      <c r="S289" s="291">
        <v>0</v>
      </c>
      <c r="T289" s="292">
        <f>S289*H289</f>
        <v>0</v>
      </c>
      <c r="AR289" s="98" t="s">
        <v>227</v>
      </c>
      <c r="AT289" s="98" t="s">
        <v>295</v>
      </c>
      <c r="AU289" s="98" t="s">
        <v>77</v>
      </c>
      <c r="AY289" s="98" t="s">
        <v>123</v>
      </c>
      <c r="BE289" s="293">
        <f>IF(N289="základní",J289,0)</f>
        <v>0</v>
      </c>
      <c r="BF289" s="293">
        <f>IF(N289="snížená",J289,0)</f>
        <v>0</v>
      </c>
      <c r="BG289" s="293">
        <f>IF(N289="zákl. přenesená",J289,0)</f>
        <v>0</v>
      </c>
      <c r="BH289" s="293">
        <f>IF(N289="sníž. přenesená",J289,0)</f>
        <v>0</v>
      </c>
      <c r="BI289" s="293">
        <f>IF(N289="nulová",J289,0)</f>
        <v>0</v>
      </c>
      <c r="BJ289" s="98" t="s">
        <v>75</v>
      </c>
      <c r="BK289" s="293">
        <f>ROUND(I289*H289,2)</f>
        <v>0</v>
      </c>
      <c r="BL289" s="98" t="s">
        <v>144</v>
      </c>
      <c r="BM289" s="98" t="s">
        <v>450</v>
      </c>
    </row>
    <row r="290" spans="2:47" s="130" customFormat="1" ht="13.5">
      <c r="B290" s="124"/>
      <c r="D290" s="294" t="s">
        <v>133</v>
      </c>
      <c r="F290" s="295" t="s">
        <v>449</v>
      </c>
      <c r="L290" s="124"/>
      <c r="M290" s="296"/>
      <c r="N290" s="125"/>
      <c r="O290" s="125"/>
      <c r="P290" s="125"/>
      <c r="Q290" s="125"/>
      <c r="R290" s="125"/>
      <c r="S290" s="125"/>
      <c r="T290" s="172"/>
      <c r="AT290" s="98" t="s">
        <v>133</v>
      </c>
      <c r="AU290" s="98" t="s">
        <v>77</v>
      </c>
    </row>
    <row r="291" spans="2:47" s="130" customFormat="1" ht="27">
      <c r="B291" s="124"/>
      <c r="D291" s="294" t="s">
        <v>134</v>
      </c>
      <c r="F291" s="297" t="s">
        <v>451</v>
      </c>
      <c r="L291" s="124"/>
      <c r="M291" s="296"/>
      <c r="N291" s="125"/>
      <c r="O291" s="125"/>
      <c r="P291" s="125"/>
      <c r="Q291" s="125"/>
      <c r="R291" s="125"/>
      <c r="S291" s="125"/>
      <c r="T291" s="172"/>
      <c r="AT291" s="98" t="s">
        <v>134</v>
      </c>
      <c r="AU291" s="98" t="s">
        <v>77</v>
      </c>
    </row>
    <row r="292" spans="2:51" s="302" customFormat="1" ht="13.5">
      <c r="B292" s="301"/>
      <c r="D292" s="294" t="s">
        <v>184</v>
      </c>
      <c r="E292" s="303" t="s">
        <v>5</v>
      </c>
      <c r="F292" s="304" t="s">
        <v>452</v>
      </c>
      <c r="H292" s="305">
        <v>0.222</v>
      </c>
      <c r="L292" s="301"/>
      <c r="M292" s="306"/>
      <c r="N292" s="307"/>
      <c r="O292" s="307"/>
      <c r="P292" s="307"/>
      <c r="Q292" s="307"/>
      <c r="R292" s="307"/>
      <c r="S292" s="307"/>
      <c r="T292" s="308"/>
      <c r="AT292" s="303" t="s">
        <v>184</v>
      </c>
      <c r="AU292" s="303" t="s">
        <v>77</v>
      </c>
      <c r="AV292" s="302" t="s">
        <v>77</v>
      </c>
      <c r="AW292" s="302" t="s">
        <v>35</v>
      </c>
      <c r="AX292" s="302" t="s">
        <v>68</v>
      </c>
      <c r="AY292" s="303" t="s">
        <v>123</v>
      </c>
    </row>
    <row r="293" spans="2:51" s="318" customFormat="1" ht="13.5">
      <c r="B293" s="317"/>
      <c r="D293" s="294" t="s">
        <v>184</v>
      </c>
      <c r="E293" s="319" t="s">
        <v>5</v>
      </c>
      <c r="F293" s="320" t="s">
        <v>188</v>
      </c>
      <c r="H293" s="321">
        <v>0.222</v>
      </c>
      <c r="L293" s="317"/>
      <c r="M293" s="322"/>
      <c r="N293" s="323"/>
      <c r="O293" s="323"/>
      <c r="P293" s="323"/>
      <c r="Q293" s="323"/>
      <c r="R293" s="323"/>
      <c r="S293" s="323"/>
      <c r="T293" s="324"/>
      <c r="AT293" s="319" t="s">
        <v>184</v>
      </c>
      <c r="AU293" s="319" t="s">
        <v>77</v>
      </c>
      <c r="AV293" s="318" t="s">
        <v>144</v>
      </c>
      <c r="AW293" s="318" t="s">
        <v>35</v>
      </c>
      <c r="AX293" s="318" t="s">
        <v>75</v>
      </c>
      <c r="AY293" s="319" t="s">
        <v>123</v>
      </c>
    </row>
    <row r="294" spans="2:65" s="130" customFormat="1" ht="14.45" customHeight="1">
      <c r="B294" s="124"/>
      <c r="C294" s="282" t="s">
        <v>453</v>
      </c>
      <c r="D294" s="282" t="s">
        <v>126</v>
      </c>
      <c r="E294" s="283" t="s">
        <v>454</v>
      </c>
      <c r="F294" s="284" t="s">
        <v>455</v>
      </c>
      <c r="G294" s="285" t="s">
        <v>181</v>
      </c>
      <c r="H294" s="286">
        <v>9.135</v>
      </c>
      <c r="I294" s="287"/>
      <c r="J294" s="288">
        <f>ROUND(I294*H294,2)</f>
        <v>0</v>
      </c>
      <c r="K294" s="284" t="s">
        <v>130</v>
      </c>
      <c r="L294" s="124"/>
      <c r="M294" s="289" t="s">
        <v>5</v>
      </c>
      <c r="N294" s="290" t="s">
        <v>42</v>
      </c>
      <c r="O294" s="125"/>
      <c r="P294" s="291">
        <f>O294*H294</f>
        <v>0</v>
      </c>
      <c r="Q294" s="291">
        <v>0</v>
      </c>
      <c r="R294" s="291">
        <f>Q294*H294</f>
        <v>0</v>
      </c>
      <c r="S294" s="291">
        <v>2</v>
      </c>
      <c r="T294" s="292">
        <f>S294*H294</f>
        <v>18.27</v>
      </c>
      <c r="AR294" s="98" t="s">
        <v>144</v>
      </c>
      <c r="AT294" s="98" t="s">
        <v>126</v>
      </c>
      <c r="AU294" s="98" t="s">
        <v>77</v>
      </c>
      <c r="AY294" s="98" t="s">
        <v>123</v>
      </c>
      <c r="BE294" s="293">
        <f>IF(N294="základní",J294,0)</f>
        <v>0</v>
      </c>
      <c r="BF294" s="293">
        <f>IF(N294="snížená",J294,0)</f>
        <v>0</v>
      </c>
      <c r="BG294" s="293">
        <f>IF(N294="zákl. přenesená",J294,0)</f>
        <v>0</v>
      </c>
      <c r="BH294" s="293">
        <f>IF(N294="sníž. přenesená",J294,0)</f>
        <v>0</v>
      </c>
      <c r="BI294" s="293">
        <f>IF(N294="nulová",J294,0)</f>
        <v>0</v>
      </c>
      <c r="BJ294" s="98" t="s">
        <v>75</v>
      </c>
      <c r="BK294" s="293">
        <f>ROUND(I294*H294,2)</f>
        <v>0</v>
      </c>
      <c r="BL294" s="98" t="s">
        <v>144</v>
      </c>
      <c r="BM294" s="98" t="s">
        <v>456</v>
      </c>
    </row>
    <row r="295" spans="2:47" s="130" customFormat="1" ht="13.5">
      <c r="B295" s="124"/>
      <c r="D295" s="294" t="s">
        <v>133</v>
      </c>
      <c r="F295" s="295" t="s">
        <v>457</v>
      </c>
      <c r="L295" s="124"/>
      <c r="M295" s="296"/>
      <c r="N295" s="125"/>
      <c r="O295" s="125"/>
      <c r="P295" s="125"/>
      <c r="Q295" s="125"/>
      <c r="R295" s="125"/>
      <c r="S295" s="125"/>
      <c r="T295" s="172"/>
      <c r="AT295" s="98" t="s">
        <v>133</v>
      </c>
      <c r="AU295" s="98" t="s">
        <v>77</v>
      </c>
    </row>
    <row r="296" spans="2:51" s="326" customFormat="1" ht="13.5">
      <c r="B296" s="325"/>
      <c r="D296" s="294" t="s">
        <v>184</v>
      </c>
      <c r="E296" s="327" t="s">
        <v>5</v>
      </c>
      <c r="F296" s="328" t="s">
        <v>321</v>
      </c>
      <c r="H296" s="327" t="s">
        <v>5</v>
      </c>
      <c r="L296" s="325"/>
      <c r="M296" s="329"/>
      <c r="N296" s="330"/>
      <c r="O296" s="330"/>
      <c r="P296" s="330"/>
      <c r="Q296" s="330"/>
      <c r="R296" s="330"/>
      <c r="S296" s="330"/>
      <c r="T296" s="331"/>
      <c r="AT296" s="327" t="s">
        <v>184</v>
      </c>
      <c r="AU296" s="327" t="s">
        <v>77</v>
      </c>
      <c r="AV296" s="326" t="s">
        <v>75</v>
      </c>
      <c r="AW296" s="326" t="s">
        <v>35</v>
      </c>
      <c r="AX296" s="326" t="s">
        <v>68</v>
      </c>
      <c r="AY296" s="327" t="s">
        <v>123</v>
      </c>
    </row>
    <row r="297" spans="2:51" s="302" customFormat="1" ht="13.5">
      <c r="B297" s="301"/>
      <c r="D297" s="294" t="s">
        <v>184</v>
      </c>
      <c r="E297" s="303" t="s">
        <v>5</v>
      </c>
      <c r="F297" s="304" t="s">
        <v>458</v>
      </c>
      <c r="H297" s="305">
        <v>9.075</v>
      </c>
      <c r="L297" s="301"/>
      <c r="M297" s="306"/>
      <c r="N297" s="307"/>
      <c r="O297" s="307"/>
      <c r="P297" s="307"/>
      <c r="Q297" s="307"/>
      <c r="R297" s="307"/>
      <c r="S297" s="307"/>
      <c r="T297" s="308"/>
      <c r="AT297" s="303" t="s">
        <v>184</v>
      </c>
      <c r="AU297" s="303" t="s">
        <v>77</v>
      </c>
      <c r="AV297" s="302" t="s">
        <v>77</v>
      </c>
      <c r="AW297" s="302" t="s">
        <v>35</v>
      </c>
      <c r="AX297" s="302" t="s">
        <v>68</v>
      </c>
      <c r="AY297" s="303" t="s">
        <v>123</v>
      </c>
    </row>
    <row r="298" spans="2:51" s="326" customFormat="1" ht="13.5">
      <c r="B298" s="325"/>
      <c r="D298" s="294" t="s">
        <v>184</v>
      </c>
      <c r="E298" s="327" t="s">
        <v>5</v>
      </c>
      <c r="F298" s="328" t="s">
        <v>459</v>
      </c>
      <c r="H298" s="327" t="s">
        <v>5</v>
      </c>
      <c r="L298" s="325"/>
      <c r="M298" s="329"/>
      <c r="N298" s="330"/>
      <c r="O298" s="330"/>
      <c r="P298" s="330"/>
      <c r="Q298" s="330"/>
      <c r="R298" s="330"/>
      <c r="S298" s="330"/>
      <c r="T298" s="331"/>
      <c r="AT298" s="327" t="s">
        <v>184</v>
      </c>
      <c r="AU298" s="327" t="s">
        <v>77</v>
      </c>
      <c r="AV298" s="326" t="s">
        <v>75</v>
      </c>
      <c r="AW298" s="326" t="s">
        <v>35</v>
      </c>
      <c r="AX298" s="326" t="s">
        <v>68</v>
      </c>
      <c r="AY298" s="327" t="s">
        <v>123</v>
      </c>
    </row>
    <row r="299" spans="2:51" s="302" customFormat="1" ht="13.5">
      <c r="B299" s="301"/>
      <c r="D299" s="294" t="s">
        <v>184</v>
      </c>
      <c r="E299" s="303" t="s">
        <v>5</v>
      </c>
      <c r="F299" s="304" t="s">
        <v>460</v>
      </c>
      <c r="H299" s="305">
        <v>0.06</v>
      </c>
      <c r="L299" s="301"/>
      <c r="M299" s="306"/>
      <c r="N299" s="307"/>
      <c r="O299" s="307"/>
      <c r="P299" s="307"/>
      <c r="Q299" s="307"/>
      <c r="R299" s="307"/>
      <c r="S299" s="307"/>
      <c r="T299" s="308"/>
      <c r="AT299" s="303" t="s">
        <v>184</v>
      </c>
      <c r="AU299" s="303" t="s">
        <v>77</v>
      </c>
      <c r="AV299" s="302" t="s">
        <v>77</v>
      </c>
      <c r="AW299" s="302" t="s">
        <v>35</v>
      </c>
      <c r="AX299" s="302" t="s">
        <v>68</v>
      </c>
      <c r="AY299" s="303" t="s">
        <v>123</v>
      </c>
    </row>
    <row r="300" spans="2:51" s="318" customFormat="1" ht="13.5">
      <c r="B300" s="317"/>
      <c r="D300" s="294" t="s">
        <v>184</v>
      </c>
      <c r="E300" s="319" t="s">
        <v>5</v>
      </c>
      <c r="F300" s="320" t="s">
        <v>188</v>
      </c>
      <c r="H300" s="321">
        <v>9.135</v>
      </c>
      <c r="L300" s="317"/>
      <c r="M300" s="322"/>
      <c r="N300" s="323"/>
      <c r="O300" s="323"/>
      <c r="P300" s="323"/>
      <c r="Q300" s="323"/>
      <c r="R300" s="323"/>
      <c r="S300" s="323"/>
      <c r="T300" s="324"/>
      <c r="AT300" s="319" t="s">
        <v>184</v>
      </c>
      <c r="AU300" s="319" t="s">
        <v>77</v>
      </c>
      <c r="AV300" s="318" t="s">
        <v>144</v>
      </c>
      <c r="AW300" s="318" t="s">
        <v>35</v>
      </c>
      <c r="AX300" s="318" t="s">
        <v>75</v>
      </c>
      <c r="AY300" s="319" t="s">
        <v>123</v>
      </c>
    </row>
    <row r="301" spans="2:65" s="130" customFormat="1" ht="14.45" customHeight="1">
      <c r="B301" s="124"/>
      <c r="C301" s="282" t="s">
        <v>461</v>
      </c>
      <c r="D301" s="282" t="s">
        <v>126</v>
      </c>
      <c r="E301" s="283" t="s">
        <v>462</v>
      </c>
      <c r="F301" s="284" t="s">
        <v>463</v>
      </c>
      <c r="G301" s="285" t="s">
        <v>138</v>
      </c>
      <c r="H301" s="286">
        <v>7.7</v>
      </c>
      <c r="I301" s="287"/>
      <c r="J301" s="288">
        <f>ROUND(I301*H301,2)</f>
        <v>0</v>
      </c>
      <c r="K301" s="284" t="s">
        <v>130</v>
      </c>
      <c r="L301" s="124"/>
      <c r="M301" s="289" t="s">
        <v>5</v>
      </c>
      <c r="N301" s="290" t="s">
        <v>42</v>
      </c>
      <c r="O301" s="125"/>
      <c r="P301" s="291">
        <f>O301*H301</f>
        <v>0</v>
      </c>
      <c r="Q301" s="291">
        <v>0</v>
      </c>
      <c r="R301" s="291">
        <f>Q301*H301</f>
        <v>0</v>
      </c>
      <c r="S301" s="291">
        <v>2.055</v>
      </c>
      <c r="T301" s="292">
        <f>S301*H301</f>
        <v>15.823500000000001</v>
      </c>
      <c r="AR301" s="98" t="s">
        <v>144</v>
      </c>
      <c r="AT301" s="98" t="s">
        <v>126</v>
      </c>
      <c r="AU301" s="98" t="s">
        <v>77</v>
      </c>
      <c r="AY301" s="98" t="s">
        <v>123</v>
      </c>
      <c r="BE301" s="293">
        <f>IF(N301="základní",J301,0)</f>
        <v>0</v>
      </c>
      <c r="BF301" s="293">
        <f>IF(N301="snížená",J301,0)</f>
        <v>0</v>
      </c>
      <c r="BG301" s="293">
        <f>IF(N301="zákl. přenesená",J301,0)</f>
        <v>0</v>
      </c>
      <c r="BH301" s="293">
        <f>IF(N301="sníž. přenesená",J301,0)</f>
        <v>0</v>
      </c>
      <c r="BI301" s="293">
        <f>IF(N301="nulová",J301,0)</f>
        <v>0</v>
      </c>
      <c r="BJ301" s="98" t="s">
        <v>75</v>
      </c>
      <c r="BK301" s="293">
        <f>ROUND(I301*H301,2)</f>
        <v>0</v>
      </c>
      <c r="BL301" s="98" t="s">
        <v>144</v>
      </c>
      <c r="BM301" s="98" t="s">
        <v>464</v>
      </c>
    </row>
    <row r="302" spans="2:47" s="130" customFormat="1" ht="40.5">
      <c r="B302" s="124"/>
      <c r="D302" s="294" t="s">
        <v>133</v>
      </c>
      <c r="F302" s="295" t="s">
        <v>465</v>
      </c>
      <c r="L302" s="124"/>
      <c r="M302" s="296"/>
      <c r="N302" s="125"/>
      <c r="O302" s="125"/>
      <c r="P302" s="125"/>
      <c r="Q302" s="125"/>
      <c r="R302" s="125"/>
      <c r="S302" s="125"/>
      <c r="T302" s="172"/>
      <c r="AT302" s="98" t="s">
        <v>133</v>
      </c>
      <c r="AU302" s="98" t="s">
        <v>77</v>
      </c>
    </row>
    <row r="303" spans="2:47" s="130" customFormat="1" ht="135">
      <c r="B303" s="124"/>
      <c r="D303" s="294" t="s">
        <v>203</v>
      </c>
      <c r="F303" s="297" t="s">
        <v>466</v>
      </c>
      <c r="L303" s="124"/>
      <c r="M303" s="296"/>
      <c r="N303" s="125"/>
      <c r="O303" s="125"/>
      <c r="P303" s="125"/>
      <c r="Q303" s="125"/>
      <c r="R303" s="125"/>
      <c r="S303" s="125"/>
      <c r="T303" s="172"/>
      <c r="AT303" s="98" t="s">
        <v>203</v>
      </c>
      <c r="AU303" s="98" t="s">
        <v>77</v>
      </c>
    </row>
    <row r="304" spans="2:65" s="130" customFormat="1" ht="14.45" customHeight="1">
      <c r="B304" s="124"/>
      <c r="C304" s="282" t="s">
        <v>467</v>
      </c>
      <c r="D304" s="282" t="s">
        <v>126</v>
      </c>
      <c r="E304" s="283" t="s">
        <v>468</v>
      </c>
      <c r="F304" s="284" t="s">
        <v>469</v>
      </c>
      <c r="G304" s="285" t="s">
        <v>419</v>
      </c>
      <c r="H304" s="286">
        <v>3</v>
      </c>
      <c r="I304" s="287"/>
      <c r="J304" s="288">
        <f>ROUND(I304*H304,2)</f>
        <v>0</v>
      </c>
      <c r="K304" s="284" t="s">
        <v>5</v>
      </c>
      <c r="L304" s="124"/>
      <c r="M304" s="289" t="s">
        <v>5</v>
      </c>
      <c r="N304" s="290" t="s">
        <v>42</v>
      </c>
      <c r="O304" s="125"/>
      <c r="P304" s="291">
        <f>O304*H304</f>
        <v>0</v>
      </c>
      <c r="Q304" s="291">
        <v>0</v>
      </c>
      <c r="R304" s="291">
        <f>Q304*H304</f>
        <v>0</v>
      </c>
      <c r="S304" s="291">
        <v>2</v>
      </c>
      <c r="T304" s="292">
        <f>S304*H304</f>
        <v>6</v>
      </c>
      <c r="AR304" s="98" t="s">
        <v>144</v>
      </c>
      <c r="AT304" s="98" t="s">
        <v>126</v>
      </c>
      <c r="AU304" s="98" t="s">
        <v>77</v>
      </c>
      <c r="AY304" s="98" t="s">
        <v>123</v>
      </c>
      <c r="BE304" s="293">
        <f>IF(N304="základní",J304,0)</f>
        <v>0</v>
      </c>
      <c r="BF304" s="293">
        <f>IF(N304="snížená",J304,0)</f>
        <v>0</v>
      </c>
      <c r="BG304" s="293">
        <f>IF(N304="zákl. přenesená",J304,0)</f>
        <v>0</v>
      </c>
      <c r="BH304" s="293">
        <f>IF(N304="sníž. přenesená",J304,0)</f>
        <v>0</v>
      </c>
      <c r="BI304" s="293">
        <f>IF(N304="nulová",J304,0)</f>
        <v>0</v>
      </c>
      <c r="BJ304" s="98" t="s">
        <v>75</v>
      </c>
      <c r="BK304" s="293">
        <f>ROUND(I304*H304,2)</f>
        <v>0</v>
      </c>
      <c r="BL304" s="98" t="s">
        <v>144</v>
      </c>
      <c r="BM304" s="98" t="s">
        <v>470</v>
      </c>
    </row>
    <row r="305" spans="2:47" s="130" customFormat="1" ht="13.5">
      <c r="B305" s="124"/>
      <c r="D305" s="294" t="s">
        <v>133</v>
      </c>
      <c r="F305" s="295" t="s">
        <v>469</v>
      </c>
      <c r="L305" s="124"/>
      <c r="M305" s="296"/>
      <c r="N305" s="125"/>
      <c r="O305" s="125"/>
      <c r="P305" s="125"/>
      <c r="Q305" s="125"/>
      <c r="R305" s="125"/>
      <c r="S305" s="125"/>
      <c r="T305" s="172"/>
      <c r="AT305" s="98" t="s">
        <v>133</v>
      </c>
      <c r="AU305" s="98" t="s">
        <v>77</v>
      </c>
    </row>
    <row r="306" spans="2:65" s="130" customFormat="1" ht="14.45" customHeight="1">
      <c r="B306" s="124"/>
      <c r="C306" s="282" t="s">
        <v>471</v>
      </c>
      <c r="D306" s="282" t="s">
        <v>126</v>
      </c>
      <c r="E306" s="283" t="s">
        <v>472</v>
      </c>
      <c r="F306" s="284" t="s">
        <v>473</v>
      </c>
      <c r="G306" s="285" t="s">
        <v>138</v>
      </c>
      <c r="H306" s="286">
        <v>13</v>
      </c>
      <c r="I306" s="287"/>
      <c r="J306" s="288">
        <f>ROUND(I306*H306,2)</f>
        <v>0</v>
      </c>
      <c r="K306" s="284" t="s">
        <v>130</v>
      </c>
      <c r="L306" s="124"/>
      <c r="M306" s="289" t="s">
        <v>5</v>
      </c>
      <c r="N306" s="290" t="s">
        <v>42</v>
      </c>
      <c r="O306" s="125"/>
      <c r="P306" s="291">
        <f>O306*H306</f>
        <v>0</v>
      </c>
      <c r="Q306" s="291">
        <v>8E-05</v>
      </c>
      <c r="R306" s="291">
        <f>Q306*H306</f>
        <v>0.0010400000000000001</v>
      </c>
      <c r="S306" s="291">
        <v>0.018</v>
      </c>
      <c r="T306" s="292">
        <f>S306*H306</f>
        <v>0.23399999999999999</v>
      </c>
      <c r="AR306" s="98" t="s">
        <v>144</v>
      </c>
      <c r="AT306" s="98" t="s">
        <v>126</v>
      </c>
      <c r="AU306" s="98" t="s">
        <v>77</v>
      </c>
      <c r="AY306" s="98" t="s">
        <v>123</v>
      </c>
      <c r="BE306" s="293">
        <f>IF(N306="základní",J306,0)</f>
        <v>0</v>
      </c>
      <c r="BF306" s="293">
        <f>IF(N306="snížená",J306,0)</f>
        <v>0</v>
      </c>
      <c r="BG306" s="293">
        <f>IF(N306="zákl. přenesená",J306,0)</f>
        <v>0</v>
      </c>
      <c r="BH306" s="293">
        <f>IF(N306="sníž. přenesená",J306,0)</f>
        <v>0</v>
      </c>
      <c r="BI306" s="293">
        <f>IF(N306="nulová",J306,0)</f>
        <v>0</v>
      </c>
      <c r="BJ306" s="98" t="s">
        <v>75</v>
      </c>
      <c r="BK306" s="293">
        <f>ROUND(I306*H306,2)</f>
        <v>0</v>
      </c>
      <c r="BL306" s="98" t="s">
        <v>144</v>
      </c>
      <c r="BM306" s="98" t="s">
        <v>474</v>
      </c>
    </row>
    <row r="307" spans="2:47" s="130" customFormat="1" ht="13.5">
      <c r="B307" s="124"/>
      <c r="D307" s="294" t="s">
        <v>133</v>
      </c>
      <c r="F307" s="295" t="s">
        <v>475</v>
      </c>
      <c r="L307" s="124"/>
      <c r="M307" s="296"/>
      <c r="N307" s="125"/>
      <c r="O307" s="125"/>
      <c r="P307" s="125"/>
      <c r="Q307" s="125"/>
      <c r="R307" s="125"/>
      <c r="S307" s="125"/>
      <c r="T307" s="172"/>
      <c r="AT307" s="98" t="s">
        <v>133</v>
      </c>
      <c r="AU307" s="98" t="s">
        <v>77</v>
      </c>
    </row>
    <row r="308" spans="2:51" s="326" customFormat="1" ht="13.5">
      <c r="B308" s="325"/>
      <c r="D308" s="294" t="s">
        <v>184</v>
      </c>
      <c r="E308" s="327" t="s">
        <v>5</v>
      </c>
      <c r="F308" s="328" t="s">
        <v>476</v>
      </c>
      <c r="H308" s="327" t="s">
        <v>5</v>
      </c>
      <c r="L308" s="325"/>
      <c r="M308" s="329"/>
      <c r="N308" s="330"/>
      <c r="O308" s="330"/>
      <c r="P308" s="330"/>
      <c r="Q308" s="330"/>
      <c r="R308" s="330"/>
      <c r="S308" s="330"/>
      <c r="T308" s="331"/>
      <c r="AT308" s="327" t="s">
        <v>184</v>
      </c>
      <c r="AU308" s="327" t="s">
        <v>77</v>
      </c>
      <c r="AV308" s="326" t="s">
        <v>75</v>
      </c>
      <c r="AW308" s="326" t="s">
        <v>35</v>
      </c>
      <c r="AX308" s="326" t="s">
        <v>68</v>
      </c>
      <c r="AY308" s="327" t="s">
        <v>123</v>
      </c>
    </row>
    <row r="309" spans="2:51" s="302" customFormat="1" ht="13.5">
      <c r="B309" s="301"/>
      <c r="D309" s="294" t="s">
        <v>184</v>
      </c>
      <c r="E309" s="303" t="s">
        <v>5</v>
      </c>
      <c r="F309" s="304" t="s">
        <v>477</v>
      </c>
      <c r="H309" s="305">
        <v>13</v>
      </c>
      <c r="L309" s="301"/>
      <c r="M309" s="306"/>
      <c r="N309" s="307"/>
      <c r="O309" s="307"/>
      <c r="P309" s="307"/>
      <c r="Q309" s="307"/>
      <c r="R309" s="307"/>
      <c r="S309" s="307"/>
      <c r="T309" s="308"/>
      <c r="AT309" s="303" t="s">
        <v>184</v>
      </c>
      <c r="AU309" s="303" t="s">
        <v>77</v>
      </c>
      <c r="AV309" s="302" t="s">
        <v>77</v>
      </c>
      <c r="AW309" s="302" t="s">
        <v>35</v>
      </c>
      <c r="AX309" s="302" t="s">
        <v>68</v>
      </c>
      <c r="AY309" s="303" t="s">
        <v>123</v>
      </c>
    </row>
    <row r="310" spans="2:51" s="318" customFormat="1" ht="13.5">
      <c r="B310" s="317"/>
      <c r="D310" s="294" t="s">
        <v>184</v>
      </c>
      <c r="E310" s="319" t="s">
        <v>5</v>
      </c>
      <c r="F310" s="320" t="s">
        <v>188</v>
      </c>
      <c r="H310" s="321">
        <v>13</v>
      </c>
      <c r="L310" s="317"/>
      <c r="M310" s="322"/>
      <c r="N310" s="323"/>
      <c r="O310" s="323"/>
      <c r="P310" s="323"/>
      <c r="Q310" s="323"/>
      <c r="R310" s="323"/>
      <c r="S310" s="323"/>
      <c r="T310" s="324"/>
      <c r="AT310" s="319" t="s">
        <v>184</v>
      </c>
      <c r="AU310" s="319" t="s">
        <v>77</v>
      </c>
      <c r="AV310" s="318" t="s">
        <v>144</v>
      </c>
      <c r="AW310" s="318" t="s">
        <v>35</v>
      </c>
      <c r="AX310" s="318" t="s">
        <v>75</v>
      </c>
      <c r="AY310" s="319" t="s">
        <v>123</v>
      </c>
    </row>
    <row r="311" spans="2:65" s="130" customFormat="1" ht="14.45" customHeight="1">
      <c r="B311" s="124"/>
      <c r="C311" s="282" t="s">
        <v>478</v>
      </c>
      <c r="D311" s="282" t="s">
        <v>126</v>
      </c>
      <c r="E311" s="283" t="s">
        <v>479</v>
      </c>
      <c r="F311" s="284" t="s">
        <v>480</v>
      </c>
      <c r="G311" s="285" t="s">
        <v>191</v>
      </c>
      <c r="H311" s="286">
        <v>16.5</v>
      </c>
      <c r="I311" s="287"/>
      <c r="J311" s="288">
        <f>ROUND(I311*H311,2)</f>
        <v>0</v>
      </c>
      <c r="K311" s="284" t="s">
        <v>130</v>
      </c>
      <c r="L311" s="124"/>
      <c r="M311" s="289" t="s">
        <v>5</v>
      </c>
      <c r="N311" s="290" t="s">
        <v>42</v>
      </c>
      <c r="O311" s="125"/>
      <c r="P311" s="291">
        <f>O311*H311</f>
        <v>0</v>
      </c>
      <c r="Q311" s="291">
        <v>0</v>
      </c>
      <c r="R311" s="291">
        <f>Q311*H311</f>
        <v>0</v>
      </c>
      <c r="S311" s="291">
        <v>0.188</v>
      </c>
      <c r="T311" s="292">
        <f>S311*H311</f>
        <v>3.102</v>
      </c>
      <c r="AR311" s="98" t="s">
        <v>144</v>
      </c>
      <c r="AT311" s="98" t="s">
        <v>126</v>
      </c>
      <c r="AU311" s="98" t="s">
        <v>77</v>
      </c>
      <c r="AY311" s="98" t="s">
        <v>123</v>
      </c>
      <c r="BE311" s="293">
        <f>IF(N311="základní",J311,0)</f>
        <v>0</v>
      </c>
      <c r="BF311" s="293">
        <f>IF(N311="snížená",J311,0)</f>
        <v>0</v>
      </c>
      <c r="BG311" s="293">
        <f>IF(N311="zákl. přenesená",J311,0)</f>
        <v>0</v>
      </c>
      <c r="BH311" s="293">
        <f>IF(N311="sníž. přenesená",J311,0)</f>
        <v>0</v>
      </c>
      <c r="BI311" s="293">
        <f>IF(N311="nulová",J311,0)</f>
        <v>0</v>
      </c>
      <c r="BJ311" s="98" t="s">
        <v>75</v>
      </c>
      <c r="BK311" s="293">
        <f>ROUND(I311*H311,2)</f>
        <v>0</v>
      </c>
      <c r="BL311" s="98" t="s">
        <v>144</v>
      </c>
      <c r="BM311" s="98" t="s">
        <v>481</v>
      </c>
    </row>
    <row r="312" spans="2:47" s="130" customFormat="1" ht="13.5">
      <c r="B312" s="124"/>
      <c r="D312" s="294" t="s">
        <v>133</v>
      </c>
      <c r="F312" s="295" t="s">
        <v>482</v>
      </c>
      <c r="L312" s="124"/>
      <c r="M312" s="296"/>
      <c r="N312" s="125"/>
      <c r="O312" s="125"/>
      <c r="P312" s="125"/>
      <c r="Q312" s="125"/>
      <c r="R312" s="125"/>
      <c r="S312" s="125"/>
      <c r="T312" s="172"/>
      <c r="AT312" s="98" t="s">
        <v>133</v>
      </c>
      <c r="AU312" s="98" t="s">
        <v>77</v>
      </c>
    </row>
    <row r="313" spans="2:47" s="130" customFormat="1" ht="108">
      <c r="B313" s="124"/>
      <c r="D313" s="294" t="s">
        <v>203</v>
      </c>
      <c r="F313" s="297" t="s">
        <v>483</v>
      </c>
      <c r="L313" s="124"/>
      <c r="M313" s="296"/>
      <c r="N313" s="125"/>
      <c r="O313" s="125"/>
      <c r="P313" s="125"/>
      <c r="Q313" s="125"/>
      <c r="R313" s="125"/>
      <c r="S313" s="125"/>
      <c r="T313" s="172"/>
      <c r="AT313" s="98" t="s">
        <v>203</v>
      </c>
      <c r="AU313" s="98" t="s">
        <v>77</v>
      </c>
    </row>
    <row r="314" spans="2:47" s="130" customFormat="1" ht="27">
      <c r="B314" s="124"/>
      <c r="D314" s="294" t="s">
        <v>134</v>
      </c>
      <c r="F314" s="297" t="s">
        <v>484</v>
      </c>
      <c r="L314" s="124"/>
      <c r="M314" s="296"/>
      <c r="N314" s="125"/>
      <c r="O314" s="125"/>
      <c r="P314" s="125"/>
      <c r="Q314" s="125"/>
      <c r="R314" s="125"/>
      <c r="S314" s="125"/>
      <c r="T314" s="172"/>
      <c r="AT314" s="98" t="s">
        <v>134</v>
      </c>
      <c r="AU314" s="98" t="s">
        <v>77</v>
      </c>
    </row>
    <row r="315" spans="2:51" s="326" customFormat="1" ht="13.5">
      <c r="B315" s="325"/>
      <c r="D315" s="294" t="s">
        <v>184</v>
      </c>
      <c r="E315" s="327" t="s">
        <v>5</v>
      </c>
      <c r="F315" s="328" t="s">
        <v>485</v>
      </c>
      <c r="H315" s="327" t="s">
        <v>5</v>
      </c>
      <c r="L315" s="325"/>
      <c r="M315" s="329"/>
      <c r="N315" s="330"/>
      <c r="O315" s="330"/>
      <c r="P315" s="330"/>
      <c r="Q315" s="330"/>
      <c r="R315" s="330"/>
      <c r="S315" s="330"/>
      <c r="T315" s="331"/>
      <c r="AT315" s="327" t="s">
        <v>184</v>
      </c>
      <c r="AU315" s="327" t="s">
        <v>77</v>
      </c>
      <c r="AV315" s="326" t="s">
        <v>75</v>
      </c>
      <c r="AW315" s="326" t="s">
        <v>35</v>
      </c>
      <c r="AX315" s="326" t="s">
        <v>68</v>
      </c>
      <c r="AY315" s="327" t="s">
        <v>123</v>
      </c>
    </row>
    <row r="316" spans="2:51" s="302" customFormat="1" ht="13.5">
      <c r="B316" s="301"/>
      <c r="D316" s="294" t="s">
        <v>184</v>
      </c>
      <c r="E316" s="303" t="s">
        <v>5</v>
      </c>
      <c r="F316" s="304" t="s">
        <v>486</v>
      </c>
      <c r="H316" s="305">
        <v>33</v>
      </c>
      <c r="L316" s="301"/>
      <c r="M316" s="306"/>
      <c r="N316" s="307"/>
      <c r="O316" s="307"/>
      <c r="P316" s="307"/>
      <c r="Q316" s="307"/>
      <c r="R316" s="307"/>
      <c r="S316" s="307"/>
      <c r="T316" s="308"/>
      <c r="AT316" s="303" t="s">
        <v>184</v>
      </c>
      <c r="AU316" s="303" t="s">
        <v>77</v>
      </c>
      <c r="AV316" s="302" t="s">
        <v>77</v>
      </c>
      <c r="AW316" s="302" t="s">
        <v>35</v>
      </c>
      <c r="AX316" s="302" t="s">
        <v>68</v>
      </c>
      <c r="AY316" s="303" t="s">
        <v>123</v>
      </c>
    </row>
    <row r="317" spans="2:51" s="326" customFormat="1" ht="13.5">
      <c r="B317" s="325"/>
      <c r="D317" s="294" t="s">
        <v>184</v>
      </c>
      <c r="E317" s="327" t="s">
        <v>5</v>
      </c>
      <c r="F317" s="328" t="s">
        <v>487</v>
      </c>
      <c r="H317" s="327" t="s">
        <v>5</v>
      </c>
      <c r="L317" s="325"/>
      <c r="M317" s="329"/>
      <c r="N317" s="330"/>
      <c r="O317" s="330"/>
      <c r="P317" s="330"/>
      <c r="Q317" s="330"/>
      <c r="R317" s="330"/>
      <c r="S317" s="330"/>
      <c r="T317" s="331"/>
      <c r="AT317" s="327" t="s">
        <v>184</v>
      </c>
      <c r="AU317" s="327" t="s">
        <v>77</v>
      </c>
      <c r="AV317" s="326" t="s">
        <v>75</v>
      </c>
      <c r="AW317" s="326" t="s">
        <v>35</v>
      </c>
      <c r="AX317" s="326" t="s">
        <v>68</v>
      </c>
      <c r="AY317" s="327" t="s">
        <v>123</v>
      </c>
    </row>
    <row r="318" spans="2:51" s="302" customFormat="1" ht="13.5">
      <c r="B318" s="301"/>
      <c r="D318" s="294" t="s">
        <v>184</v>
      </c>
      <c r="E318" s="303" t="s">
        <v>5</v>
      </c>
      <c r="F318" s="304" t="s">
        <v>488</v>
      </c>
      <c r="H318" s="305">
        <v>16.8</v>
      </c>
      <c r="L318" s="301"/>
      <c r="M318" s="306"/>
      <c r="N318" s="307"/>
      <c r="O318" s="307"/>
      <c r="P318" s="307"/>
      <c r="Q318" s="307"/>
      <c r="R318" s="307"/>
      <c r="S318" s="307"/>
      <c r="T318" s="308"/>
      <c r="AT318" s="303" t="s">
        <v>184</v>
      </c>
      <c r="AU318" s="303" t="s">
        <v>77</v>
      </c>
      <c r="AV318" s="302" t="s">
        <v>77</v>
      </c>
      <c r="AW318" s="302" t="s">
        <v>35</v>
      </c>
      <c r="AX318" s="302" t="s">
        <v>68</v>
      </c>
      <c r="AY318" s="303" t="s">
        <v>123</v>
      </c>
    </row>
    <row r="319" spans="2:51" s="326" customFormat="1" ht="13.5">
      <c r="B319" s="325"/>
      <c r="D319" s="294" t="s">
        <v>184</v>
      </c>
      <c r="E319" s="327" t="s">
        <v>5</v>
      </c>
      <c r="F319" s="328" t="s">
        <v>489</v>
      </c>
      <c r="H319" s="327" t="s">
        <v>5</v>
      </c>
      <c r="L319" s="325"/>
      <c r="M319" s="329"/>
      <c r="N319" s="330"/>
      <c r="O319" s="330"/>
      <c r="P319" s="330"/>
      <c r="Q319" s="330"/>
      <c r="R319" s="330"/>
      <c r="S319" s="330"/>
      <c r="T319" s="331"/>
      <c r="AT319" s="327" t="s">
        <v>184</v>
      </c>
      <c r="AU319" s="327" t="s">
        <v>77</v>
      </c>
      <c r="AV319" s="326" t="s">
        <v>75</v>
      </c>
      <c r="AW319" s="326" t="s">
        <v>35</v>
      </c>
      <c r="AX319" s="326" t="s">
        <v>68</v>
      </c>
      <c r="AY319" s="327" t="s">
        <v>123</v>
      </c>
    </row>
    <row r="320" spans="2:51" s="302" customFormat="1" ht="13.5">
      <c r="B320" s="301"/>
      <c r="D320" s="294" t="s">
        <v>184</v>
      </c>
      <c r="E320" s="303" t="s">
        <v>5</v>
      </c>
      <c r="F320" s="304" t="s">
        <v>490</v>
      </c>
      <c r="H320" s="305">
        <v>28.8</v>
      </c>
      <c r="L320" s="301"/>
      <c r="M320" s="306"/>
      <c r="N320" s="307"/>
      <c r="O320" s="307"/>
      <c r="P320" s="307"/>
      <c r="Q320" s="307"/>
      <c r="R320" s="307"/>
      <c r="S320" s="307"/>
      <c r="T320" s="308"/>
      <c r="AT320" s="303" t="s">
        <v>184</v>
      </c>
      <c r="AU320" s="303" t="s">
        <v>77</v>
      </c>
      <c r="AV320" s="302" t="s">
        <v>77</v>
      </c>
      <c r="AW320" s="302" t="s">
        <v>35</v>
      </c>
      <c r="AX320" s="302" t="s">
        <v>68</v>
      </c>
      <c r="AY320" s="303" t="s">
        <v>123</v>
      </c>
    </row>
    <row r="321" spans="2:51" s="326" customFormat="1" ht="13.5">
      <c r="B321" s="325"/>
      <c r="D321" s="294" t="s">
        <v>184</v>
      </c>
      <c r="E321" s="327" t="s">
        <v>5</v>
      </c>
      <c r="F321" s="328" t="s">
        <v>491</v>
      </c>
      <c r="H321" s="327" t="s">
        <v>5</v>
      </c>
      <c r="L321" s="325"/>
      <c r="M321" s="329"/>
      <c r="N321" s="330"/>
      <c r="O321" s="330"/>
      <c r="P321" s="330"/>
      <c r="Q321" s="330"/>
      <c r="R321" s="330"/>
      <c r="S321" s="330"/>
      <c r="T321" s="331"/>
      <c r="AT321" s="327" t="s">
        <v>184</v>
      </c>
      <c r="AU321" s="327" t="s">
        <v>77</v>
      </c>
      <c r="AV321" s="326" t="s">
        <v>75</v>
      </c>
      <c r="AW321" s="326" t="s">
        <v>35</v>
      </c>
      <c r="AX321" s="326" t="s">
        <v>68</v>
      </c>
      <c r="AY321" s="327" t="s">
        <v>123</v>
      </c>
    </row>
    <row r="322" spans="2:51" s="302" customFormat="1" ht="13.5">
      <c r="B322" s="301"/>
      <c r="D322" s="294" t="s">
        <v>184</v>
      </c>
      <c r="E322" s="303" t="s">
        <v>5</v>
      </c>
      <c r="F322" s="304" t="s">
        <v>492</v>
      </c>
      <c r="H322" s="305">
        <v>23.4</v>
      </c>
      <c r="L322" s="301"/>
      <c r="M322" s="306"/>
      <c r="N322" s="307"/>
      <c r="O322" s="307"/>
      <c r="P322" s="307"/>
      <c r="Q322" s="307"/>
      <c r="R322" s="307"/>
      <c r="S322" s="307"/>
      <c r="T322" s="308"/>
      <c r="AT322" s="303" t="s">
        <v>184</v>
      </c>
      <c r="AU322" s="303" t="s">
        <v>77</v>
      </c>
      <c r="AV322" s="302" t="s">
        <v>77</v>
      </c>
      <c r="AW322" s="302" t="s">
        <v>35</v>
      </c>
      <c r="AX322" s="302" t="s">
        <v>68</v>
      </c>
      <c r="AY322" s="303" t="s">
        <v>123</v>
      </c>
    </row>
    <row r="323" spans="2:51" s="326" customFormat="1" ht="13.5">
      <c r="B323" s="325"/>
      <c r="D323" s="294" t="s">
        <v>184</v>
      </c>
      <c r="E323" s="327" t="s">
        <v>5</v>
      </c>
      <c r="F323" s="328" t="s">
        <v>493</v>
      </c>
      <c r="H323" s="327" t="s">
        <v>5</v>
      </c>
      <c r="L323" s="325"/>
      <c r="M323" s="329"/>
      <c r="N323" s="330"/>
      <c r="O323" s="330"/>
      <c r="P323" s="330"/>
      <c r="Q323" s="330"/>
      <c r="R323" s="330"/>
      <c r="S323" s="330"/>
      <c r="T323" s="331"/>
      <c r="AT323" s="327" t="s">
        <v>184</v>
      </c>
      <c r="AU323" s="327" t="s">
        <v>77</v>
      </c>
      <c r="AV323" s="326" t="s">
        <v>75</v>
      </c>
      <c r="AW323" s="326" t="s">
        <v>35</v>
      </c>
      <c r="AX323" s="326" t="s">
        <v>68</v>
      </c>
      <c r="AY323" s="327" t="s">
        <v>123</v>
      </c>
    </row>
    <row r="324" spans="2:51" s="302" customFormat="1" ht="13.5">
      <c r="B324" s="301"/>
      <c r="D324" s="294" t="s">
        <v>184</v>
      </c>
      <c r="E324" s="303" t="s">
        <v>5</v>
      </c>
      <c r="F324" s="304" t="s">
        <v>494</v>
      </c>
      <c r="H324" s="305">
        <v>42</v>
      </c>
      <c r="L324" s="301"/>
      <c r="M324" s="306"/>
      <c r="N324" s="307"/>
      <c r="O324" s="307"/>
      <c r="P324" s="307"/>
      <c r="Q324" s="307"/>
      <c r="R324" s="307"/>
      <c r="S324" s="307"/>
      <c r="T324" s="308"/>
      <c r="AT324" s="303" t="s">
        <v>184</v>
      </c>
      <c r="AU324" s="303" t="s">
        <v>77</v>
      </c>
      <c r="AV324" s="302" t="s">
        <v>77</v>
      </c>
      <c r="AW324" s="302" t="s">
        <v>35</v>
      </c>
      <c r="AX324" s="302" t="s">
        <v>68</v>
      </c>
      <c r="AY324" s="303" t="s">
        <v>123</v>
      </c>
    </row>
    <row r="325" spans="2:51" s="326" customFormat="1" ht="13.5">
      <c r="B325" s="325"/>
      <c r="D325" s="294" t="s">
        <v>184</v>
      </c>
      <c r="E325" s="327" t="s">
        <v>5</v>
      </c>
      <c r="F325" s="328" t="s">
        <v>495</v>
      </c>
      <c r="H325" s="327" t="s">
        <v>5</v>
      </c>
      <c r="L325" s="325"/>
      <c r="M325" s="329"/>
      <c r="N325" s="330"/>
      <c r="O325" s="330"/>
      <c r="P325" s="330"/>
      <c r="Q325" s="330"/>
      <c r="R325" s="330"/>
      <c r="S325" s="330"/>
      <c r="T325" s="331"/>
      <c r="AT325" s="327" t="s">
        <v>184</v>
      </c>
      <c r="AU325" s="327" t="s">
        <v>77</v>
      </c>
      <c r="AV325" s="326" t="s">
        <v>75</v>
      </c>
      <c r="AW325" s="326" t="s">
        <v>35</v>
      </c>
      <c r="AX325" s="326" t="s">
        <v>68</v>
      </c>
      <c r="AY325" s="327" t="s">
        <v>123</v>
      </c>
    </row>
    <row r="326" spans="2:51" s="302" customFormat="1" ht="13.5">
      <c r="B326" s="301"/>
      <c r="D326" s="294" t="s">
        <v>184</v>
      </c>
      <c r="E326" s="303" t="s">
        <v>5</v>
      </c>
      <c r="F326" s="304" t="s">
        <v>496</v>
      </c>
      <c r="H326" s="305">
        <v>21</v>
      </c>
      <c r="L326" s="301"/>
      <c r="M326" s="306"/>
      <c r="N326" s="307"/>
      <c r="O326" s="307"/>
      <c r="P326" s="307"/>
      <c r="Q326" s="307"/>
      <c r="R326" s="307"/>
      <c r="S326" s="307"/>
      <c r="T326" s="308"/>
      <c r="AT326" s="303" t="s">
        <v>184</v>
      </c>
      <c r="AU326" s="303" t="s">
        <v>77</v>
      </c>
      <c r="AV326" s="302" t="s">
        <v>77</v>
      </c>
      <c r="AW326" s="302" t="s">
        <v>35</v>
      </c>
      <c r="AX326" s="302" t="s">
        <v>68</v>
      </c>
      <c r="AY326" s="303" t="s">
        <v>123</v>
      </c>
    </row>
    <row r="327" spans="2:51" s="318" customFormat="1" ht="13.5">
      <c r="B327" s="317"/>
      <c r="D327" s="294" t="s">
        <v>184</v>
      </c>
      <c r="E327" s="319" t="s">
        <v>5</v>
      </c>
      <c r="F327" s="320" t="s">
        <v>188</v>
      </c>
      <c r="H327" s="321">
        <v>165</v>
      </c>
      <c r="L327" s="317"/>
      <c r="M327" s="322"/>
      <c r="N327" s="323"/>
      <c r="O327" s="323"/>
      <c r="P327" s="323"/>
      <c r="Q327" s="323"/>
      <c r="R327" s="323"/>
      <c r="S327" s="323"/>
      <c r="T327" s="324"/>
      <c r="AT327" s="319" t="s">
        <v>184</v>
      </c>
      <c r="AU327" s="319" t="s">
        <v>77</v>
      </c>
      <c r="AV327" s="318" t="s">
        <v>144</v>
      </c>
      <c r="AW327" s="318" t="s">
        <v>35</v>
      </c>
      <c r="AX327" s="318" t="s">
        <v>75</v>
      </c>
      <c r="AY327" s="319" t="s">
        <v>123</v>
      </c>
    </row>
    <row r="328" spans="2:51" s="302" customFormat="1" ht="13.5">
      <c r="B328" s="301"/>
      <c r="D328" s="294" t="s">
        <v>184</v>
      </c>
      <c r="F328" s="304" t="s">
        <v>497</v>
      </c>
      <c r="H328" s="305">
        <v>16.5</v>
      </c>
      <c r="L328" s="301"/>
      <c r="M328" s="306"/>
      <c r="N328" s="307"/>
      <c r="O328" s="307"/>
      <c r="P328" s="307"/>
      <c r="Q328" s="307"/>
      <c r="R328" s="307"/>
      <c r="S328" s="307"/>
      <c r="T328" s="308"/>
      <c r="AT328" s="303" t="s">
        <v>184</v>
      </c>
      <c r="AU328" s="303" t="s">
        <v>77</v>
      </c>
      <c r="AV328" s="302" t="s">
        <v>77</v>
      </c>
      <c r="AW328" s="302" t="s">
        <v>6</v>
      </c>
      <c r="AX328" s="302" t="s">
        <v>75</v>
      </c>
      <c r="AY328" s="303" t="s">
        <v>123</v>
      </c>
    </row>
    <row r="329" spans="2:65" s="130" customFormat="1" ht="14.45" customHeight="1">
      <c r="B329" s="124"/>
      <c r="C329" s="282" t="s">
        <v>498</v>
      </c>
      <c r="D329" s="282" t="s">
        <v>126</v>
      </c>
      <c r="E329" s="283" t="s">
        <v>499</v>
      </c>
      <c r="F329" s="284" t="s">
        <v>500</v>
      </c>
      <c r="G329" s="285" t="s">
        <v>191</v>
      </c>
      <c r="H329" s="286">
        <v>2.975</v>
      </c>
      <c r="I329" s="287"/>
      <c r="J329" s="288">
        <f>ROUND(I329*H329,2)</f>
        <v>0</v>
      </c>
      <c r="K329" s="284" t="s">
        <v>130</v>
      </c>
      <c r="L329" s="124"/>
      <c r="M329" s="289" t="s">
        <v>5</v>
      </c>
      <c r="N329" s="290" t="s">
        <v>42</v>
      </c>
      <c r="O329" s="125"/>
      <c r="P329" s="291">
        <f>O329*H329</f>
        <v>0</v>
      </c>
      <c r="Q329" s="291">
        <v>0</v>
      </c>
      <c r="R329" s="291">
        <f>Q329*H329</f>
        <v>0</v>
      </c>
      <c r="S329" s="291">
        <v>0.188</v>
      </c>
      <c r="T329" s="292">
        <f>S329*H329</f>
        <v>0.5593</v>
      </c>
      <c r="AR329" s="98" t="s">
        <v>144</v>
      </c>
      <c r="AT329" s="98" t="s">
        <v>126</v>
      </c>
      <c r="AU329" s="98" t="s">
        <v>77</v>
      </c>
      <c r="AY329" s="98" t="s">
        <v>123</v>
      </c>
      <c r="BE329" s="293">
        <f>IF(N329="základní",J329,0)</f>
        <v>0</v>
      </c>
      <c r="BF329" s="293">
        <f>IF(N329="snížená",J329,0)</f>
        <v>0</v>
      </c>
      <c r="BG329" s="293">
        <f>IF(N329="zákl. přenesená",J329,0)</f>
        <v>0</v>
      </c>
      <c r="BH329" s="293">
        <f>IF(N329="sníž. přenesená",J329,0)</f>
        <v>0</v>
      </c>
      <c r="BI329" s="293">
        <f>IF(N329="nulová",J329,0)</f>
        <v>0</v>
      </c>
      <c r="BJ329" s="98" t="s">
        <v>75</v>
      </c>
      <c r="BK329" s="293">
        <f>ROUND(I329*H329,2)</f>
        <v>0</v>
      </c>
      <c r="BL329" s="98" t="s">
        <v>144</v>
      </c>
      <c r="BM329" s="98" t="s">
        <v>501</v>
      </c>
    </row>
    <row r="330" spans="2:47" s="130" customFormat="1" ht="27">
      <c r="B330" s="124"/>
      <c r="D330" s="294" t="s">
        <v>133</v>
      </c>
      <c r="F330" s="295" t="s">
        <v>502</v>
      </c>
      <c r="L330" s="124"/>
      <c r="M330" s="296"/>
      <c r="N330" s="125"/>
      <c r="O330" s="125"/>
      <c r="P330" s="125"/>
      <c r="Q330" s="125"/>
      <c r="R330" s="125"/>
      <c r="S330" s="125"/>
      <c r="T330" s="172"/>
      <c r="AT330" s="98" t="s">
        <v>133</v>
      </c>
      <c r="AU330" s="98" t="s">
        <v>77</v>
      </c>
    </row>
    <row r="331" spans="2:47" s="130" customFormat="1" ht="108">
      <c r="B331" s="124"/>
      <c r="D331" s="294" t="s">
        <v>203</v>
      </c>
      <c r="F331" s="297" t="s">
        <v>483</v>
      </c>
      <c r="L331" s="124"/>
      <c r="M331" s="296"/>
      <c r="N331" s="125"/>
      <c r="O331" s="125"/>
      <c r="P331" s="125"/>
      <c r="Q331" s="125"/>
      <c r="R331" s="125"/>
      <c r="S331" s="125"/>
      <c r="T331" s="172"/>
      <c r="AT331" s="98" t="s">
        <v>203</v>
      </c>
      <c r="AU331" s="98" t="s">
        <v>77</v>
      </c>
    </row>
    <row r="332" spans="2:47" s="130" customFormat="1" ht="27">
      <c r="B332" s="124"/>
      <c r="D332" s="294" t="s">
        <v>134</v>
      </c>
      <c r="F332" s="297" t="s">
        <v>484</v>
      </c>
      <c r="L332" s="124"/>
      <c r="M332" s="296"/>
      <c r="N332" s="125"/>
      <c r="O332" s="125"/>
      <c r="P332" s="125"/>
      <c r="Q332" s="125"/>
      <c r="R332" s="125"/>
      <c r="S332" s="125"/>
      <c r="T332" s="172"/>
      <c r="AT332" s="98" t="s">
        <v>134</v>
      </c>
      <c r="AU332" s="98" t="s">
        <v>77</v>
      </c>
    </row>
    <row r="333" spans="2:51" s="326" customFormat="1" ht="13.5">
      <c r="B333" s="325"/>
      <c r="D333" s="294" t="s">
        <v>184</v>
      </c>
      <c r="E333" s="327" t="s">
        <v>5</v>
      </c>
      <c r="F333" s="328" t="s">
        <v>485</v>
      </c>
      <c r="H333" s="327" t="s">
        <v>5</v>
      </c>
      <c r="L333" s="325"/>
      <c r="M333" s="329"/>
      <c r="N333" s="330"/>
      <c r="O333" s="330"/>
      <c r="P333" s="330"/>
      <c r="Q333" s="330"/>
      <c r="R333" s="330"/>
      <c r="S333" s="330"/>
      <c r="T333" s="331"/>
      <c r="AT333" s="327" t="s">
        <v>184</v>
      </c>
      <c r="AU333" s="327" t="s">
        <v>77</v>
      </c>
      <c r="AV333" s="326" t="s">
        <v>75</v>
      </c>
      <c r="AW333" s="326" t="s">
        <v>35</v>
      </c>
      <c r="AX333" s="326" t="s">
        <v>68</v>
      </c>
      <c r="AY333" s="327" t="s">
        <v>123</v>
      </c>
    </row>
    <row r="334" spans="2:51" s="302" customFormat="1" ht="13.5">
      <c r="B334" s="301"/>
      <c r="D334" s="294" t="s">
        <v>184</v>
      </c>
      <c r="E334" s="303" t="s">
        <v>5</v>
      </c>
      <c r="F334" s="304" t="s">
        <v>503</v>
      </c>
      <c r="H334" s="305">
        <v>5.45</v>
      </c>
      <c r="L334" s="301"/>
      <c r="M334" s="306"/>
      <c r="N334" s="307"/>
      <c r="O334" s="307"/>
      <c r="P334" s="307"/>
      <c r="Q334" s="307"/>
      <c r="R334" s="307"/>
      <c r="S334" s="307"/>
      <c r="T334" s="308"/>
      <c r="AT334" s="303" t="s">
        <v>184</v>
      </c>
      <c r="AU334" s="303" t="s">
        <v>77</v>
      </c>
      <c r="AV334" s="302" t="s">
        <v>77</v>
      </c>
      <c r="AW334" s="302" t="s">
        <v>35</v>
      </c>
      <c r="AX334" s="302" t="s">
        <v>68</v>
      </c>
      <c r="AY334" s="303" t="s">
        <v>123</v>
      </c>
    </row>
    <row r="335" spans="2:51" s="326" customFormat="1" ht="13.5">
      <c r="B335" s="325"/>
      <c r="D335" s="294" t="s">
        <v>184</v>
      </c>
      <c r="E335" s="327" t="s">
        <v>5</v>
      </c>
      <c r="F335" s="328" t="s">
        <v>487</v>
      </c>
      <c r="H335" s="327" t="s">
        <v>5</v>
      </c>
      <c r="L335" s="325"/>
      <c r="M335" s="329"/>
      <c r="N335" s="330"/>
      <c r="O335" s="330"/>
      <c r="P335" s="330"/>
      <c r="Q335" s="330"/>
      <c r="R335" s="330"/>
      <c r="S335" s="330"/>
      <c r="T335" s="331"/>
      <c r="AT335" s="327" t="s">
        <v>184</v>
      </c>
      <c r="AU335" s="327" t="s">
        <v>77</v>
      </c>
      <c r="AV335" s="326" t="s">
        <v>75</v>
      </c>
      <c r="AW335" s="326" t="s">
        <v>35</v>
      </c>
      <c r="AX335" s="326" t="s">
        <v>68</v>
      </c>
      <c r="AY335" s="327" t="s">
        <v>123</v>
      </c>
    </row>
    <row r="336" spans="2:51" s="302" customFormat="1" ht="13.5">
      <c r="B336" s="301"/>
      <c r="D336" s="294" t="s">
        <v>184</v>
      </c>
      <c r="E336" s="303" t="s">
        <v>5</v>
      </c>
      <c r="F336" s="304" t="s">
        <v>504</v>
      </c>
      <c r="H336" s="305">
        <v>3.6</v>
      </c>
      <c r="L336" s="301"/>
      <c r="M336" s="306"/>
      <c r="N336" s="307"/>
      <c r="O336" s="307"/>
      <c r="P336" s="307"/>
      <c r="Q336" s="307"/>
      <c r="R336" s="307"/>
      <c r="S336" s="307"/>
      <c r="T336" s="308"/>
      <c r="AT336" s="303" t="s">
        <v>184</v>
      </c>
      <c r="AU336" s="303" t="s">
        <v>77</v>
      </c>
      <c r="AV336" s="302" t="s">
        <v>77</v>
      </c>
      <c r="AW336" s="302" t="s">
        <v>35</v>
      </c>
      <c r="AX336" s="302" t="s">
        <v>68</v>
      </c>
      <c r="AY336" s="303" t="s">
        <v>123</v>
      </c>
    </row>
    <row r="337" spans="2:51" s="326" customFormat="1" ht="13.5">
      <c r="B337" s="325"/>
      <c r="D337" s="294" t="s">
        <v>184</v>
      </c>
      <c r="E337" s="327" t="s">
        <v>5</v>
      </c>
      <c r="F337" s="328" t="s">
        <v>489</v>
      </c>
      <c r="H337" s="327" t="s">
        <v>5</v>
      </c>
      <c r="L337" s="325"/>
      <c r="M337" s="329"/>
      <c r="N337" s="330"/>
      <c r="O337" s="330"/>
      <c r="P337" s="330"/>
      <c r="Q337" s="330"/>
      <c r="R337" s="330"/>
      <c r="S337" s="330"/>
      <c r="T337" s="331"/>
      <c r="AT337" s="327" t="s">
        <v>184</v>
      </c>
      <c r="AU337" s="327" t="s">
        <v>77</v>
      </c>
      <c r="AV337" s="326" t="s">
        <v>75</v>
      </c>
      <c r="AW337" s="326" t="s">
        <v>35</v>
      </c>
      <c r="AX337" s="326" t="s">
        <v>68</v>
      </c>
      <c r="AY337" s="327" t="s">
        <v>123</v>
      </c>
    </row>
    <row r="338" spans="2:51" s="302" customFormat="1" ht="13.5">
      <c r="B338" s="301"/>
      <c r="D338" s="294" t="s">
        <v>184</v>
      </c>
      <c r="E338" s="303" t="s">
        <v>5</v>
      </c>
      <c r="F338" s="304" t="s">
        <v>505</v>
      </c>
      <c r="H338" s="305">
        <v>5.7</v>
      </c>
      <c r="L338" s="301"/>
      <c r="M338" s="306"/>
      <c r="N338" s="307"/>
      <c r="O338" s="307"/>
      <c r="P338" s="307"/>
      <c r="Q338" s="307"/>
      <c r="R338" s="307"/>
      <c r="S338" s="307"/>
      <c r="T338" s="308"/>
      <c r="AT338" s="303" t="s">
        <v>184</v>
      </c>
      <c r="AU338" s="303" t="s">
        <v>77</v>
      </c>
      <c r="AV338" s="302" t="s">
        <v>77</v>
      </c>
      <c r="AW338" s="302" t="s">
        <v>35</v>
      </c>
      <c r="AX338" s="302" t="s">
        <v>68</v>
      </c>
      <c r="AY338" s="303" t="s">
        <v>123</v>
      </c>
    </row>
    <row r="339" spans="2:51" s="326" customFormat="1" ht="13.5">
      <c r="B339" s="325"/>
      <c r="D339" s="294" t="s">
        <v>184</v>
      </c>
      <c r="E339" s="327" t="s">
        <v>5</v>
      </c>
      <c r="F339" s="328" t="s">
        <v>491</v>
      </c>
      <c r="H339" s="327" t="s">
        <v>5</v>
      </c>
      <c r="L339" s="325"/>
      <c r="M339" s="329"/>
      <c r="N339" s="330"/>
      <c r="O339" s="330"/>
      <c r="P339" s="330"/>
      <c r="Q339" s="330"/>
      <c r="R339" s="330"/>
      <c r="S339" s="330"/>
      <c r="T339" s="331"/>
      <c r="AT339" s="327" t="s">
        <v>184</v>
      </c>
      <c r="AU339" s="327" t="s">
        <v>77</v>
      </c>
      <c r="AV339" s="326" t="s">
        <v>75</v>
      </c>
      <c r="AW339" s="326" t="s">
        <v>35</v>
      </c>
      <c r="AX339" s="326" t="s">
        <v>68</v>
      </c>
      <c r="AY339" s="327" t="s">
        <v>123</v>
      </c>
    </row>
    <row r="340" spans="2:51" s="302" customFormat="1" ht="13.5">
      <c r="B340" s="301"/>
      <c r="D340" s="294" t="s">
        <v>184</v>
      </c>
      <c r="E340" s="303" t="s">
        <v>5</v>
      </c>
      <c r="F340" s="304" t="s">
        <v>506</v>
      </c>
      <c r="H340" s="305">
        <v>4</v>
      </c>
      <c r="L340" s="301"/>
      <c r="M340" s="306"/>
      <c r="N340" s="307"/>
      <c r="O340" s="307"/>
      <c r="P340" s="307"/>
      <c r="Q340" s="307"/>
      <c r="R340" s="307"/>
      <c r="S340" s="307"/>
      <c r="T340" s="308"/>
      <c r="AT340" s="303" t="s">
        <v>184</v>
      </c>
      <c r="AU340" s="303" t="s">
        <v>77</v>
      </c>
      <c r="AV340" s="302" t="s">
        <v>77</v>
      </c>
      <c r="AW340" s="302" t="s">
        <v>35</v>
      </c>
      <c r="AX340" s="302" t="s">
        <v>68</v>
      </c>
      <c r="AY340" s="303" t="s">
        <v>123</v>
      </c>
    </row>
    <row r="341" spans="2:51" s="326" customFormat="1" ht="13.5">
      <c r="B341" s="325"/>
      <c r="D341" s="294" t="s">
        <v>184</v>
      </c>
      <c r="E341" s="327" t="s">
        <v>5</v>
      </c>
      <c r="F341" s="328" t="s">
        <v>493</v>
      </c>
      <c r="H341" s="327" t="s">
        <v>5</v>
      </c>
      <c r="L341" s="325"/>
      <c r="M341" s="329"/>
      <c r="N341" s="330"/>
      <c r="O341" s="330"/>
      <c r="P341" s="330"/>
      <c r="Q341" s="330"/>
      <c r="R341" s="330"/>
      <c r="S341" s="330"/>
      <c r="T341" s="331"/>
      <c r="AT341" s="327" t="s">
        <v>184</v>
      </c>
      <c r="AU341" s="327" t="s">
        <v>77</v>
      </c>
      <c r="AV341" s="326" t="s">
        <v>75</v>
      </c>
      <c r="AW341" s="326" t="s">
        <v>35</v>
      </c>
      <c r="AX341" s="326" t="s">
        <v>68</v>
      </c>
      <c r="AY341" s="327" t="s">
        <v>123</v>
      </c>
    </row>
    <row r="342" spans="2:51" s="302" customFormat="1" ht="13.5">
      <c r="B342" s="301"/>
      <c r="D342" s="294" t="s">
        <v>184</v>
      </c>
      <c r="E342" s="303" t="s">
        <v>5</v>
      </c>
      <c r="F342" s="304" t="s">
        <v>507</v>
      </c>
      <c r="H342" s="305">
        <v>6.9</v>
      </c>
      <c r="L342" s="301"/>
      <c r="M342" s="306"/>
      <c r="N342" s="307"/>
      <c r="O342" s="307"/>
      <c r="P342" s="307"/>
      <c r="Q342" s="307"/>
      <c r="R342" s="307"/>
      <c r="S342" s="307"/>
      <c r="T342" s="308"/>
      <c r="AT342" s="303" t="s">
        <v>184</v>
      </c>
      <c r="AU342" s="303" t="s">
        <v>77</v>
      </c>
      <c r="AV342" s="302" t="s">
        <v>77</v>
      </c>
      <c r="AW342" s="302" t="s">
        <v>35</v>
      </c>
      <c r="AX342" s="302" t="s">
        <v>68</v>
      </c>
      <c r="AY342" s="303" t="s">
        <v>123</v>
      </c>
    </row>
    <row r="343" spans="2:51" s="326" customFormat="1" ht="13.5">
      <c r="B343" s="325"/>
      <c r="D343" s="294" t="s">
        <v>184</v>
      </c>
      <c r="E343" s="327" t="s">
        <v>5</v>
      </c>
      <c r="F343" s="328" t="s">
        <v>495</v>
      </c>
      <c r="H343" s="327" t="s">
        <v>5</v>
      </c>
      <c r="L343" s="325"/>
      <c r="M343" s="329"/>
      <c r="N343" s="330"/>
      <c r="O343" s="330"/>
      <c r="P343" s="330"/>
      <c r="Q343" s="330"/>
      <c r="R343" s="330"/>
      <c r="S343" s="330"/>
      <c r="T343" s="331"/>
      <c r="AT343" s="327" t="s">
        <v>184</v>
      </c>
      <c r="AU343" s="327" t="s">
        <v>77</v>
      </c>
      <c r="AV343" s="326" t="s">
        <v>75</v>
      </c>
      <c r="AW343" s="326" t="s">
        <v>35</v>
      </c>
      <c r="AX343" s="326" t="s">
        <v>68</v>
      </c>
      <c r="AY343" s="327" t="s">
        <v>123</v>
      </c>
    </row>
    <row r="344" spans="2:51" s="302" customFormat="1" ht="13.5">
      <c r="B344" s="301"/>
      <c r="D344" s="294" t="s">
        <v>184</v>
      </c>
      <c r="E344" s="303" t="s">
        <v>5</v>
      </c>
      <c r="F344" s="304" t="s">
        <v>508</v>
      </c>
      <c r="H344" s="305">
        <v>4.1</v>
      </c>
      <c r="L344" s="301"/>
      <c r="M344" s="306"/>
      <c r="N344" s="307"/>
      <c r="O344" s="307"/>
      <c r="P344" s="307"/>
      <c r="Q344" s="307"/>
      <c r="R344" s="307"/>
      <c r="S344" s="307"/>
      <c r="T344" s="308"/>
      <c r="AT344" s="303" t="s">
        <v>184</v>
      </c>
      <c r="AU344" s="303" t="s">
        <v>77</v>
      </c>
      <c r="AV344" s="302" t="s">
        <v>77</v>
      </c>
      <c r="AW344" s="302" t="s">
        <v>35</v>
      </c>
      <c r="AX344" s="302" t="s">
        <v>68</v>
      </c>
      <c r="AY344" s="303" t="s">
        <v>123</v>
      </c>
    </row>
    <row r="345" spans="2:51" s="318" customFormat="1" ht="13.5">
      <c r="B345" s="317"/>
      <c r="D345" s="294" t="s">
        <v>184</v>
      </c>
      <c r="E345" s="319" t="s">
        <v>5</v>
      </c>
      <c r="F345" s="320" t="s">
        <v>188</v>
      </c>
      <c r="H345" s="321">
        <v>29.75</v>
      </c>
      <c r="L345" s="317"/>
      <c r="M345" s="322"/>
      <c r="N345" s="323"/>
      <c r="O345" s="323"/>
      <c r="P345" s="323"/>
      <c r="Q345" s="323"/>
      <c r="R345" s="323"/>
      <c r="S345" s="323"/>
      <c r="T345" s="324"/>
      <c r="AT345" s="319" t="s">
        <v>184</v>
      </c>
      <c r="AU345" s="319" t="s">
        <v>77</v>
      </c>
      <c r="AV345" s="318" t="s">
        <v>144</v>
      </c>
      <c r="AW345" s="318" t="s">
        <v>35</v>
      </c>
      <c r="AX345" s="318" t="s">
        <v>75</v>
      </c>
      <c r="AY345" s="319" t="s">
        <v>123</v>
      </c>
    </row>
    <row r="346" spans="2:51" s="302" customFormat="1" ht="13.5">
      <c r="B346" s="301"/>
      <c r="D346" s="294" t="s">
        <v>184</v>
      </c>
      <c r="F346" s="304" t="s">
        <v>509</v>
      </c>
      <c r="H346" s="305">
        <v>2.975</v>
      </c>
      <c r="L346" s="301"/>
      <c r="M346" s="306"/>
      <c r="N346" s="307"/>
      <c r="O346" s="307"/>
      <c r="P346" s="307"/>
      <c r="Q346" s="307"/>
      <c r="R346" s="307"/>
      <c r="S346" s="307"/>
      <c r="T346" s="308"/>
      <c r="AT346" s="303" t="s">
        <v>184</v>
      </c>
      <c r="AU346" s="303" t="s">
        <v>77</v>
      </c>
      <c r="AV346" s="302" t="s">
        <v>77</v>
      </c>
      <c r="AW346" s="302" t="s">
        <v>6</v>
      </c>
      <c r="AX346" s="302" t="s">
        <v>75</v>
      </c>
      <c r="AY346" s="303" t="s">
        <v>123</v>
      </c>
    </row>
    <row r="347" spans="2:65" s="130" customFormat="1" ht="22.9" customHeight="1">
      <c r="B347" s="124"/>
      <c r="C347" s="282" t="s">
        <v>510</v>
      </c>
      <c r="D347" s="282" t="s">
        <v>126</v>
      </c>
      <c r="E347" s="283" t="s">
        <v>511</v>
      </c>
      <c r="F347" s="284" t="s">
        <v>512</v>
      </c>
      <c r="G347" s="285" t="s">
        <v>191</v>
      </c>
      <c r="H347" s="286">
        <v>194.75</v>
      </c>
      <c r="I347" s="287"/>
      <c r="J347" s="288">
        <f>ROUND(I347*H347,2)</f>
        <v>0</v>
      </c>
      <c r="K347" s="284" t="s">
        <v>130</v>
      </c>
      <c r="L347" s="124"/>
      <c r="M347" s="289" t="s">
        <v>5</v>
      </c>
      <c r="N347" s="290" t="s">
        <v>42</v>
      </c>
      <c r="O347" s="125"/>
      <c r="P347" s="291">
        <f>O347*H347</f>
        <v>0</v>
      </c>
      <c r="Q347" s="291">
        <v>0</v>
      </c>
      <c r="R347" s="291">
        <f>Q347*H347</f>
        <v>0</v>
      </c>
      <c r="S347" s="291">
        <v>0.07</v>
      </c>
      <c r="T347" s="292">
        <f>S347*H347</f>
        <v>13.632500000000002</v>
      </c>
      <c r="AR347" s="98" t="s">
        <v>144</v>
      </c>
      <c r="AT347" s="98" t="s">
        <v>126</v>
      </c>
      <c r="AU347" s="98" t="s">
        <v>77</v>
      </c>
      <c r="AY347" s="98" t="s">
        <v>123</v>
      </c>
      <c r="BE347" s="293">
        <f>IF(N347="základní",J347,0)</f>
        <v>0</v>
      </c>
      <c r="BF347" s="293">
        <f>IF(N347="snížená",J347,0)</f>
        <v>0</v>
      </c>
      <c r="BG347" s="293">
        <f>IF(N347="zákl. přenesená",J347,0)</f>
        <v>0</v>
      </c>
      <c r="BH347" s="293">
        <f>IF(N347="sníž. přenesená",J347,0)</f>
        <v>0</v>
      </c>
      <c r="BI347" s="293">
        <f>IF(N347="nulová",J347,0)</f>
        <v>0</v>
      </c>
      <c r="BJ347" s="98" t="s">
        <v>75</v>
      </c>
      <c r="BK347" s="293">
        <f>ROUND(I347*H347,2)</f>
        <v>0</v>
      </c>
      <c r="BL347" s="98" t="s">
        <v>144</v>
      </c>
      <c r="BM347" s="98" t="s">
        <v>513</v>
      </c>
    </row>
    <row r="348" spans="2:47" s="130" customFormat="1" ht="27">
      <c r="B348" s="124"/>
      <c r="D348" s="294" t="s">
        <v>133</v>
      </c>
      <c r="F348" s="295" t="s">
        <v>514</v>
      </c>
      <c r="L348" s="124"/>
      <c r="M348" s="296"/>
      <c r="N348" s="125"/>
      <c r="O348" s="125"/>
      <c r="P348" s="125"/>
      <c r="Q348" s="125"/>
      <c r="R348" s="125"/>
      <c r="S348" s="125"/>
      <c r="T348" s="172"/>
      <c r="AT348" s="98" t="s">
        <v>133</v>
      </c>
      <c r="AU348" s="98" t="s">
        <v>77</v>
      </c>
    </row>
    <row r="349" spans="2:47" s="130" customFormat="1" ht="81">
      <c r="B349" s="124"/>
      <c r="D349" s="294" t="s">
        <v>203</v>
      </c>
      <c r="F349" s="297" t="s">
        <v>515</v>
      </c>
      <c r="L349" s="124"/>
      <c r="M349" s="296"/>
      <c r="N349" s="125"/>
      <c r="O349" s="125"/>
      <c r="P349" s="125"/>
      <c r="Q349" s="125"/>
      <c r="R349" s="125"/>
      <c r="S349" s="125"/>
      <c r="T349" s="172"/>
      <c r="AT349" s="98" t="s">
        <v>203</v>
      </c>
      <c r="AU349" s="98" t="s">
        <v>77</v>
      </c>
    </row>
    <row r="350" spans="2:51" s="326" customFormat="1" ht="13.5">
      <c r="B350" s="325"/>
      <c r="D350" s="294" t="s">
        <v>184</v>
      </c>
      <c r="E350" s="327" t="s">
        <v>5</v>
      </c>
      <c r="F350" s="328" t="s">
        <v>516</v>
      </c>
      <c r="H350" s="327" t="s">
        <v>5</v>
      </c>
      <c r="L350" s="325"/>
      <c r="M350" s="329"/>
      <c r="N350" s="330"/>
      <c r="O350" s="330"/>
      <c r="P350" s="330"/>
      <c r="Q350" s="330"/>
      <c r="R350" s="330"/>
      <c r="S350" s="330"/>
      <c r="T350" s="331"/>
      <c r="AT350" s="327" t="s">
        <v>184</v>
      </c>
      <c r="AU350" s="327" t="s">
        <v>77</v>
      </c>
      <c r="AV350" s="326" t="s">
        <v>75</v>
      </c>
      <c r="AW350" s="326" t="s">
        <v>35</v>
      </c>
      <c r="AX350" s="326" t="s">
        <v>68</v>
      </c>
      <c r="AY350" s="327" t="s">
        <v>123</v>
      </c>
    </row>
    <row r="351" spans="2:51" s="302" customFormat="1" ht="13.5">
      <c r="B351" s="301"/>
      <c r="D351" s="294" t="s">
        <v>184</v>
      </c>
      <c r="E351" s="303" t="s">
        <v>5</v>
      </c>
      <c r="F351" s="304" t="s">
        <v>517</v>
      </c>
      <c r="H351" s="305">
        <v>165</v>
      </c>
      <c r="L351" s="301"/>
      <c r="M351" s="306"/>
      <c r="N351" s="307"/>
      <c r="O351" s="307"/>
      <c r="P351" s="307"/>
      <c r="Q351" s="307"/>
      <c r="R351" s="307"/>
      <c r="S351" s="307"/>
      <c r="T351" s="308"/>
      <c r="AT351" s="303" t="s">
        <v>184</v>
      </c>
      <c r="AU351" s="303" t="s">
        <v>77</v>
      </c>
      <c r="AV351" s="302" t="s">
        <v>77</v>
      </c>
      <c r="AW351" s="302" t="s">
        <v>35</v>
      </c>
      <c r="AX351" s="302" t="s">
        <v>68</v>
      </c>
      <c r="AY351" s="303" t="s">
        <v>123</v>
      </c>
    </row>
    <row r="352" spans="2:51" s="326" customFormat="1" ht="13.5">
      <c r="B352" s="325"/>
      <c r="D352" s="294" t="s">
        <v>184</v>
      </c>
      <c r="E352" s="327" t="s">
        <v>5</v>
      </c>
      <c r="F352" s="328" t="s">
        <v>518</v>
      </c>
      <c r="H352" s="327" t="s">
        <v>5</v>
      </c>
      <c r="L352" s="325"/>
      <c r="M352" s="329"/>
      <c r="N352" s="330"/>
      <c r="O352" s="330"/>
      <c r="P352" s="330"/>
      <c r="Q352" s="330"/>
      <c r="R352" s="330"/>
      <c r="S352" s="330"/>
      <c r="T352" s="331"/>
      <c r="AT352" s="327" t="s">
        <v>184</v>
      </c>
      <c r="AU352" s="327" t="s">
        <v>77</v>
      </c>
      <c r="AV352" s="326" t="s">
        <v>75</v>
      </c>
      <c r="AW352" s="326" t="s">
        <v>35</v>
      </c>
      <c r="AX352" s="326" t="s">
        <v>68</v>
      </c>
      <c r="AY352" s="327" t="s">
        <v>123</v>
      </c>
    </row>
    <row r="353" spans="2:51" s="302" customFormat="1" ht="13.5">
      <c r="B353" s="301"/>
      <c r="D353" s="294" t="s">
        <v>184</v>
      </c>
      <c r="E353" s="303" t="s">
        <v>5</v>
      </c>
      <c r="F353" s="304" t="s">
        <v>519</v>
      </c>
      <c r="H353" s="305">
        <v>29.75</v>
      </c>
      <c r="L353" s="301"/>
      <c r="M353" s="306"/>
      <c r="N353" s="307"/>
      <c r="O353" s="307"/>
      <c r="P353" s="307"/>
      <c r="Q353" s="307"/>
      <c r="R353" s="307"/>
      <c r="S353" s="307"/>
      <c r="T353" s="308"/>
      <c r="AT353" s="303" t="s">
        <v>184</v>
      </c>
      <c r="AU353" s="303" t="s">
        <v>77</v>
      </c>
      <c r="AV353" s="302" t="s">
        <v>77</v>
      </c>
      <c r="AW353" s="302" t="s">
        <v>35</v>
      </c>
      <c r="AX353" s="302" t="s">
        <v>68</v>
      </c>
      <c r="AY353" s="303" t="s">
        <v>123</v>
      </c>
    </row>
    <row r="354" spans="2:51" s="318" customFormat="1" ht="13.5">
      <c r="B354" s="317"/>
      <c r="D354" s="294" t="s">
        <v>184</v>
      </c>
      <c r="E354" s="319" t="s">
        <v>5</v>
      </c>
      <c r="F354" s="320" t="s">
        <v>188</v>
      </c>
      <c r="H354" s="321">
        <v>194.75</v>
      </c>
      <c r="L354" s="317"/>
      <c r="M354" s="322"/>
      <c r="N354" s="323"/>
      <c r="O354" s="323"/>
      <c r="P354" s="323"/>
      <c r="Q354" s="323"/>
      <c r="R354" s="323"/>
      <c r="S354" s="323"/>
      <c r="T354" s="324"/>
      <c r="AT354" s="319" t="s">
        <v>184</v>
      </c>
      <c r="AU354" s="319" t="s">
        <v>77</v>
      </c>
      <c r="AV354" s="318" t="s">
        <v>144</v>
      </c>
      <c r="AW354" s="318" t="s">
        <v>35</v>
      </c>
      <c r="AX354" s="318" t="s">
        <v>75</v>
      </c>
      <c r="AY354" s="319" t="s">
        <v>123</v>
      </c>
    </row>
    <row r="355" spans="2:65" s="130" customFormat="1" ht="22.9" customHeight="1">
      <c r="B355" s="124"/>
      <c r="C355" s="282" t="s">
        <v>520</v>
      </c>
      <c r="D355" s="282" t="s">
        <v>126</v>
      </c>
      <c r="E355" s="283" t="s">
        <v>521</v>
      </c>
      <c r="F355" s="284" t="s">
        <v>522</v>
      </c>
      <c r="G355" s="285" t="s">
        <v>191</v>
      </c>
      <c r="H355" s="286">
        <v>38.95</v>
      </c>
      <c r="I355" s="287"/>
      <c r="J355" s="288">
        <f>ROUND(I355*H355,2)</f>
        <v>0</v>
      </c>
      <c r="K355" s="284" t="s">
        <v>130</v>
      </c>
      <c r="L355" s="124"/>
      <c r="M355" s="289" t="s">
        <v>5</v>
      </c>
      <c r="N355" s="290" t="s">
        <v>42</v>
      </c>
      <c r="O355" s="125"/>
      <c r="P355" s="291">
        <f>O355*H355</f>
        <v>0</v>
      </c>
      <c r="Q355" s="291">
        <v>0</v>
      </c>
      <c r="R355" s="291">
        <f>Q355*H355</f>
        <v>0</v>
      </c>
      <c r="S355" s="291">
        <v>0</v>
      </c>
      <c r="T355" s="292">
        <f>S355*H355</f>
        <v>0</v>
      </c>
      <c r="AR355" s="98" t="s">
        <v>144</v>
      </c>
      <c r="AT355" s="98" t="s">
        <v>126</v>
      </c>
      <c r="AU355" s="98" t="s">
        <v>77</v>
      </c>
      <c r="AY355" s="98" t="s">
        <v>123</v>
      </c>
      <c r="BE355" s="293">
        <f>IF(N355="základní",J355,0)</f>
        <v>0</v>
      </c>
      <c r="BF355" s="293">
        <f>IF(N355="snížená",J355,0)</f>
        <v>0</v>
      </c>
      <c r="BG355" s="293">
        <f>IF(N355="zákl. přenesená",J355,0)</f>
        <v>0</v>
      </c>
      <c r="BH355" s="293">
        <f>IF(N355="sníž. přenesená",J355,0)</f>
        <v>0</v>
      </c>
      <c r="BI355" s="293">
        <f>IF(N355="nulová",J355,0)</f>
        <v>0</v>
      </c>
      <c r="BJ355" s="98" t="s">
        <v>75</v>
      </c>
      <c r="BK355" s="293">
        <f>ROUND(I355*H355,2)</f>
        <v>0</v>
      </c>
      <c r="BL355" s="98" t="s">
        <v>144</v>
      </c>
      <c r="BM355" s="98" t="s">
        <v>523</v>
      </c>
    </row>
    <row r="356" spans="2:47" s="130" customFormat="1" ht="13.5">
      <c r="B356" s="124"/>
      <c r="D356" s="294" t="s">
        <v>133</v>
      </c>
      <c r="F356" s="295" t="s">
        <v>524</v>
      </c>
      <c r="L356" s="124"/>
      <c r="M356" s="296"/>
      <c r="N356" s="125"/>
      <c r="O356" s="125"/>
      <c r="P356" s="125"/>
      <c r="Q356" s="125"/>
      <c r="R356" s="125"/>
      <c r="S356" s="125"/>
      <c r="T356" s="172"/>
      <c r="AT356" s="98" t="s">
        <v>133</v>
      </c>
      <c r="AU356" s="98" t="s">
        <v>77</v>
      </c>
    </row>
    <row r="357" spans="2:47" s="130" customFormat="1" ht="81">
      <c r="B357" s="124"/>
      <c r="D357" s="294" t="s">
        <v>203</v>
      </c>
      <c r="F357" s="297" t="s">
        <v>525</v>
      </c>
      <c r="L357" s="124"/>
      <c r="M357" s="296"/>
      <c r="N357" s="125"/>
      <c r="O357" s="125"/>
      <c r="P357" s="125"/>
      <c r="Q357" s="125"/>
      <c r="R357" s="125"/>
      <c r="S357" s="125"/>
      <c r="T357" s="172"/>
      <c r="AT357" s="98" t="s">
        <v>203</v>
      </c>
      <c r="AU357" s="98" t="s">
        <v>77</v>
      </c>
    </row>
    <row r="358" spans="2:47" s="130" customFormat="1" ht="40.5">
      <c r="B358" s="124"/>
      <c r="D358" s="294" t="s">
        <v>134</v>
      </c>
      <c r="F358" s="297" t="s">
        <v>526</v>
      </c>
      <c r="L358" s="124"/>
      <c r="M358" s="296"/>
      <c r="N358" s="125"/>
      <c r="O358" s="125"/>
      <c r="P358" s="125"/>
      <c r="Q358" s="125"/>
      <c r="R358" s="125"/>
      <c r="S358" s="125"/>
      <c r="T358" s="172"/>
      <c r="AT358" s="98" t="s">
        <v>134</v>
      </c>
      <c r="AU358" s="98" t="s">
        <v>77</v>
      </c>
    </row>
    <row r="359" spans="2:51" s="302" customFormat="1" ht="13.5">
      <c r="B359" s="301"/>
      <c r="D359" s="294" t="s">
        <v>184</v>
      </c>
      <c r="F359" s="304" t="s">
        <v>527</v>
      </c>
      <c r="H359" s="305">
        <v>38.95</v>
      </c>
      <c r="L359" s="301"/>
      <c r="M359" s="306"/>
      <c r="N359" s="307"/>
      <c r="O359" s="307"/>
      <c r="P359" s="307"/>
      <c r="Q359" s="307"/>
      <c r="R359" s="307"/>
      <c r="S359" s="307"/>
      <c r="T359" s="308"/>
      <c r="AT359" s="303" t="s">
        <v>184</v>
      </c>
      <c r="AU359" s="303" t="s">
        <v>77</v>
      </c>
      <c r="AV359" s="302" t="s">
        <v>77</v>
      </c>
      <c r="AW359" s="302" t="s">
        <v>6</v>
      </c>
      <c r="AX359" s="302" t="s">
        <v>75</v>
      </c>
      <c r="AY359" s="303" t="s">
        <v>123</v>
      </c>
    </row>
    <row r="360" spans="2:65" s="130" customFormat="1" ht="14.45" customHeight="1">
      <c r="B360" s="124"/>
      <c r="C360" s="282" t="s">
        <v>528</v>
      </c>
      <c r="D360" s="282" t="s">
        <v>126</v>
      </c>
      <c r="E360" s="283" t="s">
        <v>529</v>
      </c>
      <c r="F360" s="284" t="s">
        <v>530</v>
      </c>
      <c r="G360" s="285" t="s">
        <v>138</v>
      </c>
      <c r="H360" s="286">
        <v>75</v>
      </c>
      <c r="I360" s="287"/>
      <c r="J360" s="288">
        <f>ROUND(I360*H360,2)</f>
        <v>0</v>
      </c>
      <c r="K360" s="284" t="s">
        <v>5</v>
      </c>
      <c r="L360" s="124"/>
      <c r="M360" s="289" t="s">
        <v>5</v>
      </c>
      <c r="N360" s="290" t="s">
        <v>42</v>
      </c>
      <c r="O360" s="125"/>
      <c r="P360" s="291">
        <f>O360*H360</f>
        <v>0</v>
      </c>
      <c r="Q360" s="291">
        <v>0</v>
      </c>
      <c r="R360" s="291">
        <f>Q360*H360</f>
        <v>0</v>
      </c>
      <c r="S360" s="291">
        <v>0</v>
      </c>
      <c r="T360" s="292">
        <f>S360*H360</f>
        <v>0</v>
      </c>
      <c r="AR360" s="98" t="s">
        <v>144</v>
      </c>
      <c r="AT360" s="98" t="s">
        <v>126</v>
      </c>
      <c r="AU360" s="98" t="s">
        <v>77</v>
      </c>
      <c r="AY360" s="98" t="s">
        <v>123</v>
      </c>
      <c r="BE360" s="293">
        <f>IF(N360="základní",J360,0)</f>
        <v>0</v>
      </c>
      <c r="BF360" s="293">
        <f>IF(N360="snížená",J360,0)</f>
        <v>0</v>
      </c>
      <c r="BG360" s="293">
        <f>IF(N360="zákl. přenesená",J360,0)</f>
        <v>0</v>
      </c>
      <c r="BH360" s="293">
        <f>IF(N360="sníž. přenesená",J360,0)</f>
        <v>0</v>
      </c>
      <c r="BI360" s="293">
        <f>IF(N360="nulová",J360,0)</f>
        <v>0</v>
      </c>
      <c r="BJ360" s="98" t="s">
        <v>75</v>
      </c>
      <c r="BK360" s="293">
        <f>ROUND(I360*H360,2)</f>
        <v>0</v>
      </c>
      <c r="BL360" s="98" t="s">
        <v>144</v>
      </c>
      <c r="BM360" s="98" t="s">
        <v>531</v>
      </c>
    </row>
    <row r="361" spans="2:47" s="130" customFormat="1" ht="13.5">
      <c r="B361" s="124"/>
      <c r="D361" s="294" t="s">
        <v>133</v>
      </c>
      <c r="F361" s="295" t="s">
        <v>530</v>
      </c>
      <c r="L361" s="124"/>
      <c r="M361" s="296"/>
      <c r="N361" s="125"/>
      <c r="O361" s="125"/>
      <c r="P361" s="125"/>
      <c r="Q361" s="125"/>
      <c r="R361" s="125"/>
      <c r="S361" s="125"/>
      <c r="T361" s="172"/>
      <c r="AT361" s="98" t="s">
        <v>133</v>
      </c>
      <c r="AU361" s="98" t="s">
        <v>77</v>
      </c>
    </row>
    <row r="362" spans="2:47" s="130" customFormat="1" ht="27">
      <c r="B362" s="124"/>
      <c r="D362" s="294" t="s">
        <v>134</v>
      </c>
      <c r="F362" s="297" t="s">
        <v>532</v>
      </c>
      <c r="L362" s="124"/>
      <c r="M362" s="296"/>
      <c r="N362" s="125"/>
      <c r="O362" s="125"/>
      <c r="P362" s="125"/>
      <c r="Q362" s="125"/>
      <c r="R362" s="125"/>
      <c r="S362" s="125"/>
      <c r="T362" s="172"/>
      <c r="AT362" s="98" t="s">
        <v>134</v>
      </c>
      <c r="AU362" s="98" t="s">
        <v>77</v>
      </c>
    </row>
    <row r="363" spans="2:65" s="130" customFormat="1" ht="14.45" customHeight="1">
      <c r="B363" s="124"/>
      <c r="C363" s="282" t="s">
        <v>533</v>
      </c>
      <c r="D363" s="282" t="s">
        <v>126</v>
      </c>
      <c r="E363" s="283" t="s">
        <v>534</v>
      </c>
      <c r="F363" s="284" t="s">
        <v>535</v>
      </c>
      <c r="G363" s="285" t="s">
        <v>191</v>
      </c>
      <c r="H363" s="286">
        <v>194.75</v>
      </c>
      <c r="I363" s="287"/>
      <c r="J363" s="288">
        <f>ROUND(I363*H363,2)</f>
        <v>0</v>
      </c>
      <c r="K363" s="284" t="s">
        <v>5</v>
      </c>
      <c r="L363" s="124"/>
      <c r="M363" s="289" t="s">
        <v>5</v>
      </c>
      <c r="N363" s="290" t="s">
        <v>42</v>
      </c>
      <c r="O363" s="125"/>
      <c r="P363" s="291">
        <f>O363*H363</f>
        <v>0</v>
      </c>
      <c r="Q363" s="291">
        <v>0.00099</v>
      </c>
      <c r="R363" s="291">
        <f>Q363*H363</f>
        <v>0.1928025</v>
      </c>
      <c r="S363" s="291">
        <v>0</v>
      </c>
      <c r="T363" s="292">
        <f>S363*H363</f>
        <v>0</v>
      </c>
      <c r="AR363" s="98" t="s">
        <v>144</v>
      </c>
      <c r="AT363" s="98" t="s">
        <v>126</v>
      </c>
      <c r="AU363" s="98" t="s">
        <v>77</v>
      </c>
      <c r="AY363" s="98" t="s">
        <v>123</v>
      </c>
      <c r="BE363" s="293">
        <f>IF(N363="základní",J363,0)</f>
        <v>0</v>
      </c>
      <c r="BF363" s="293">
        <f>IF(N363="snížená",J363,0)</f>
        <v>0</v>
      </c>
      <c r="BG363" s="293">
        <f>IF(N363="zákl. přenesená",J363,0)</f>
        <v>0</v>
      </c>
      <c r="BH363" s="293">
        <f>IF(N363="sníž. přenesená",J363,0)</f>
        <v>0</v>
      </c>
      <c r="BI363" s="293">
        <f>IF(N363="nulová",J363,0)</f>
        <v>0</v>
      </c>
      <c r="BJ363" s="98" t="s">
        <v>75</v>
      </c>
      <c r="BK363" s="293">
        <f>ROUND(I363*H363,2)</f>
        <v>0</v>
      </c>
      <c r="BL363" s="98" t="s">
        <v>144</v>
      </c>
      <c r="BM363" s="98" t="s">
        <v>536</v>
      </c>
    </row>
    <row r="364" spans="2:47" s="130" customFormat="1" ht="13.5">
      <c r="B364" s="124"/>
      <c r="D364" s="294" t="s">
        <v>133</v>
      </c>
      <c r="F364" s="295" t="s">
        <v>535</v>
      </c>
      <c r="L364" s="124"/>
      <c r="M364" s="296"/>
      <c r="N364" s="125"/>
      <c r="O364" s="125"/>
      <c r="P364" s="125"/>
      <c r="Q364" s="125"/>
      <c r="R364" s="125"/>
      <c r="S364" s="125"/>
      <c r="T364" s="172"/>
      <c r="AT364" s="98" t="s">
        <v>133</v>
      </c>
      <c r="AU364" s="98" t="s">
        <v>77</v>
      </c>
    </row>
    <row r="365" spans="2:47" s="130" customFormat="1" ht="27">
      <c r="B365" s="124"/>
      <c r="D365" s="294" t="s">
        <v>134</v>
      </c>
      <c r="F365" s="297" t="s">
        <v>537</v>
      </c>
      <c r="L365" s="124"/>
      <c r="M365" s="296"/>
      <c r="N365" s="125"/>
      <c r="O365" s="125"/>
      <c r="P365" s="125"/>
      <c r="Q365" s="125"/>
      <c r="R365" s="125"/>
      <c r="S365" s="125"/>
      <c r="T365" s="172"/>
      <c r="AT365" s="98" t="s">
        <v>134</v>
      </c>
      <c r="AU365" s="98" t="s">
        <v>77</v>
      </c>
    </row>
    <row r="366" spans="2:65" s="130" customFormat="1" ht="14.45" customHeight="1">
      <c r="B366" s="124"/>
      <c r="C366" s="282" t="s">
        <v>538</v>
      </c>
      <c r="D366" s="282" t="s">
        <v>126</v>
      </c>
      <c r="E366" s="283" t="s">
        <v>539</v>
      </c>
      <c r="F366" s="284" t="s">
        <v>540</v>
      </c>
      <c r="G366" s="285" t="s">
        <v>191</v>
      </c>
      <c r="H366" s="286">
        <v>29.213</v>
      </c>
      <c r="I366" s="287"/>
      <c r="J366" s="288">
        <f>ROUND(I366*H366,2)</f>
        <v>0</v>
      </c>
      <c r="K366" s="284" t="s">
        <v>5</v>
      </c>
      <c r="L366" s="124"/>
      <c r="M366" s="289" t="s">
        <v>5</v>
      </c>
      <c r="N366" s="290" t="s">
        <v>42</v>
      </c>
      <c r="O366" s="125"/>
      <c r="P366" s="291">
        <f>O366*H366</f>
        <v>0</v>
      </c>
      <c r="Q366" s="291">
        <v>0.0798</v>
      </c>
      <c r="R366" s="291">
        <f>Q366*H366</f>
        <v>2.3311973999999998</v>
      </c>
      <c r="S366" s="291">
        <v>0</v>
      </c>
      <c r="T366" s="292">
        <f>S366*H366</f>
        <v>0</v>
      </c>
      <c r="AR366" s="98" t="s">
        <v>144</v>
      </c>
      <c r="AT366" s="98" t="s">
        <v>126</v>
      </c>
      <c r="AU366" s="98" t="s">
        <v>77</v>
      </c>
      <c r="AY366" s="98" t="s">
        <v>123</v>
      </c>
      <c r="BE366" s="293">
        <f>IF(N366="základní",J366,0)</f>
        <v>0</v>
      </c>
      <c r="BF366" s="293">
        <f>IF(N366="snížená",J366,0)</f>
        <v>0</v>
      </c>
      <c r="BG366" s="293">
        <f>IF(N366="zákl. přenesená",J366,0)</f>
        <v>0</v>
      </c>
      <c r="BH366" s="293">
        <f>IF(N366="sníž. přenesená",J366,0)</f>
        <v>0</v>
      </c>
      <c r="BI366" s="293">
        <f>IF(N366="nulová",J366,0)</f>
        <v>0</v>
      </c>
      <c r="BJ366" s="98" t="s">
        <v>75</v>
      </c>
      <c r="BK366" s="293">
        <f>ROUND(I366*H366,2)</f>
        <v>0</v>
      </c>
      <c r="BL366" s="98" t="s">
        <v>144</v>
      </c>
      <c r="BM366" s="98" t="s">
        <v>541</v>
      </c>
    </row>
    <row r="367" spans="2:47" s="130" customFormat="1" ht="13.5">
      <c r="B367" s="124"/>
      <c r="D367" s="294" t="s">
        <v>133</v>
      </c>
      <c r="F367" s="295" t="s">
        <v>540</v>
      </c>
      <c r="L367" s="124"/>
      <c r="M367" s="296"/>
      <c r="N367" s="125"/>
      <c r="O367" s="125"/>
      <c r="P367" s="125"/>
      <c r="Q367" s="125"/>
      <c r="R367" s="125"/>
      <c r="S367" s="125"/>
      <c r="T367" s="172"/>
      <c r="AT367" s="98" t="s">
        <v>133</v>
      </c>
      <c r="AU367" s="98" t="s">
        <v>77</v>
      </c>
    </row>
    <row r="368" spans="2:47" s="130" customFormat="1" ht="27">
      <c r="B368" s="124"/>
      <c r="D368" s="294" t="s">
        <v>134</v>
      </c>
      <c r="F368" s="297" t="s">
        <v>542</v>
      </c>
      <c r="L368" s="124"/>
      <c r="M368" s="296"/>
      <c r="N368" s="125"/>
      <c r="O368" s="125"/>
      <c r="P368" s="125"/>
      <c r="Q368" s="125"/>
      <c r="R368" s="125"/>
      <c r="S368" s="125"/>
      <c r="T368" s="172"/>
      <c r="AT368" s="98" t="s">
        <v>134</v>
      </c>
      <c r="AU368" s="98" t="s">
        <v>77</v>
      </c>
    </row>
    <row r="369" spans="2:51" s="302" customFormat="1" ht="13.5">
      <c r="B369" s="301"/>
      <c r="D369" s="294" t="s">
        <v>184</v>
      </c>
      <c r="F369" s="304" t="s">
        <v>543</v>
      </c>
      <c r="H369" s="305">
        <v>29.213</v>
      </c>
      <c r="L369" s="301"/>
      <c r="M369" s="306"/>
      <c r="N369" s="307"/>
      <c r="O369" s="307"/>
      <c r="P369" s="307"/>
      <c r="Q369" s="307"/>
      <c r="R369" s="307"/>
      <c r="S369" s="307"/>
      <c r="T369" s="308"/>
      <c r="AT369" s="303" t="s">
        <v>184</v>
      </c>
      <c r="AU369" s="303" t="s">
        <v>77</v>
      </c>
      <c r="AV369" s="302" t="s">
        <v>77</v>
      </c>
      <c r="AW369" s="302" t="s">
        <v>6</v>
      </c>
      <c r="AX369" s="302" t="s">
        <v>75</v>
      </c>
      <c r="AY369" s="303" t="s">
        <v>123</v>
      </c>
    </row>
    <row r="370" spans="2:65" s="130" customFormat="1" ht="14.45" customHeight="1">
      <c r="B370" s="124"/>
      <c r="C370" s="282" t="s">
        <v>544</v>
      </c>
      <c r="D370" s="282" t="s">
        <v>126</v>
      </c>
      <c r="E370" s="283" t="s">
        <v>545</v>
      </c>
      <c r="F370" s="284" t="s">
        <v>546</v>
      </c>
      <c r="G370" s="285" t="s">
        <v>191</v>
      </c>
      <c r="H370" s="286">
        <v>194.75</v>
      </c>
      <c r="I370" s="287"/>
      <c r="J370" s="288">
        <f>ROUND(I370*H370,2)</f>
        <v>0</v>
      </c>
      <c r="K370" s="284" t="s">
        <v>5</v>
      </c>
      <c r="L370" s="124"/>
      <c r="M370" s="289" t="s">
        <v>5</v>
      </c>
      <c r="N370" s="290" t="s">
        <v>42</v>
      </c>
      <c r="O370" s="125"/>
      <c r="P370" s="291">
        <f>O370*H370</f>
        <v>0</v>
      </c>
      <c r="Q370" s="291">
        <v>0.00534</v>
      </c>
      <c r="R370" s="291">
        <f>Q370*H370</f>
        <v>1.039965</v>
      </c>
      <c r="S370" s="291">
        <v>0</v>
      </c>
      <c r="T370" s="292">
        <f>S370*H370</f>
        <v>0</v>
      </c>
      <c r="AR370" s="98" t="s">
        <v>144</v>
      </c>
      <c r="AT370" s="98" t="s">
        <v>126</v>
      </c>
      <c r="AU370" s="98" t="s">
        <v>77</v>
      </c>
      <c r="AY370" s="98" t="s">
        <v>123</v>
      </c>
      <c r="BE370" s="293">
        <f>IF(N370="základní",J370,0)</f>
        <v>0</v>
      </c>
      <c r="BF370" s="293">
        <f>IF(N370="snížená",J370,0)</f>
        <v>0</v>
      </c>
      <c r="BG370" s="293">
        <f>IF(N370="zákl. přenesená",J370,0)</f>
        <v>0</v>
      </c>
      <c r="BH370" s="293">
        <f>IF(N370="sníž. přenesená",J370,0)</f>
        <v>0</v>
      </c>
      <c r="BI370" s="293">
        <f>IF(N370="nulová",J370,0)</f>
        <v>0</v>
      </c>
      <c r="BJ370" s="98" t="s">
        <v>75</v>
      </c>
      <c r="BK370" s="293">
        <f>ROUND(I370*H370,2)</f>
        <v>0</v>
      </c>
      <c r="BL370" s="98" t="s">
        <v>144</v>
      </c>
      <c r="BM370" s="98" t="s">
        <v>547</v>
      </c>
    </row>
    <row r="371" spans="2:47" s="130" customFormat="1" ht="13.5">
      <c r="B371" s="124"/>
      <c r="D371" s="294" t="s">
        <v>133</v>
      </c>
      <c r="F371" s="295" t="s">
        <v>546</v>
      </c>
      <c r="L371" s="124"/>
      <c r="M371" s="296"/>
      <c r="N371" s="125"/>
      <c r="O371" s="125"/>
      <c r="P371" s="125"/>
      <c r="Q371" s="125"/>
      <c r="R371" s="125"/>
      <c r="S371" s="125"/>
      <c r="T371" s="172"/>
      <c r="AT371" s="98" t="s">
        <v>133</v>
      </c>
      <c r="AU371" s="98" t="s">
        <v>77</v>
      </c>
    </row>
    <row r="372" spans="2:65" s="130" customFormat="1" ht="14.45" customHeight="1">
      <c r="B372" s="124"/>
      <c r="C372" s="282" t="s">
        <v>548</v>
      </c>
      <c r="D372" s="282" t="s">
        <v>126</v>
      </c>
      <c r="E372" s="283" t="s">
        <v>549</v>
      </c>
      <c r="F372" s="284" t="s">
        <v>550</v>
      </c>
      <c r="G372" s="285" t="s">
        <v>191</v>
      </c>
      <c r="H372" s="286">
        <v>194.75</v>
      </c>
      <c r="I372" s="287"/>
      <c r="J372" s="288">
        <f>ROUND(I372*H372,2)</f>
        <v>0</v>
      </c>
      <c r="K372" s="284" t="s">
        <v>5</v>
      </c>
      <c r="L372" s="124"/>
      <c r="M372" s="289" t="s">
        <v>5</v>
      </c>
      <c r="N372" s="290" t="s">
        <v>42</v>
      </c>
      <c r="O372" s="125"/>
      <c r="P372" s="291">
        <f>O372*H372</f>
        <v>0</v>
      </c>
      <c r="Q372" s="291">
        <v>0.00116</v>
      </c>
      <c r="R372" s="291">
        <f>Q372*H372</f>
        <v>0.22591</v>
      </c>
      <c r="S372" s="291">
        <v>0</v>
      </c>
      <c r="T372" s="292">
        <f>S372*H372</f>
        <v>0</v>
      </c>
      <c r="AR372" s="98" t="s">
        <v>144</v>
      </c>
      <c r="AT372" s="98" t="s">
        <v>126</v>
      </c>
      <c r="AU372" s="98" t="s">
        <v>77</v>
      </c>
      <c r="AY372" s="98" t="s">
        <v>123</v>
      </c>
      <c r="BE372" s="293">
        <f>IF(N372="základní",J372,0)</f>
        <v>0</v>
      </c>
      <c r="BF372" s="293">
        <f>IF(N372="snížená",J372,0)</f>
        <v>0</v>
      </c>
      <c r="BG372" s="293">
        <f>IF(N372="zákl. přenesená",J372,0)</f>
        <v>0</v>
      </c>
      <c r="BH372" s="293">
        <f>IF(N372="sníž. přenesená",J372,0)</f>
        <v>0</v>
      </c>
      <c r="BI372" s="293">
        <f>IF(N372="nulová",J372,0)</f>
        <v>0</v>
      </c>
      <c r="BJ372" s="98" t="s">
        <v>75</v>
      </c>
      <c r="BK372" s="293">
        <f>ROUND(I372*H372,2)</f>
        <v>0</v>
      </c>
      <c r="BL372" s="98" t="s">
        <v>144</v>
      </c>
      <c r="BM372" s="98" t="s">
        <v>551</v>
      </c>
    </row>
    <row r="373" spans="2:47" s="130" customFormat="1" ht="13.5">
      <c r="B373" s="124"/>
      <c r="D373" s="294" t="s">
        <v>133</v>
      </c>
      <c r="F373" s="295" t="s">
        <v>550</v>
      </c>
      <c r="L373" s="124"/>
      <c r="M373" s="296"/>
      <c r="N373" s="125"/>
      <c r="O373" s="125"/>
      <c r="P373" s="125"/>
      <c r="Q373" s="125"/>
      <c r="R373" s="125"/>
      <c r="S373" s="125"/>
      <c r="T373" s="172"/>
      <c r="AT373" s="98" t="s">
        <v>133</v>
      </c>
      <c r="AU373" s="98" t="s">
        <v>77</v>
      </c>
    </row>
    <row r="374" spans="2:63" s="270" customFormat="1" ht="29.85" customHeight="1">
      <c r="B374" s="269"/>
      <c r="D374" s="271" t="s">
        <v>67</v>
      </c>
      <c r="E374" s="280" t="s">
        <v>552</v>
      </c>
      <c r="F374" s="280" t="s">
        <v>553</v>
      </c>
      <c r="J374" s="281">
        <f>BK374</f>
        <v>0</v>
      </c>
      <c r="L374" s="269"/>
      <c r="M374" s="274"/>
      <c r="N374" s="275"/>
      <c r="O374" s="275"/>
      <c r="P374" s="276">
        <f>SUM(P375:P388)</f>
        <v>0</v>
      </c>
      <c r="Q374" s="275"/>
      <c r="R374" s="276">
        <f>SUM(R375:R388)</f>
        <v>0</v>
      </c>
      <c r="S374" s="275"/>
      <c r="T374" s="277">
        <f>SUM(T375:T388)</f>
        <v>0</v>
      </c>
      <c r="AR374" s="271" t="s">
        <v>75</v>
      </c>
      <c r="AT374" s="278" t="s">
        <v>67</v>
      </c>
      <c r="AU374" s="278" t="s">
        <v>75</v>
      </c>
      <c r="AY374" s="271" t="s">
        <v>123</v>
      </c>
      <c r="BK374" s="279">
        <f>SUM(BK375:BK388)</f>
        <v>0</v>
      </c>
    </row>
    <row r="375" spans="2:65" s="130" customFormat="1" ht="22.9" customHeight="1">
      <c r="B375" s="124"/>
      <c r="C375" s="282" t="s">
        <v>555</v>
      </c>
      <c r="D375" s="282" t="s">
        <v>126</v>
      </c>
      <c r="E375" s="283" t="s">
        <v>556</v>
      </c>
      <c r="F375" s="284" t="s">
        <v>557</v>
      </c>
      <c r="G375" s="285" t="s">
        <v>269</v>
      </c>
      <c r="H375" s="286">
        <v>57.621</v>
      </c>
      <c r="I375" s="287"/>
      <c r="J375" s="288">
        <f>ROUND(I375*H375,2)</f>
        <v>0</v>
      </c>
      <c r="K375" s="284" t="s">
        <v>130</v>
      </c>
      <c r="L375" s="124"/>
      <c r="M375" s="289" t="s">
        <v>5</v>
      </c>
      <c r="N375" s="290" t="s">
        <v>42</v>
      </c>
      <c r="O375" s="125"/>
      <c r="P375" s="291">
        <f>O375*H375</f>
        <v>0</v>
      </c>
      <c r="Q375" s="291">
        <v>0</v>
      </c>
      <c r="R375" s="291">
        <f>Q375*H375</f>
        <v>0</v>
      </c>
      <c r="S375" s="291">
        <v>0</v>
      </c>
      <c r="T375" s="292">
        <f>S375*H375</f>
        <v>0</v>
      </c>
      <c r="AR375" s="98" t="s">
        <v>144</v>
      </c>
      <c r="AT375" s="98" t="s">
        <v>126</v>
      </c>
      <c r="AU375" s="98" t="s">
        <v>77</v>
      </c>
      <c r="AY375" s="98" t="s">
        <v>123</v>
      </c>
      <c r="BE375" s="293">
        <f>IF(N375="základní",J375,0)</f>
        <v>0</v>
      </c>
      <c r="BF375" s="293">
        <f>IF(N375="snížená",J375,0)</f>
        <v>0</v>
      </c>
      <c r="BG375" s="293">
        <f>IF(N375="zákl. přenesená",J375,0)</f>
        <v>0</v>
      </c>
      <c r="BH375" s="293">
        <f>IF(N375="sníž. přenesená",J375,0)</f>
        <v>0</v>
      </c>
      <c r="BI375" s="293">
        <f>IF(N375="nulová",J375,0)</f>
        <v>0</v>
      </c>
      <c r="BJ375" s="98" t="s">
        <v>75</v>
      </c>
      <c r="BK375" s="293">
        <f>ROUND(I375*H375,2)</f>
        <v>0</v>
      </c>
      <c r="BL375" s="98" t="s">
        <v>144</v>
      </c>
      <c r="BM375" s="98" t="s">
        <v>558</v>
      </c>
    </row>
    <row r="376" spans="2:47" s="130" customFormat="1" ht="27">
      <c r="B376" s="124"/>
      <c r="D376" s="294" t="s">
        <v>133</v>
      </c>
      <c r="F376" s="295" t="s">
        <v>559</v>
      </c>
      <c r="L376" s="124"/>
      <c r="M376" s="296"/>
      <c r="N376" s="125"/>
      <c r="O376" s="125"/>
      <c r="P376" s="125"/>
      <c r="Q376" s="125"/>
      <c r="R376" s="125"/>
      <c r="S376" s="125"/>
      <c r="T376" s="172"/>
      <c r="AT376" s="98" t="s">
        <v>133</v>
      </c>
      <c r="AU376" s="98" t="s">
        <v>77</v>
      </c>
    </row>
    <row r="377" spans="2:47" s="130" customFormat="1" ht="40.5">
      <c r="B377" s="124"/>
      <c r="D377" s="294" t="s">
        <v>203</v>
      </c>
      <c r="F377" s="297" t="s">
        <v>560</v>
      </c>
      <c r="L377" s="124"/>
      <c r="M377" s="296"/>
      <c r="N377" s="125"/>
      <c r="O377" s="125"/>
      <c r="P377" s="125"/>
      <c r="Q377" s="125"/>
      <c r="R377" s="125"/>
      <c r="S377" s="125"/>
      <c r="T377" s="172"/>
      <c r="AT377" s="98" t="s">
        <v>203</v>
      </c>
      <c r="AU377" s="98" t="s">
        <v>77</v>
      </c>
    </row>
    <row r="378" spans="2:65" s="130" customFormat="1" ht="22.9" customHeight="1">
      <c r="B378" s="124"/>
      <c r="C378" s="282" t="s">
        <v>561</v>
      </c>
      <c r="D378" s="282" t="s">
        <v>126</v>
      </c>
      <c r="E378" s="283" t="s">
        <v>562</v>
      </c>
      <c r="F378" s="284" t="s">
        <v>563</v>
      </c>
      <c r="G378" s="285" t="s">
        <v>269</v>
      </c>
      <c r="H378" s="286">
        <v>230.484</v>
      </c>
      <c r="I378" s="287"/>
      <c r="J378" s="288">
        <f>ROUND(I378*H378,2)</f>
        <v>0</v>
      </c>
      <c r="K378" s="284" t="s">
        <v>130</v>
      </c>
      <c r="L378" s="124"/>
      <c r="M378" s="289" t="s">
        <v>5</v>
      </c>
      <c r="N378" s="290" t="s">
        <v>42</v>
      </c>
      <c r="O378" s="125"/>
      <c r="P378" s="291">
        <f>O378*H378</f>
        <v>0</v>
      </c>
      <c r="Q378" s="291">
        <v>0</v>
      </c>
      <c r="R378" s="291">
        <f>Q378*H378</f>
        <v>0</v>
      </c>
      <c r="S378" s="291">
        <v>0</v>
      </c>
      <c r="T378" s="292">
        <f>S378*H378</f>
        <v>0</v>
      </c>
      <c r="AR378" s="98" t="s">
        <v>144</v>
      </c>
      <c r="AT378" s="98" t="s">
        <v>126</v>
      </c>
      <c r="AU378" s="98" t="s">
        <v>77</v>
      </c>
      <c r="AY378" s="98" t="s">
        <v>123</v>
      </c>
      <c r="BE378" s="293">
        <f>IF(N378="základní",J378,0)</f>
        <v>0</v>
      </c>
      <c r="BF378" s="293">
        <f>IF(N378="snížená",J378,0)</f>
        <v>0</v>
      </c>
      <c r="BG378" s="293">
        <f>IF(N378="zákl. přenesená",J378,0)</f>
        <v>0</v>
      </c>
      <c r="BH378" s="293">
        <f>IF(N378="sníž. přenesená",J378,0)</f>
        <v>0</v>
      </c>
      <c r="BI378" s="293">
        <f>IF(N378="nulová",J378,0)</f>
        <v>0</v>
      </c>
      <c r="BJ378" s="98" t="s">
        <v>75</v>
      </c>
      <c r="BK378" s="293">
        <f>ROUND(I378*H378,2)</f>
        <v>0</v>
      </c>
      <c r="BL378" s="98" t="s">
        <v>144</v>
      </c>
      <c r="BM378" s="98" t="s">
        <v>564</v>
      </c>
    </row>
    <row r="379" spans="2:47" s="130" customFormat="1" ht="27">
      <c r="B379" s="124"/>
      <c r="D379" s="294" t="s">
        <v>133</v>
      </c>
      <c r="F379" s="295" t="s">
        <v>565</v>
      </c>
      <c r="L379" s="124"/>
      <c r="M379" s="296"/>
      <c r="N379" s="125"/>
      <c r="O379" s="125"/>
      <c r="P379" s="125"/>
      <c r="Q379" s="125"/>
      <c r="R379" s="125"/>
      <c r="S379" s="125"/>
      <c r="T379" s="172"/>
      <c r="AT379" s="98" t="s">
        <v>133</v>
      </c>
      <c r="AU379" s="98" t="s">
        <v>77</v>
      </c>
    </row>
    <row r="380" spans="2:47" s="130" customFormat="1" ht="40.5">
      <c r="B380" s="124"/>
      <c r="D380" s="294" t="s">
        <v>203</v>
      </c>
      <c r="F380" s="297" t="s">
        <v>560</v>
      </c>
      <c r="L380" s="124"/>
      <c r="M380" s="296"/>
      <c r="N380" s="125"/>
      <c r="O380" s="125"/>
      <c r="P380" s="125"/>
      <c r="Q380" s="125"/>
      <c r="R380" s="125"/>
      <c r="S380" s="125"/>
      <c r="T380" s="172"/>
      <c r="AT380" s="98" t="s">
        <v>203</v>
      </c>
      <c r="AU380" s="98" t="s">
        <v>77</v>
      </c>
    </row>
    <row r="381" spans="2:47" s="130" customFormat="1" ht="27">
      <c r="B381" s="124"/>
      <c r="D381" s="294" t="s">
        <v>134</v>
      </c>
      <c r="F381" s="297" t="s">
        <v>566</v>
      </c>
      <c r="L381" s="124"/>
      <c r="M381" s="296"/>
      <c r="N381" s="125"/>
      <c r="O381" s="125"/>
      <c r="P381" s="125"/>
      <c r="Q381" s="125"/>
      <c r="R381" s="125"/>
      <c r="S381" s="125"/>
      <c r="T381" s="172"/>
      <c r="AT381" s="98" t="s">
        <v>134</v>
      </c>
      <c r="AU381" s="98" t="s">
        <v>77</v>
      </c>
    </row>
    <row r="382" spans="2:51" s="302" customFormat="1" ht="13.5">
      <c r="B382" s="301"/>
      <c r="D382" s="294" t="s">
        <v>184</v>
      </c>
      <c r="F382" s="304" t="s">
        <v>567</v>
      </c>
      <c r="H382" s="305">
        <v>230.484</v>
      </c>
      <c r="L382" s="301"/>
      <c r="M382" s="306"/>
      <c r="N382" s="307"/>
      <c r="O382" s="307"/>
      <c r="P382" s="307"/>
      <c r="Q382" s="307"/>
      <c r="R382" s="307"/>
      <c r="S382" s="307"/>
      <c r="T382" s="308"/>
      <c r="AT382" s="303" t="s">
        <v>184</v>
      </c>
      <c r="AU382" s="303" t="s">
        <v>77</v>
      </c>
      <c r="AV382" s="302" t="s">
        <v>77</v>
      </c>
      <c r="AW382" s="302" t="s">
        <v>6</v>
      </c>
      <c r="AX382" s="302" t="s">
        <v>75</v>
      </c>
      <c r="AY382" s="303" t="s">
        <v>123</v>
      </c>
    </row>
    <row r="383" spans="2:65" s="130" customFormat="1" ht="14.45" customHeight="1">
      <c r="B383" s="124"/>
      <c r="C383" s="282" t="s">
        <v>568</v>
      </c>
      <c r="D383" s="282" t="s">
        <v>126</v>
      </c>
      <c r="E383" s="283" t="s">
        <v>569</v>
      </c>
      <c r="F383" s="284" t="s">
        <v>570</v>
      </c>
      <c r="G383" s="285" t="s">
        <v>269</v>
      </c>
      <c r="H383" s="286">
        <v>57.621</v>
      </c>
      <c r="I383" s="287"/>
      <c r="J383" s="288">
        <f>ROUND(I383*H383,2)</f>
        <v>0</v>
      </c>
      <c r="K383" s="284" t="s">
        <v>130</v>
      </c>
      <c r="L383" s="124"/>
      <c r="M383" s="289" t="s">
        <v>5</v>
      </c>
      <c r="N383" s="290" t="s">
        <v>42</v>
      </c>
      <c r="O383" s="125"/>
      <c r="P383" s="291">
        <f>O383*H383</f>
        <v>0</v>
      </c>
      <c r="Q383" s="291">
        <v>0</v>
      </c>
      <c r="R383" s="291">
        <f>Q383*H383</f>
        <v>0</v>
      </c>
      <c r="S383" s="291">
        <v>0</v>
      </c>
      <c r="T383" s="292">
        <f>S383*H383</f>
        <v>0</v>
      </c>
      <c r="AR383" s="98" t="s">
        <v>144</v>
      </c>
      <c r="AT383" s="98" t="s">
        <v>126</v>
      </c>
      <c r="AU383" s="98" t="s">
        <v>77</v>
      </c>
      <c r="AY383" s="98" t="s">
        <v>123</v>
      </c>
      <c r="BE383" s="293">
        <f>IF(N383="základní",J383,0)</f>
        <v>0</v>
      </c>
      <c r="BF383" s="293">
        <f>IF(N383="snížená",J383,0)</f>
        <v>0</v>
      </c>
      <c r="BG383" s="293">
        <f>IF(N383="zákl. přenesená",J383,0)</f>
        <v>0</v>
      </c>
      <c r="BH383" s="293">
        <f>IF(N383="sníž. přenesená",J383,0)</f>
        <v>0</v>
      </c>
      <c r="BI383" s="293">
        <f>IF(N383="nulová",J383,0)</f>
        <v>0</v>
      </c>
      <c r="BJ383" s="98" t="s">
        <v>75</v>
      </c>
      <c r="BK383" s="293">
        <f>ROUND(I383*H383,2)</f>
        <v>0</v>
      </c>
      <c r="BL383" s="98" t="s">
        <v>144</v>
      </c>
      <c r="BM383" s="98" t="s">
        <v>571</v>
      </c>
    </row>
    <row r="384" spans="2:47" s="130" customFormat="1" ht="13.5">
      <c r="B384" s="124"/>
      <c r="D384" s="294" t="s">
        <v>133</v>
      </c>
      <c r="F384" s="295" t="s">
        <v>572</v>
      </c>
      <c r="L384" s="124"/>
      <c r="M384" s="296"/>
      <c r="N384" s="125"/>
      <c r="O384" s="125"/>
      <c r="P384" s="125"/>
      <c r="Q384" s="125"/>
      <c r="R384" s="125"/>
      <c r="S384" s="125"/>
      <c r="T384" s="172"/>
      <c r="AT384" s="98" t="s">
        <v>133</v>
      </c>
      <c r="AU384" s="98" t="s">
        <v>77</v>
      </c>
    </row>
    <row r="385" spans="2:47" s="130" customFormat="1" ht="54">
      <c r="B385" s="124"/>
      <c r="D385" s="294" t="s">
        <v>203</v>
      </c>
      <c r="F385" s="297" t="s">
        <v>573</v>
      </c>
      <c r="L385" s="124"/>
      <c r="M385" s="296"/>
      <c r="N385" s="125"/>
      <c r="O385" s="125"/>
      <c r="P385" s="125"/>
      <c r="Q385" s="125"/>
      <c r="R385" s="125"/>
      <c r="S385" s="125"/>
      <c r="T385" s="172"/>
      <c r="AT385" s="98" t="s">
        <v>203</v>
      </c>
      <c r="AU385" s="98" t="s">
        <v>77</v>
      </c>
    </row>
    <row r="386" spans="2:65" s="130" customFormat="1" ht="22.9" customHeight="1">
      <c r="B386" s="124"/>
      <c r="C386" s="282" t="s">
        <v>574</v>
      </c>
      <c r="D386" s="282" t="s">
        <v>126</v>
      </c>
      <c r="E386" s="283" t="s">
        <v>575</v>
      </c>
      <c r="F386" s="284" t="s">
        <v>576</v>
      </c>
      <c r="G386" s="285" t="s">
        <v>269</v>
      </c>
      <c r="H386" s="286">
        <v>57.621</v>
      </c>
      <c r="I386" s="287"/>
      <c r="J386" s="288">
        <f>ROUND(I386*H386,2)</f>
        <v>0</v>
      </c>
      <c r="K386" s="284" t="s">
        <v>130</v>
      </c>
      <c r="L386" s="124"/>
      <c r="M386" s="289" t="s">
        <v>5</v>
      </c>
      <c r="N386" s="290" t="s">
        <v>42</v>
      </c>
      <c r="O386" s="125"/>
      <c r="P386" s="291">
        <f>O386*H386</f>
        <v>0</v>
      </c>
      <c r="Q386" s="291">
        <v>0</v>
      </c>
      <c r="R386" s="291">
        <f>Q386*H386</f>
        <v>0</v>
      </c>
      <c r="S386" s="291">
        <v>0</v>
      </c>
      <c r="T386" s="292">
        <f>S386*H386</f>
        <v>0</v>
      </c>
      <c r="AR386" s="98" t="s">
        <v>144</v>
      </c>
      <c r="AT386" s="98" t="s">
        <v>126</v>
      </c>
      <c r="AU386" s="98" t="s">
        <v>77</v>
      </c>
      <c r="AY386" s="98" t="s">
        <v>123</v>
      </c>
      <c r="BE386" s="293">
        <f>IF(N386="základní",J386,0)</f>
        <v>0</v>
      </c>
      <c r="BF386" s="293">
        <f>IF(N386="snížená",J386,0)</f>
        <v>0</v>
      </c>
      <c r="BG386" s="293">
        <f>IF(N386="zákl. přenesená",J386,0)</f>
        <v>0</v>
      </c>
      <c r="BH386" s="293">
        <f>IF(N386="sníž. přenesená",J386,0)</f>
        <v>0</v>
      </c>
      <c r="BI386" s="293">
        <f>IF(N386="nulová",J386,0)</f>
        <v>0</v>
      </c>
      <c r="BJ386" s="98" t="s">
        <v>75</v>
      </c>
      <c r="BK386" s="293">
        <f>ROUND(I386*H386,2)</f>
        <v>0</v>
      </c>
      <c r="BL386" s="98" t="s">
        <v>144</v>
      </c>
      <c r="BM386" s="98" t="s">
        <v>577</v>
      </c>
    </row>
    <row r="387" spans="2:47" s="130" customFormat="1" ht="27">
      <c r="B387" s="124"/>
      <c r="D387" s="294" t="s">
        <v>133</v>
      </c>
      <c r="F387" s="295" t="s">
        <v>578</v>
      </c>
      <c r="L387" s="124"/>
      <c r="M387" s="296"/>
      <c r="N387" s="125"/>
      <c r="O387" s="125"/>
      <c r="P387" s="125"/>
      <c r="Q387" s="125"/>
      <c r="R387" s="125"/>
      <c r="S387" s="125"/>
      <c r="T387" s="172"/>
      <c r="AT387" s="98" t="s">
        <v>133</v>
      </c>
      <c r="AU387" s="98" t="s">
        <v>77</v>
      </c>
    </row>
    <row r="388" spans="2:47" s="130" customFormat="1" ht="81">
      <c r="B388" s="124"/>
      <c r="D388" s="294" t="s">
        <v>203</v>
      </c>
      <c r="F388" s="297" t="s">
        <v>579</v>
      </c>
      <c r="L388" s="124"/>
      <c r="M388" s="296"/>
      <c r="N388" s="125"/>
      <c r="O388" s="125"/>
      <c r="P388" s="125"/>
      <c r="Q388" s="125"/>
      <c r="R388" s="125"/>
      <c r="S388" s="125"/>
      <c r="T388" s="172"/>
      <c r="AT388" s="98" t="s">
        <v>203</v>
      </c>
      <c r="AU388" s="98" t="s">
        <v>77</v>
      </c>
    </row>
    <row r="389" spans="2:63" s="270" customFormat="1" ht="29.85" customHeight="1">
      <c r="B389" s="269"/>
      <c r="D389" s="271" t="s">
        <v>67</v>
      </c>
      <c r="E389" s="280" t="s">
        <v>580</v>
      </c>
      <c r="F389" s="280" t="s">
        <v>581</v>
      </c>
      <c r="J389" s="281">
        <f>BK389</f>
        <v>0</v>
      </c>
      <c r="L389" s="269"/>
      <c r="M389" s="274"/>
      <c r="N389" s="275"/>
      <c r="O389" s="275"/>
      <c r="P389" s="276">
        <f>SUM(P390:P391)</f>
        <v>0</v>
      </c>
      <c r="Q389" s="275"/>
      <c r="R389" s="276">
        <f>SUM(R390:R391)</f>
        <v>0</v>
      </c>
      <c r="S389" s="275"/>
      <c r="T389" s="277">
        <f>SUM(T390:T391)</f>
        <v>0</v>
      </c>
      <c r="AR389" s="271" t="s">
        <v>75</v>
      </c>
      <c r="AT389" s="278" t="s">
        <v>67</v>
      </c>
      <c r="AU389" s="278" t="s">
        <v>75</v>
      </c>
      <c r="AY389" s="271" t="s">
        <v>123</v>
      </c>
      <c r="BK389" s="279">
        <f>SUM(BK390:BK391)</f>
        <v>0</v>
      </c>
    </row>
    <row r="390" spans="2:65" s="130" customFormat="1" ht="14.45" customHeight="1">
      <c r="B390" s="124"/>
      <c r="C390" s="282" t="s">
        <v>582</v>
      </c>
      <c r="D390" s="282" t="s">
        <v>126</v>
      </c>
      <c r="E390" s="283" t="s">
        <v>583</v>
      </c>
      <c r="F390" s="284" t="s">
        <v>584</v>
      </c>
      <c r="G390" s="285" t="s">
        <v>269</v>
      </c>
      <c r="H390" s="286">
        <v>17252.875</v>
      </c>
      <c r="I390" s="287"/>
      <c r="J390" s="288">
        <f>ROUND(I390*H390,2)</f>
        <v>0</v>
      </c>
      <c r="K390" s="284" t="s">
        <v>130</v>
      </c>
      <c r="L390" s="124"/>
      <c r="M390" s="289" t="s">
        <v>5</v>
      </c>
      <c r="N390" s="290" t="s">
        <v>42</v>
      </c>
      <c r="O390" s="125"/>
      <c r="P390" s="291">
        <f>O390*H390</f>
        <v>0</v>
      </c>
      <c r="Q390" s="291">
        <v>0</v>
      </c>
      <c r="R390" s="291">
        <f>Q390*H390</f>
        <v>0</v>
      </c>
      <c r="S390" s="291">
        <v>0</v>
      </c>
      <c r="T390" s="292">
        <f>S390*H390</f>
        <v>0</v>
      </c>
      <c r="AR390" s="98" t="s">
        <v>144</v>
      </c>
      <c r="AT390" s="98" t="s">
        <v>126</v>
      </c>
      <c r="AU390" s="98" t="s">
        <v>77</v>
      </c>
      <c r="AY390" s="98" t="s">
        <v>123</v>
      </c>
      <c r="BE390" s="293">
        <f>IF(N390="základní",J390,0)</f>
        <v>0</v>
      </c>
      <c r="BF390" s="293">
        <f>IF(N390="snížená",J390,0)</f>
        <v>0</v>
      </c>
      <c r="BG390" s="293">
        <f>IF(N390="zákl. přenesená",J390,0)</f>
        <v>0</v>
      </c>
      <c r="BH390" s="293">
        <f>IF(N390="sníž. přenesená",J390,0)</f>
        <v>0</v>
      </c>
      <c r="BI390" s="293">
        <f>IF(N390="nulová",J390,0)</f>
        <v>0</v>
      </c>
      <c r="BJ390" s="98" t="s">
        <v>75</v>
      </c>
      <c r="BK390" s="293">
        <f>ROUND(I390*H390,2)</f>
        <v>0</v>
      </c>
      <c r="BL390" s="98" t="s">
        <v>144</v>
      </c>
      <c r="BM390" s="98" t="s">
        <v>585</v>
      </c>
    </row>
    <row r="391" spans="2:47" s="130" customFormat="1" ht="13.5">
      <c r="B391" s="124"/>
      <c r="D391" s="294" t="s">
        <v>133</v>
      </c>
      <c r="F391" s="295" t="s">
        <v>586</v>
      </c>
      <c r="L391" s="124"/>
      <c r="M391" s="296"/>
      <c r="N391" s="125"/>
      <c r="O391" s="125"/>
      <c r="P391" s="125"/>
      <c r="Q391" s="125"/>
      <c r="R391" s="125"/>
      <c r="S391" s="125"/>
      <c r="T391" s="172"/>
      <c r="AT391" s="98" t="s">
        <v>133</v>
      </c>
      <c r="AU391" s="98" t="s">
        <v>77</v>
      </c>
    </row>
    <row r="392" spans="2:63" s="270" customFormat="1" ht="37.35" customHeight="1">
      <c r="B392" s="269"/>
      <c r="D392" s="271" t="s">
        <v>67</v>
      </c>
      <c r="E392" s="272" t="s">
        <v>587</v>
      </c>
      <c r="F392" s="272" t="s">
        <v>588</v>
      </c>
      <c r="J392" s="273">
        <f>BK392</f>
        <v>0</v>
      </c>
      <c r="L392" s="269"/>
      <c r="M392" s="274"/>
      <c r="N392" s="275"/>
      <c r="O392" s="275"/>
      <c r="P392" s="276">
        <f>P393+P403</f>
        <v>0</v>
      </c>
      <c r="Q392" s="275"/>
      <c r="R392" s="276">
        <f>R393+R403</f>
        <v>0.027859999999999996</v>
      </c>
      <c r="S392" s="275"/>
      <c r="T392" s="277">
        <f>T393+T403</f>
        <v>0</v>
      </c>
      <c r="AR392" s="271" t="s">
        <v>77</v>
      </c>
      <c r="AT392" s="278" t="s">
        <v>67</v>
      </c>
      <c r="AU392" s="278" t="s">
        <v>68</v>
      </c>
      <c r="AY392" s="271" t="s">
        <v>123</v>
      </c>
      <c r="BK392" s="279">
        <f>BK393+BK403</f>
        <v>0</v>
      </c>
    </row>
    <row r="393" spans="2:63" s="270" customFormat="1" ht="19.9" customHeight="1">
      <c r="B393" s="269"/>
      <c r="D393" s="271" t="s">
        <v>67</v>
      </c>
      <c r="E393" s="280" t="s">
        <v>589</v>
      </c>
      <c r="F393" s="280" t="s">
        <v>590</v>
      </c>
      <c r="J393" s="281">
        <f>BK393</f>
        <v>0</v>
      </c>
      <c r="L393" s="269"/>
      <c r="M393" s="274"/>
      <c r="N393" s="275"/>
      <c r="O393" s="275"/>
      <c r="P393" s="276">
        <f>SUM(P394:P402)</f>
        <v>0</v>
      </c>
      <c r="Q393" s="275"/>
      <c r="R393" s="276">
        <f>SUM(R394:R402)</f>
        <v>0.00036</v>
      </c>
      <c r="S393" s="275"/>
      <c r="T393" s="277">
        <f>SUM(T394:T402)</f>
        <v>0</v>
      </c>
      <c r="AR393" s="271" t="s">
        <v>77</v>
      </c>
      <c r="AT393" s="278" t="s">
        <v>67</v>
      </c>
      <c r="AU393" s="278" t="s">
        <v>75</v>
      </c>
      <c r="AY393" s="271" t="s">
        <v>123</v>
      </c>
      <c r="BK393" s="279">
        <f>SUM(BK394:BK402)</f>
        <v>0</v>
      </c>
    </row>
    <row r="394" spans="2:65" s="130" customFormat="1" ht="14.45" customHeight="1">
      <c r="B394" s="124"/>
      <c r="C394" s="282" t="s">
        <v>591</v>
      </c>
      <c r="D394" s="282" t="s">
        <v>126</v>
      </c>
      <c r="E394" s="283" t="s">
        <v>592</v>
      </c>
      <c r="F394" s="284" t="s">
        <v>593</v>
      </c>
      <c r="G394" s="285" t="s">
        <v>138</v>
      </c>
      <c r="H394" s="286">
        <v>6</v>
      </c>
      <c r="I394" s="287"/>
      <c r="J394" s="288">
        <f>ROUND(I394*H394,2)</f>
        <v>0</v>
      </c>
      <c r="K394" s="284" t="s">
        <v>130</v>
      </c>
      <c r="L394" s="124"/>
      <c r="M394" s="289" t="s">
        <v>5</v>
      </c>
      <c r="N394" s="290" t="s">
        <v>42</v>
      </c>
      <c r="O394" s="125"/>
      <c r="P394" s="291">
        <f>O394*H394</f>
        <v>0</v>
      </c>
      <c r="Q394" s="291">
        <v>6E-05</v>
      </c>
      <c r="R394" s="291">
        <f>Q394*H394</f>
        <v>0.00036</v>
      </c>
      <c r="S394" s="291">
        <v>0</v>
      </c>
      <c r="T394" s="292">
        <f>S394*H394</f>
        <v>0</v>
      </c>
      <c r="AR394" s="98" t="s">
        <v>288</v>
      </c>
      <c r="AT394" s="98" t="s">
        <v>126</v>
      </c>
      <c r="AU394" s="98" t="s">
        <v>77</v>
      </c>
      <c r="AY394" s="98" t="s">
        <v>123</v>
      </c>
      <c r="BE394" s="293">
        <f>IF(N394="základní",J394,0)</f>
        <v>0</v>
      </c>
      <c r="BF394" s="293">
        <f>IF(N394="snížená",J394,0)</f>
        <v>0</v>
      </c>
      <c r="BG394" s="293">
        <f>IF(N394="zákl. přenesená",J394,0)</f>
        <v>0</v>
      </c>
      <c r="BH394" s="293">
        <f>IF(N394="sníž. přenesená",J394,0)</f>
        <v>0</v>
      </c>
      <c r="BI394" s="293">
        <f>IF(N394="nulová",J394,0)</f>
        <v>0</v>
      </c>
      <c r="BJ394" s="98" t="s">
        <v>75</v>
      </c>
      <c r="BK394" s="293">
        <f>ROUND(I394*H394,2)</f>
        <v>0</v>
      </c>
      <c r="BL394" s="98" t="s">
        <v>288</v>
      </c>
      <c r="BM394" s="98" t="s">
        <v>594</v>
      </c>
    </row>
    <row r="395" spans="2:47" s="130" customFormat="1" ht="27">
      <c r="B395" s="124"/>
      <c r="D395" s="294" t="s">
        <v>133</v>
      </c>
      <c r="F395" s="295" t="s">
        <v>595</v>
      </c>
      <c r="L395" s="124"/>
      <c r="M395" s="296"/>
      <c r="N395" s="125"/>
      <c r="O395" s="125"/>
      <c r="P395" s="125"/>
      <c r="Q395" s="125"/>
      <c r="R395" s="125"/>
      <c r="S395" s="125"/>
      <c r="T395" s="172"/>
      <c r="AT395" s="98" t="s">
        <v>133</v>
      </c>
      <c r="AU395" s="98" t="s">
        <v>77</v>
      </c>
    </row>
    <row r="396" spans="2:47" s="130" customFormat="1" ht="135">
      <c r="B396" s="124"/>
      <c r="D396" s="294" t="s">
        <v>203</v>
      </c>
      <c r="F396" s="297" t="s">
        <v>596</v>
      </c>
      <c r="L396" s="124"/>
      <c r="M396" s="296"/>
      <c r="N396" s="125"/>
      <c r="O396" s="125"/>
      <c r="P396" s="125"/>
      <c r="Q396" s="125"/>
      <c r="R396" s="125"/>
      <c r="S396" s="125"/>
      <c r="T396" s="172"/>
      <c r="AT396" s="98" t="s">
        <v>203</v>
      </c>
      <c r="AU396" s="98" t="s">
        <v>77</v>
      </c>
    </row>
    <row r="397" spans="2:47" s="130" customFormat="1" ht="27">
      <c r="B397" s="124"/>
      <c r="D397" s="294" t="s">
        <v>134</v>
      </c>
      <c r="F397" s="297" t="s">
        <v>597</v>
      </c>
      <c r="L397" s="124"/>
      <c r="M397" s="296"/>
      <c r="N397" s="125"/>
      <c r="O397" s="125"/>
      <c r="P397" s="125"/>
      <c r="Q397" s="125"/>
      <c r="R397" s="125"/>
      <c r="S397" s="125"/>
      <c r="T397" s="172"/>
      <c r="AT397" s="98" t="s">
        <v>134</v>
      </c>
      <c r="AU397" s="98" t="s">
        <v>77</v>
      </c>
    </row>
    <row r="398" spans="2:65" s="130" customFormat="1" ht="14.45" customHeight="1">
      <c r="B398" s="124"/>
      <c r="C398" s="333" t="s">
        <v>598</v>
      </c>
      <c r="D398" s="333" t="s">
        <v>295</v>
      </c>
      <c r="E398" s="334" t="s">
        <v>599</v>
      </c>
      <c r="F398" s="335" t="s">
        <v>600</v>
      </c>
      <c r="G398" s="336" t="s">
        <v>138</v>
      </c>
      <c r="H398" s="337">
        <v>6</v>
      </c>
      <c r="I398" s="338"/>
      <c r="J398" s="339">
        <f>ROUND(I398*H398,2)</f>
        <v>0</v>
      </c>
      <c r="K398" s="335" t="s">
        <v>5</v>
      </c>
      <c r="L398" s="340"/>
      <c r="M398" s="341" t="s">
        <v>5</v>
      </c>
      <c r="N398" s="342" t="s">
        <v>42</v>
      </c>
      <c r="O398" s="125"/>
      <c r="P398" s="291">
        <f>O398*H398</f>
        <v>0</v>
      </c>
      <c r="Q398" s="291">
        <v>0</v>
      </c>
      <c r="R398" s="291">
        <f>Q398*H398</f>
        <v>0</v>
      </c>
      <c r="S398" s="291">
        <v>0</v>
      </c>
      <c r="T398" s="292">
        <f>S398*H398</f>
        <v>0</v>
      </c>
      <c r="AR398" s="98" t="s">
        <v>416</v>
      </c>
      <c r="AT398" s="98" t="s">
        <v>295</v>
      </c>
      <c r="AU398" s="98" t="s">
        <v>77</v>
      </c>
      <c r="AY398" s="98" t="s">
        <v>123</v>
      </c>
      <c r="BE398" s="293">
        <f>IF(N398="základní",J398,0)</f>
        <v>0</v>
      </c>
      <c r="BF398" s="293">
        <f>IF(N398="snížená",J398,0)</f>
        <v>0</v>
      </c>
      <c r="BG398" s="293">
        <f>IF(N398="zákl. přenesená",J398,0)</f>
        <v>0</v>
      </c>
      <c r="BH398" s="293">
        <f>IF(N398="sníž. přenesená",J398,0)</f>
        <v>0</v>
      </c>
      <c r="BI398" s="293">
        <f>IF(N398="nulová",J398,0)</f>
        <v>0</v>
      </c>
      <c r="BJ398" s="98" t="s">
        <v>75</v>
      </c>
      <c r="BK398" s="293">
        <f>ROUND(I398*H398,2)</f>
        <v>0</v>
      </c>
      <c r="BL398" s="98" t="s">
        <v>288</v>
      </c>
      <c r="BM398" s="98" t="s">
        <v>601</v>
      </c>
    </row>
    <row r="399" spans="2:47" s="130" customFormat="1" ht="13.5">
      <c r="B399" s="124"/>
      <c r="D399" s="294" t="s">
        <v>133</v>
      </c>
      <c r="F399" s="295" t="s">
        <v>600</v>
      </c>
      <c r="L399" s="124"/>
      <c r="M399" s="296"/>
      <c r="N399" s="125"/>
      <c r="O399" s="125"/>
      <c r="P399" s="125"/>
      <c r="Q399" s="125"/>
      <c r="R399" s="125"/>
      <c r="S399" s="125"/>
      <c r="T399" s="172"/>
      <c r="AT399" s="98" t="s">
        <v>133</v>
      </c>
      <c r="AU399" s="98" t="s">
        <v>77</v>
      </c>
    </row>
    <row r="400" spans="2:65" s="130" customFormat="1" ht="22.9" customHeight="1">
      <c r="B400" s="124"/>
      <c r="C400" s="282" t="s">
        <v>602</v>
      </c>
      <c r="D400" s="282" t="s">
        <v>126</v>
      </c>
      <c r="E400" s="283" t="s">
        <v>603</v>
      </c>
      <c r="F400" s="284" t="s">
        <v>604</v>
      </c>
      <c r="G400" s="285" t="s">
        <v>605</v>
      </c>
      <c r="H400" s="343"/>
      <c r="I400" s="287"/>
      <c r="J400" s="288">
        <f>ROUND(I400*H400,2)</f>
        <v>0</v>
      </c>
      <c r="K400" s="284" t="s">
        <v>130</v>
      </c>
      <c r="L400" s="124"/>
      <c r="M400" s="289" t="s">
        <v>5</v>
      </c>
      <c r="N400" s="290" t="s">
        <v>42</v>
      </c>
      <c r="O400" s="125"/>
      <c r="P400" s="291">
        <f>O400*H400</f>
        <v>0</v>
      </c>
      <c r="Q400" s="291">
        <v>0</v>
      </c>
      <c r="R400" s="291">
        <f>Q400*H400</f>
        <v>0</v>
      </c>
      <c r="S400" s="291">
        <v>0</v>
      </c>
      <c r="T400" s="292">
        <f>S400*H400</f>
        <v>0</v>
      </c>
      <c r="AR400" s="98" t="s">
        <v>288</v>
      </c>
      <c r="AT400" s="98" t="s">
        <v>126</v>
      </c>
      <c r="AU400" s="98" t="s">
        <v>77</v>
      </c>
      <c r="AY400" s="98" t="s">
        <v>123</v>
      </c>
      <c r="BE400" s="293">
        <f>IF(N400="základní",J400,0)</f>
        <v>0</v>
      </c>
      <c r="BF400" s="293">
        <f>IF(N400="snížená",J400,0)</f>
        <v>0</v>
      </c>
      <c r="BG400" s="293">
        <f>IF(N400="zákl. přenesená",J400,0)</f>
        <v>0</v>
      </c>
      <c r="BH400" s="293">
        <f>IF(N400="sníž. přenesená",J400,0)</f>
        <v>0</v>
      </c>
      <c r="BI400" s="293">
        <f>IF(N400="nulová",J400,0)</f>
        <v>0</v>
      </c>
      <c r="BJ400" s="98" t="s">
        <v>75</v>
      </c>
      <c r="BK400" s="293">
        <f>ROUND(I400*H400,2)</f>
        <v>0</v>
      </c>
      <c r="BL400" s="98" t="s">
        <v>288</v>
      </c>
      <c r="BM400" s="98" t="s">
        <v>606</v>
      </c>
    </row>
    <row r="401" spans="2:47" s="130" customFormat="1" ht="27">
      <c r="B401" s="124"/>
      <c r="D401" s="294" t="s">
        <v>133</v>
      </c>
      <c r="F401" s="295" t="s">
        <v>607</v>
      </c>
      <c r="L401" s="124"/>
      <c r="M401" s="296"/>
      <c r="N401" s="125"/>
      <c r="O401" s="125"/>
      <c r="P401" s="125"/>
      <c r="Q401" s="125"/>
      <c r="R401" s="125"/>
      <c r="S401" s="125"/>
      <c r="T401" s="172"/>
      <c r="AT401" s="98" t="s">
        <v>133</v>
      </c>
      <c r="AU401" s="98" t="s">
        <v>77</v>
      </c>
    </row>
    <row r="402" spans="2:47" s="130" customFormat="1" ht="135">
      <c r="B402" s="124"/>
      <c r="D402" s="294" t="s">
        <v>203</v>
      </c>
      <c r="F402" s="297" t="s">
        <v>608</v>
      </c>
      <c r="L402" s="124"/>
      <c r="M402" s="296"/>
      <c r="N402" s="125"/>
      <c r="O402" s="125"/>
      <c r="P402" s="125"/>
      <c r="Q402" s="125"/>
      <c r="R402" s="125"/>
      <c r="S402" s="125"/>
      <c r="T402" s="172"/>
      <c r="AT402" s="98" t="s">
        <v>203</v>
      </c>
      <c r="AU402" s="98" t="s">
        <v>77</v>
      </c>
    </row>
    <row r="403" spans="2:63" s="270" customFormat="1" ht="29.85" customHeight="1">
      <c r="B403" s="269"/>
      <c r="D403" s="271" t="s">
        <v>67</v>
      </c>
      <c r="E403" s="280" t="s">
        <v>609</v>
      </c>
      <c r="F403" s="280" t="s">
        <v>610</v>
      </c>
      <c r="J403" s="281">
        <f>BK403</f>
        <v>0</v>
      </c>
      <c r="L403" s="269"/>
      <c r="M403" s="274"/>
      <c r="N403" s="275"/>
      <c r="O403" s="275"/>
      <c r="P403" s="276">
        <f>SUM(P404:P413)</f>
        <v>0</v>
      </c>
      <c r="Q403" s="275"/>
      <c r="R403" s="276">
        <f>SUM(R404:R413)</f>
        <v>0.027499999999999997</v>
      </c>
      <c r="S403" s="275"/>
      <c r="T403" s="277">
        <f>SUM(T404:T413)</f>
        <v>0</v>
      </c>
      <c r="AR403" s="271" t="s">
        <v>77</v>
      </c>
      <c r="AT403" s="278" t="s">
        <v>67</v>
      </c>
      <c r="AU403" s="278" t="s">
        <v>75</v>
      </c>
      <c r="AY403" s="271" t="s">
        <v>123</v>
      </c>
      <c r="BK403" s="279">
        <f>SUM(BK404:BK413)</f>
        <v>0</v>
      </c>
    </row>
    <row r="404" spans="2:65" s="130" customFormat="1" ht="14.45" customHeight="1">
      <c r="B404" s="124"/>
      <c r="C404" s="282" t="s">
        <v>611</v>
      </c>
      <c r="D404" s="282" t="s">
        <v>126</v>
      </c>
      <c r="E404" s="283" t="s">
        <v>612</v>
      </c>
      <c r="F404" s="284" t="s">
        <v>613</v>
      </c>
      <c r="G404" s="285" t="s">
        <v>191</v>
      </c>
      <c r="H404" s="286">
        <v>50</v>
      </c>
      <c r="I404" s="287"/>
      <c r="J404" s="288">
        <f>ROUND(I404*H404,2)</f>
        <v>0</v>
      </c>
      <c r="K404" s="284" t="s">
        <v>130</v>
      </c>
      <c r="L404" s="124"/>
      <c r="M404" s="289" t="s">
        <v>5</v>
      </c>
      <c r="N404" s="290" t="s">
        <v>42</v>
      </c>
      <c r="O404" s="125"/>
      <c r="P404" s="291">
        <f>O404*H404</f>
        <v>0</v>
      </c>
      <c r="Q404" s="291">
        <v>7E-05</v>
      </c>
      <c r="R404" s="291">
        <f>Q404*H404</f>
        <v>0.0034999999999999996</v>
      </c>
      <c r="S404" s="291">
        <v>0</v>
      </c>
      <c r="T404" s="292">
        <f>S404*H404</f>
        <v>0</v>
      </c>
      <c r="AR404" s="98" t="s">
        <v>288</v>
      </c>
      <c r="AT404" s="98" t="s">
        <v>126</v>
      </c>
      <c r="AU404" s="98" t="s">
        <v>77</v>
      </c>
      <c r="AY404" s="98" t="s">
        <v>123</v>
      </c>
      <c r="BE404" s="293">
        <f>IF(N404="základní",J404,0)</f>
        <v>0</v>
      </c>
      <c r="BF404" s="293">
        <f>IF(N404="snížená",J404,0)</f>
        <v>0</v>
      </c>
      <c r="BG404" s="293">
        <f>IF(N404="zákl. přenesená",J404,0)</f>
        <v>0</v>
      </c>
      <c r="BH404" s="293">
        <f>IF(N404="sníž. přenesená",J404,0)</f>
        <v>0</v>
      </c>
      <c r="BI404" s="293">
        <f>IF(N404="nulová",J404,0)</f>
        <v>0</v>
      </c>
      <c r="BJ404" s="98" t="s">
        <v>75</v>
      </c>
      <c r="BK404" s="293">
        <f>ROUND(I404*H404,2)</f>
        <v>0</v>
      </c>
      <c r="BL404" s="98" t="s">
        <v>288</v>
      </c>
      <c r="BM404" s="98" t="s">
        <v>614</v>
      </c>
    </row>
    <row r="405" spans="2:47" s="130" customFormat="1" ht="27">
      <c r="B405" s="124"/>
      <c r="D405" s="294" t="s">
        <v>133</v>
      </c>
      <c r="F405" s="295" t="s">
        <v>615</v>
      </c>
      <c r="L405" s="124"/>
      <c r="M405" s="296"/>
      <c r="N405" s="125"/>
      <c r="O405" s="125"/>
      <c r="P405" s="125"/>
      <c r="Q405" s="125"/>
      <c r="R405" s="125"/>
      <c r="S405" s="125"/>
      <c r="T405" s="172"/>
      <c r="AT405" s="98" t="s">
        <v>133</v>
      </c>
      <c r="AU405" s="98" t="s">
        <v>77</v>
      </c>
    </row>
    <row r="406" spans="2:65" s="130" customFormat="1" ht="14.45" customHeight="1">
      <c r="B406" s="124"/>
      <c r="C406" s="282" t="s">
        <v>616</v>
      </c>
      <c r="D406" s="282" t="s">
        <v>126</v>
      </c>
      <c r="E406" s="283" t="s">
        <v>617</v>
      </c>
      <c r="F406" s="284" t="s">
        <v>618</v>
      </c>
      <c r="G406" s="285" t="s">
        <v>191</v>
      </c>
      <c r="H406" s="286">
        <v>50</v>
      </c>
      <c r="I406" s="287"/>
      <c r="J406" s="288">
        <f>ROUND(I406*H406,2)</f>
        <v>0</v>
      </c>
      <c r="K406" s="284" t="s">
        <v>130</v>
      </c>
      <c r="L406" s="124"/>
      <c r="M406" s="289" t="s">
        <v>5</v>
      </c>
      <c r="N406" s="290" t="s">
        <v>42</v>
      </c>
      <c r="O406" s="125"/>
      <c r="P406" s="291">
        <f>O406*H406</f>
        <v>0</v>
      </c>
      <c r="Q406" s="291">
        <v>7E-05</v>
      </c>
      <c r="R406" s="291">
        <f>Q406*H406</f>
        <v>0.0034999999999999996</v>
      </c>
      <c r="S406" s="291">
        <v>0</v>
      </c>
      <c r="T406" s="292">
        <f>S406*H406</f>
        <v>0</v>
      </c>
      <c r="AR406" s="98" t="s">
        <v>288</v>
      </c>
      <c r="AT406" s="98" t="s">
        <v>126</v>
      </c>
      <c r="AU406" s="98" t="s">
        <v>77</v>
      </c>
      <c r="AY406" s="98" t="s">
        <v>123</v>
      </c>
      <c r="BE406" s="293">
        <f>IF(N406="základní",J406,0)</f>
        <v>0</v>
      </c>
      <c r="BF406" s="293">
        <f>IF(N406="snížená",J406,0)</f>
        <v>0</v>
      </c>
      <c r="BG406" s="293">
        <f>IF(N406="zákl. přenesená",J406,0)</f>
        <v>0</v>
      </c>
      <c r="BH406" s="293">
        <f>IF(N406="sníž. přenesená",J406,0)</f>
        <v>0</v>
      </c>
      <c r="BI406" s="293">
        <f>IF(N406="nulová",J406,0)</f>
        <v>0</v>
      </c>
      <c r="BJ406" s="98" t="s">
        <v>75</v>
      </c>
      <c r="BK406" s="293">
        <f>ROUND(I406*H406,2)</f>
        <v>0</v>
      </c>
      <c r="BL406" s="98" t="s">
        <v>288</v>
      </c>
      <c r="BM406" s="98" t="s">
        <v>619</v>
      </c>
    </row>
    <row r="407" spans="2:47" s="130" customFormat="1" ht="27">
      <c r="B407" s="124"/>
      <c r="D407" s="294" t="s">
        <v>133</v>
      </c>
      <c r="F407" s="295" t="s">
        <v>620</v>
      </c>
      <c r="L407" s="124"/>
      <c r="M407" s="296"/>
      <c r="N407" s="125"/>
      <c r="O407" s="125"/>
      <c r="P407" s="125"/>
      <c r="Q407" s="125"/>
      <c r="R407" s="125"/>
      <c r="S407" s="125"/>
      <c r="T407" s="172"/>
      <c r="AT407" s="98" t="s">
        <v>133</v>
      </c>
      <c r="AU407" s="98" t="s">
        <v>77</v>
      </c>
    </row>
    <row r="408" spans="2:65" s="130" customFormat="1" ht="22.9" customHeight="1">
      <c r="B408" s="124"/>
      <c r="C408" s="282" t="s">
        <v>621</v>
      </c>
      <c r="D408" s="282" t="s">
        <v>126</v>
      </c>
      <c r="E408" s="283" t="s">
        <v>622</v>
      </c>
      <c r="F408" s="284" t="s">
        <v>623</v>
      </c>
      <c r="G408" s="285" t="s">
        <v>191</v>
      </c>
      <c r="H408" s="286">
        <v>50</v>
      </c>
      <c r="I408" s="287"/>
      <c r="J408" s="288">
        <f>ROUND(I408*H408,2)</f>
        <v>0</v>
      </c>
      <c r="K408" s="284" t="s">
        <v>130</v>
      </c>
      <c r="L408" s="124"/>
      <c r="M408" s="289" t="s">
        <v>5</v>
      </c>
      <c r="N408" s="290" t="s">
        <v>42</v>
      </c>
      <c r="O408" s="125"/>
      <c r="P408" s="291">
        <f>O408*H408</f>
        <v>0</v>
      </c>
      <c r="Q408" s="291">
        <v>0.00017</v>
      </c>
      <c r="R408" s="291">
        <f>Q408*H408</f>
        <v>0.0085</v>
      </c>
      <c r="S408" s="291">
        <v>0</v>
      </c>
      <c r="T408" s="292">
        <f>S408*H408</f>
        <v>0</v>
      </c>
      <c r="AR408" s="98" t="s">
        <v>288</v>
      </c>
      <c r="AT408" s="98" t="s">
        <v>126</v>
      </c>
      <c r="AU408" s="98" t="s">
        <v>77</v>
      </c>
      <c r="AY408" s="98" t="s">
        <v>123</v>
      </c>
      <c r="BE408" s="293">
        <f>IF(N408="základní",J408,0)</f>
        <v>0</v>
      </c>
      <c r="BF408" s="293">
        <f>IF(N408="snížená",J408,0)</f>
        <v>0</v>
      </c>
      <c r="BG408" s="293">
        <f>IF(N408="zákl. přenesená",J408,0)</f>
        <v>0</v>
      </c>
      <c r="BH408" s="293">
        <f>IF(N408="sníž. přenesená",J408,0)</f>
        <v>0</v>
      </c>
      <c r="BI408" s="293">
        <f>IF(N408="nulová",J408,0)</f>
        <v>0</v>
      </c>
      <c r="BJ408" s="98" t="s">
        <v>75</v>
      </c>
      <c r="BK408" s="293">
        <f>ROUND(I408*H408,2)</f>
        <v>0</v>
      </c>
      <c r="BL408" s="98" t="s">
        <v>288</v>
      </c>
      <c r="BM408" s="98" t="s">
        <v>624</v>
      </c>
    </row>
    <row r="409" spans="2:47" s="130" customFormat="1" ht="27">
      <c r="B409" s="124"/>
      <c r="D409" s="294" t="s">
        <v>133</v>
      </c>
      <c r="F409" s="295" t="s">
        <v>625</v>
      </c>
      <c r="L409" s="124"/>
      <c r="M409" s="296"/>
      <c r="N409" s="125"/>
      <c r="O409" s="125"/>
      <c r="P409" s="125"/>
      <c r="Q409" s="125"/>
      <c r="R409" s="125"/>
      <c r="S409" s="125"/>
      <c r="T409" s="172"/>
      <c r="AT409" s="98" t="s">
        <v>133</v>
      </c>
      <c r="AU409" s="98" t="s">
        <v>77</v>
      </c>
    </row>
    <row r="410" spans="2:65" s="130" customFormat="1" ht="22.9" customHeight="1">
      <c r="B410" s="124"/>
      <c r="C410" s="282" t="s">
        <v>626</v>
      </c>
      <c r="D410" s="282" t="s">
        <v>126</v>
      </c>
      <c r="E410" s="283" t="s">
        <v>627</v>
      </c>
      <c r="F410" s="284" t="s">
        <v>628</v>
      </c>
      <c r="G410" s="285" t="s">
        <v>191</v>
      </c>
      <c r="H410" s="286">
        <v>50</v>
      </c>
      <c r="I410" s="287"/>
      <c r="J410" s="288">
        <f>ROUND(I410*H410,2)</f>
        <v>0</v>
      </c>
      <c r="K410" s="284" t="s">
        <v>130</v>
      </c>
      <c r="L410" s="124"/>
      <c r="M410" s="289" t="s">
        <v>5</v>
      </c>
      <c r="N410" s="290" t="s">
        <v>42</v>
      </c>
      <c r="O410" s="125"/>
      <c r="P410" s="291">
        <f>O410*H410</f>
        <v>0</v>
      </c>
      <c r="Q410" s="291">
        <v>0.00012</v>
      </c>
      <c r="R410" s="291">
        <f>Q410*H410</f>
        <v>0.006</v>
      </c>
      <c r="S410" s="291">
        <v>0</v>
      </c>
      <c r="T410" s="292">
        <f>S410*H410</f>
        <v>0</v>
      </c>
      <c r="AR410" s="98" t="s">
        <v>288</v>
      </c>
      <c r="AT410" s="98" t="s">
        <v>126</v>
      </c>
      <c r="AU410" s="98" t="s">
        <v>77</v>
      </c>
      <c r="AY410" s="98" t="s">
        <v>123</v>
      </c>
      <c r="BE410" s="293">
        <f>IF(N410="základní",J410,0)</f>
        <v>0</v>
      </c>
      <c r="BF410" s="293">
        <f>IF(N410="snížená",J410,0)</f>
        <v>0</v>
      </c>
      <c r="BG410" s="293">
        <f>IF(N410="zákl. přenesená",J410,0)</f>
        <v>0</v>
      </c>
      <c r="BH410" s="293">
        <f>IF(N410="sníž. přenesená",J410,0)</f>
        <v>0</v>
      </c>
      <c r="BI410" s="293">
        <f>IF(N410="nulová",J410,0)</f>
        <v>0</v>
      </c>
      <c r="BJ410" s="98" t="s">
        <v>75</v>
      </c>
      <c r="BK410" s="293">
        <f>ROUND(I410*H410,2)</f>
        <v>0</v>
      </c>
      <c r="BL410" s="98" t="s">
        <v>288</v>
      </c>
      <c r="BM410" s="98" t="s">
        <v>629</v>
      </c>
    </row>
    <row r="411" spans="2:47" s="130" customFormat="1" ht="13.5">
      <c r="B411" s="124"/>
      <c r="D411" s="294" t="s">
        <v>133</v>
      </c>
      <c r="F411" s="295" t="s">
        <v>630</v>
      </c>
      <c r="L411" s="124"/>
      <c r="M411" s="296"/>
      <c r="N411" s="125"/>
      <c r="O411" s="125"/>
      <c r="P411" s="125"/>
      <c r="Q411" s="125"/>
      <c r="R411" s="125"/>
      <c r="S411" s="125"/>
      <c r="T411" s="172"/>
      <c r="AT411" s="98" t="s">
        <v>133</v>
      </c>
      <c r="AU411" s="98" t="s">
        <v>77</v>
      </c>
    </row>
    <row r="412" spans="2:65" s="130" customFormat="1" ht="22.9" customHeight="1">
      <c r="B412" s="124"/>
      <c r="C412" s="282" t="s">
        <v>631</v>
      </c>
      <c r="D412" s="282" t="s">
        <v>126</v>
      </c>
      <c r="E412" s="283" t="s">
        <v>632</v>
      </c>
      <c r="F412" s="284" t="s">
        <v>633</v>
      </c>
      <c r="G412" s="285" t="s">
        <v>191</v>
      </c>
      <c r="H412" s="286">
        <v>50</v>
      </c>
      <c r="I412" s="287"/>
      <c r="J412" s="288">
        <f>ROUND(I412*H412,2)</f>
        <v>0</v>
      </c>
      <c r="K412" s="284" t="s">
        <v>130</v>
      </c>
      <c r="L412" s="124"/>
      <c r="M412" s="289" t="s">
        <v>5</v>
      </c>
      <c r="N412" s="290" t="s">
        <v>42</v>
      </c>
      <c r="O412" s="125"/>
      <c r="P412" s="291">
        <f>O412*H412</f>
        <v>0</v>
      </c>
      <c r="Q412" s="291">
        <v>0.00012</v>
      </c>
      <c r="R412" s="291">
        <f>Q412*H412</f>
        <v>0.006</v>
      </c>
      <c r="S412" s="291">
        <v>0</v>
      </c>
      <c r="T412" s="292">
        <f>S412*H412</f>
        <v>0</v>
      </c>
      <c r="AR412" s="98" t="s">
        <v>288</v>
      </c>
      <c r="AT412" s="98" t="s">
        <v>126</v>
      </c>
      <c r="AU412" s="98" t="s">
        <v>77</v>
      </c>
      <c r="AY412" s="98" t="s">
        <v>123</v>
      </c>
      <c r="BE412" s="293">
        <f>IF(N412="základní",J412,0)</f>
        <v>0</v>
      </c>
      <c r="BF412" s="293">
        <f>IF(N412="snížená",J412,0)</f>
        <v>0</v>
      </c>
      <c r="BG412" s="293">
        <f>IF(N412="zákl. přenesená",J412,0)</f>
        <v>0</v>
      </c>
      <c r="BH412" s="293">
        <f>IF(N412="sníž. přenesená",J412,0)</f>
        <v>0</v>
      </c>
      <c r="BI412" s="293">
        <f>IF(N412="nulová",J412,0)</f>
        <v>0</v>
      </c>
      <c r="BJ412" s="98" t="s">
        <v>75</v>
      </c>
      <c r="BK412" s="293">
        <f>ROUND(I412*H412,2)</f>
        <v>0</v>
      </c>
      <c r="BL412" s="98" t="s">
        <v>288</v>
      </c>
      <c r="BM412" s="98" t="s">
        <v>634</v>
      </c>
    </row>
    <row r="413" spans="2:47" s="130" customFormat="1" ht="13.5">
      <c r="B413" s="124"/>
      <c r="D413" s="294" t="s">
        <v>133</v>
      </c>
      <c r="F413" s="295" t="s">
        <v>635</v>
      </c>
      <c r="L413" s="124"/>
      <c r="M413" s="296"/>
      <c r="N413" s="125"/>
      <c r="O413" s="125"/>
      <c r="P413" s="125"/>
      <c r="Q413" s="125"/>
      <c r="R413" s="125"/>
      <c r="S413" s="125"/>
      <c r="T413" s="172"/>
      <c r="AT413" s="98" t="s">
        <v>133</v>
      </c>
      <c r="AU413" s="98" t="s">
        <v>77</v>
      </c>
    </row>
    <row r="414" spans="2:63" s="270" customFormat="1" ht="37.35" customHeight="1">
      <c r="B414" s="269"/>
      <c r="D414" s="271" t="s">
        <v>67</v>
      </c>
      <c r="E414" s="272" t="s">
        <v>295</v>
      </c>
      <c r="F414" s="272" t="s">
        <v>636</v>
      </c>
      <c r="J414" s="273">
        <f>BK414</f>
        <v>0</v>
      </c>
      <c r="L414" s="269"/>
      <c r="M414" s="274"/>
      <c r="N414" s="275"/>
      <c r="O414" s="275"/>
      <c r="P414" s="276">
        <f>P415</f>
        <v>0</v>
      </c>
      <c r="Q414" s="275"/>
      <c r="R414" s="276">
        <f>R415</f>
        <v>0.32215</v>
      </c>
      <c r="S414" s="275"/>
      <c r="T414" s="277">
        <f>T415</f>
        <v>0</v>
      </c>
      <c r="AR414" s="271" t="s">
        <v>140</v>
      </c>
      <c r="AT414" s="278" t="s">
        <v>67</v>
      </c>
      <c r="AU414" s="278" t="s">
        <v>68</v>
      </c>
      <c r="AY414" s="271" t="s">
        <v>123</v>
      </c>
      <c r="BK414" s="279">
        <f>BK415</f>
        <v>0</v>
      </c>
    </row>
    <row r="415" spans="2:63" s="270" customFormat="1" ht="19.9" customHeight="1">
      <c r="B415" s="269"/>
      <c r="D415" s="271" t="s">
        <v>67</v>
      </c>
      <c r="E415" s="280" t="s">
        <v>637</v>
      </c>
      <c r="F415" s="280" t="s">
        <v>638</v>
      </c>
      <c r="J415" s="281">
        <f>BK415</f>
        <v>0</v>
      </c>
      <c r="L415" s="269"/>
      <c r="M415" s="274"/>
      <c r="N415" s="275"/>
      <c r="O415" s="275"/>
      <c r="P415" s="276">
        <f>SUM(P416:P419)</f>
        <v>0</v>
      </c>
      <c r="Q415" s="275"/>
      <c r="R415" s="276">
        <f>SUM(R416:R419)</f>
        <v>0.32215</v>
      </c>
      <c r="S415" s="275"/>
      <c r="T415" s="277">
        <f>SUM(T416:T419)</f>
        <v>0</v>
      </c>
      <c r="AR415" s="271" t="s">
        <v>140</v>
      </c>
      <c r="AT415" s="278" t="s">
        <v>67</v>
      </c>
      <c r="AU415" s="278" t="s">
        <v>75</v>
      </c>
      <c r="AY415" s="271" t="s">
        <v>123</v>
      </c>
      <c r="BK415" s="279">
        <f>SUM(BK416:BK419)</f>
        <v>0</v>
      </c>
    </row>
    <row r="416" spans="2:65" s="130" customFormat="1" ht="14.45" customHeight="1">
      <c r="B416" s="124"/>
      <c r="C416" s="282" t="s">
        <v>639</v>
      </c>
      <c r="D416" s="282" t="s">
        <v>126</v>
      </c>
      <c r="E416" s="283" t="s">
        <v>640</v>
      </c>
      <c r="F416" s="284" t="s">
        <v>641</v>
      </c>
      <c r="G416" s="285" t="s">
        <v>419</v>
      </c>
      <c r="H416" s="286">
        <v>1</v>
      </c>
      <c r="I416" s="287"/>
      <c r="J416" s="288">
        <f>ROUND(I416*H416,2)</f>
        <v>0</v>
      </c>
      <c r="K416" s="284" t="s">
        <v>5</v>
      </c>
      <c r="L416" s="124"/>
      <c r="M416" s="289" t="s">
        <v>5</v>
      </c>
      <c r="N416" s="290" t="s">
        <v>42</v>
      </c>
      <c r="O416" s="125"/>
      <c r="P416" s="291">
        <f>O416*H416</f>
        <v>0</v>
      </c>
      <c r="Q416" s="291">
        <v>0.00215</v>
      </c>
      <c r="R416" s="291">
        <f>Q416*H416</f>
        <v>0.00215</v>
      </c>
      <c r="S416" s="291">
        <v>0</v>
      </c>
      <c r="T416" s="292">
        <f>S416*H416</f>
        <v>0</v>
      </c>
      <c r="AR416" s="98" t="s">
        <v>591</v>
      </c>
      <c r="AT416" s="98" t="s">
        <v>126</v>
      </c>
      <c r="AU416" s="98" t="s">
        <v>77</v>
      </c>
      <c r="AY416" s="98" t="s">
        <v>123</v>
      </c>
      <c r="BE416" s="293">
        <f>IF(N416="základní",J416,0)</f>
        <v>0</v>
      </c>
      <c r="BF416" s="293">
        <f>IF(N416="snížená",J416,0)</f>
        <v>0</v>
      </c>
      <c r="BG416" s="293">
        <f>IF(N416="zákl. přenesená",J416,0)</f>
        <v>0</v>
      </c>
      <c r="BH416" s="293">
        <f>IF(N416="sníž. přenesená",J416,0)</f>
        <v>0</v>
      </c>
      <c r="BI416" s="293">
        <f>IF(N416="nulová",J416,0)</f>
        <v>0</v>
      </c>
      <c r="BJ416" s="98" t="s">
        <v>75</v>
      </c>
      <c r="BK416" s="293">
        <f>ROUND(I416*H416,2)</f>
        <v>0</v>
      </c>
      <c r="BL416" s="98" t="s">
        <v>591</v>
      </c>
      <c r="BM416" s="98" t="s">
        <v>642</v>
      </c>
    </row>
    <row r="417" spans="2:47" s="130" customFormat="1" ht="13.5">
      <c r="B417" s="124"/>
      <c r="D417" s="294" t="s">
        <v>133</v>
      </c>
      <c r="F417" s="295" t="s">
        <v>641</v>
      </c>
      <c r="L417" s="124"/>
      <c r="M417" s="296"/>
      <c r="N417" s="125"/>
      <c r="O417" s="125"/>
      <c r="P417" s="125"/>
      <c r="Q417" s="125"/>
      <c r="R417" s="125"/>
      <c r="S417" s="125"/>
      <c r="T417" s="172"/>
      <c r="AT417" s="98" t="s">
        <v>133</v>
      </c>
      <c r="AU417" s="98" t="s">
        <v>77</v>
      </c>
    </row>
    <row r="418" spans="2:65" s="130" customFormat="1" ht="14.45" customHeight="1">
      <c r="B418" s="124"/>
      <c r="C418" s="333" t="s">
        <v>643</v>
      </c>
      <c r="D418" s="333" t="s">
        <v>295</v>
      </c>
      <c r="E418" s="334" t="s">
        <v>644</v>
      </c>
      <c r="F418" s="335" t="s">
        <v>645</v>
      </c>
      <c r="G418" s="336" t="s">
        <v>419</v>
      </c>
      <c r="H418" s="337">
        <v>1</v>
      </c>
      <c r="I418" s="338"/>
      <c r="J418" s="339">
        <f>ROUND(I418*H418,2)</f>
        <v>0</v>
      </c>
      <c r="K418" s="335" t="s">
        <v>5</v>
      </c>
      <c r="L418" s="340"/>
      <c r="M418" s="341" t="s">
        <v>5</v>
      </c>
      <c r="N418" s="342" t="s">
        <v>42</v>
      </c>
      <c r="O418" s="125"/>
      <c r="P418" s="291">
        <f>O418*H418</f>
        <v>0</v>
      </c>
      <c r="Q418" s="291">
        <v>0.32</v>
      </c>
      <c r="R418" s="291">
        <f>Q418*H418</f>
        <v>0.32</v>
      </c>
      <c r="S418" s="291">
        <v>0</v>
      </c>
      <c r="T418" s="292">
        <f>S418*H418</f>
        <v>0</v>
      </c>
      <c r="AR418" s="98" t="s">
        <v>646</v>
      </c>
      <c r="AT418" s="98" t="s">
        <v>295</v>
      </c>
      <c r="AU418" s="98" t="s">
        <v>77</v>
      </c>
      <c r="AY418" s="98" t="s">
        <v>123</v>
      </c>
      <c r="BE418" s="293">
        <f>IF(N418="základní",J418,0)</f>
        <v>0</v>
      </c>
      <c r="BF418" s="293">
        <f>IF(N418="snížená",J418,0)</f>
        <v>0</v>
      </c>
      <c r="BG418" s="293">
        <f>IF(N418="zákl. přenesená",J418,0)</f>
        <v>0</v>
      </c>
      <c r="BH418" s="293">
        <f>IF(N418="sníž. přenesená",J418,0)</f>
        <v>0</v>
      </c>
      <c r="BI418" s="293">
        <f>IF(N418="nulová",J418,0)</f>
        <v>0</v>
      </c>
      <c r="BJ418" s="98" t="s">
        <v>75</v>
      </c>
      <c r="BK418" s="293">
        <f>ROUND(I418*H418,2)</f>
        <v>0</v>
      </c>
      <c r="BL418" s="98" t="s">
        <v>591</v>
      </c>
      <c r="BM418" s="98" t="s">
        <v>647</v>
      </c>
    </row>
    <row r="419" spans="2:47" s="130" customFormat="1" ht="13.5">
      <c r="B419" s="124"/>
      <c r="D419" s="294" t="s">
        <v>133</v>
      </c>
      <c r="F419" s="295" t="s">
        <v>645</v>
      </c>
      <c r="L419" s="124"/>
      <c r="M419" s="298"/>
      <c r="N419" s="299"/>
      <c r="O419" s="299"/>
      <c r="P419" s="299"/>
      <c r="Q419" s="299"/>
      <c r="R419" s="299"/>
      <c r="S419" s="299"/>
      <c r="T419" s="300"/>
      <c r="AT419" s="98" t="s">
        <v>133</v>
      </c>
      <c r="AU419" s="98" t="s">
        <v>77</v>
      </c>
    </row>
    <row r="420" spans="2:12" s="130" customFormat="1" ht="6.95" customHeight="1">
      <c r="B420" s="149"/>
      <c r="C420" s="150"/>
      <c r="D420" s="150"/>
      <c r="E420" s="150"/>
      <c r="F420" s="150"/>
      <c r="G420" s="150"/>
      <c r="H420" s="150"/>
      <c r="I420" s="150"/>
      <c r="J420" s="150"/>
      <c r="K420" s="150"/>
      <c r="L420" s="124"/>
    </row>
  </sheetData>
  <sheetProtection algorithmName="SHA-512" hashValue="0+lAPkB3LrSV0l05jlMhxNIevp+lnDN7hDYs6A2ZWSX9RXHdosSVvRakn0Wqytg1Fvth1w2SdL4hU15aLR3MKQ==" saltValue="0LFIg+BiIRrnHHW7kBNUww==" spinCount="100000" sheet="1" objects="1" scenarios="1"/>
  <protectedRanges>
    <protectedRange sqref="H400" name="Oblast2"/>
    <protectedRange sqref="I93:I418" name="Oblast1"/>
  </protectedRanges>
  <autoFilter ref="C89:K419"/>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4"/>
  <sheetViews>
    <sheetView showGridLines="0" workbookViewId="0" topLeftCell="A1">
      <pane ySplit="1" topLeftCell="A2" activePane="bottomLeft" state="frozen"/>
      <selection pane="topLeft" activeCell="L105" sqref="L105"/>
      <selection pane="bottomLeft" activeCell="F29" sqref="F29"/>
    </sheetView>
  </sheetViews>
  <sheetFormatPr defaultColWidth="9.33203125" defaultRowHeight="13.5"/>
  <cols>
    <col min="1" max="1" width="7.16015625" style="94" customWidth="1"/>
    <col min="2" max="2" width="1.5" style="94" customWidth="1"/>
    <col min="3" max="3" width="3.5" style="94" customWidth="1"/>
    <col min="4" max="4" width="3.66015625" style="94" customWidth="1"/>
    <col min="5" max="5" width="11" style="94" customWidth="1"/>
    <col min="6" max="6" width="64.33203125" style="94" customWidth="1"/>
    <col min="7" max="7" width="7.5" style="94" customWidth="1"/>
    <col min="8" max="8" width="10" style="94" customWidth="1"/>
    <col min="9" max="9" width="10.83203125" style="94" customWidth="1"/>
    <col min="10" max="10" width="20.16015625" style="94" customWidth="1"/>
    <col min="11" max="11" width="14.16015625" style="94" customWidth="1"/>
    <col min="12" max="12" width="9.33203125" style="94" customWidth="1"/>
    <col min="13" max="18" width="9.16015625" style="94" hidden="1" customWidth="1"/>
    <col min="19" max="19" width="7" style="94" hidden="1" customWidth="1"/>
    <col min="20" max="20" width="25.5" style="94" hidden="1" customWidth="1"/>
    <col min="21" max="21" width="14" style="94" hidden="1" customWidth="1"/>
    <col min="22" max="22" width="10.5" style="94" customWidth="1"/>
    <col min="23" max="23" width="14" style="94" customWidth="1"/>
    <col min="24" max="24" width="10.5" style="94" customWidth="1"/>
    <col min="25" max="25" width="12.83203125" style="94" customWidth="1"/>
    <col min="26" max="26" width="9.5" style="94" customWidth="1"/>
    <col min="27" max="27" width="12.83203125" style="94" customWidth="1"/>
    <col min="28" max="28" width="14" style="94" customWidth="1"/>
    <col min="29" max="29" width="9.5" style="94" customWidth="1"/>
    <col min="30" max="30" width="12.83203125" style="94" customWidth="1"/>
    <col min="31" max="31" width="14" style="94" customWidth="1"/>
    <col min="32" max="43" width="9.33203125" style="94" customWidth="1"/>
    <col min="44" max="65" width="9.16015625" style="94" hidden="1" customWidth="1"/>
    <col min="66" max="16384" width="9.33203125" style="94" customWidth="1"/>
  </cols>
  <sheetData>
    <row r="1" spans="1:70" ht="21.75" customHeight="1">
      <c r="A1" s="93"/>
      <c r="B1" s="3"/>
      <c r="C1" s="3"/>
      <c r="D1" s="4" t="s">
        <v>1</v>
      </c>
      <c r="E1" s="3"/>
      <c r="F1" s="211" t="s">
        <v>88</v>
      </c>
      <c r="G1" s="212" t="s">
        <v>89</v>
      </c>
      <c r="H1" s="212"/>
      <c r="I1" s="3"/>
      <c r="J1" s="211" t="s">
        <v>90</v>
      </c>
      <c r="K1" s="4" t="s">
        <v>91</v>
      </c>
      <c r="L1" s="211" t="s">
        <v>92</v>
      </c>
      <c r="M1" s="211"/>
      <c r="N1" s="211"/>
      <c r="O1" s="211"/>
      <c r="P1" s="211"/>
      <c r="Q1" s="211"/>
      <c r="R1" s="211"/>
      <c r="S1" s="211"/>
      <c r="T1" s="211"/>
      <c r="U1" s="92"/>
      <c r="V1" s="92"/>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row>
    <row r="2" spans="3:46" ht="36.95" customHeight="1">
      <c r="L2" s="96" t="s">
        <v>8</v>
      </c>
      <c r="M2" s="97"/>
      <c r="N2" s="97"/>
      <c r="O2" s="97"/>
      <c r="P2" s="97"/>
      <c r="Q2" s="97"/>
      <c r="R2" s="97"/>
      <c r="S2" s="97"/>
      <c r="T2" s="97"/>
      <c r="U2" s="97"/>
      <c r="V2" s="97"/>
      <c r="AT2" s="98" t="s">
        <v>84</v>
      </c>
    </row>
    <row r="3" spans="2:46" ht="6.95" customHeight="1">
      <c r="B3" s="99"/>
      <c r="C3" s="100"/>
      <c r="D3" s="100"/>
      <c r="E3" s="100"/>
      <c r="F3" s="100"/>
      <c r="G3" s="100"/>
      <c r="H3" s="100"/>
      <c r="I3" s="100"/>
      <c r="J3" s="100"/>
      <c r="K3" s="101"/>
      <c r="AT3" s="98" t="s">
        <v>77</v>
      </c>
    </row>
    <row r="4" spans="2:46" ht="36.95" customHeight="1">
      <c r="B4" s="102"/>
      <c r="C4" s="103"/>
      <c r="D4" s="104" t="s">
        <v>93</v>
      </c>
      <c r="E4" s="103"/>
      <c r="F4" s="103"/>
      <c r="G4" s="103"/>
      <c r="H4" s="103"/>
      <c r="I4" s="103"/>
      <c r="J4" s="103"/>
      <c r="K4" s="105"/>
      <c r="M4" s="106" t="s">
        <v>13</v>
      </c>
      <c r="AT4" s="98" t="s">
        <v>6</v>
      </c>
    </row>
    <row r="5" spans="2:11" ht="6.95" customHeight="1">
      <c r="B5" s="102"/>
      <c r="C5" s="103"/>
      <c r="D5" s="103"/>
      <c r="E5" s="103"/>
      <c r="F5" s="103"/>
      <c r="G5" s="103"/>
      <c r="H5" s="103"/>
      <c r="I5" s="103"/>
      <c r="J5" s="103"/>
      <c r="K5" s="105"/>
    </row>
    <row r="6" spans="2:11" ht="15">
      <c r="B6" s="102"/>
      <c r="C6" s="103"/>
      <c r="D6" s="115" t="s">
        <v>19</v>
      </c>
      <c r="E6" s="103"/>
      <c r="F6" s="103"/>
      <c r="G6" s="103"/>
      <c r="H6" s="103"/>
      <c r="I6" s="103"/>
      <c r="J6" s="103"/>
      <c r="K6" s="105"/>
    </row>
    <row r="7" spans="2:11" ht="14.45" customHeight="1">
      <c r="B7" s="102"/>
      <c r="C7" s="103"/>
      <c r="D7" s="103"/>
      <c r="E7" s="213" t="str">
        <f>'Rekapitulace stavby'!K6</f>
        <v>Přeložka Modlanského potoka – úprava koryta</v>
      </c>
      <c r="F7" s="214"/>
      <c r="G7" s="214"/>
      <c r="H7" s="214"/>
      <c r="I7" s="103"/>
      <c r="J7" s="103"/>
      <c r="K7" s="105"/>
    </row>
    <row r="8" spans="2:11" s="130" customFormat="1" ht="15">
      <c r="B8" s="124"/>
      <c r="C8" s="125"/>
      <c r="D8" s="115" t="s">
        <v>94</v>
      </c>
      <c r="E8" s="125"/>
      <c r="F8" s="125"/>
      <c r="G8" s="125"/>
      <c r="H8" s="125"/>
      <c r="I8" s="125"/>
      <c r="J8" s="125"/>
      <c r="K8" s="129"/>
    </row>
    <row r="9" spans="2:11" s="130" customFormat="1" ht="36.95" customHeight="1">
      <c r="B9" s="124"/>
      <c r="C9" s="125"/>
      <c r="D9" s="125"/>
      <c r="E9" s="215" t="s">
        <v>648</v>
      </c>
      <c r="F9" s="216"/>
      <c r="G9" s="216"/>
      <c r="H9" s="216"/>
      <c r="I9" s="125"/>
      <c r="J9" s="125"/>
      <c r="K9" s="129"/>
    </row>
    <row r="10" spans="2:11" s="130" customFormat="1" ht="13.5">
      <c r="B10" s="124"/>
      <c r="C10" s="125"/>
      <c r="D10" s="125"/>
      <c r="E10" s="125"/>
      <c r="F10" s="125"/>
      <c r="G10" s="125"/>
      <c r="H10" s="125"/>
      <c r="I10" s="125"/>
      <c r="J10" s="125"/>
      <c r="K10" s="129"/>
    </row>
    <row r="11" spans="2:11" s="130" customFormat="1" ht="14.45" customHeight="1">
      <c r="B11" s="124"/>
      <c r="C11" s="125"/>
      <c r="D11" s="115" t="s">
        <v>21</v>
      </c>
      <c r="E11" s="125"/>
      <c r="F11" s="116" t="s">
        <v>5</v>
      </c>
      <c r="G11" s="125"/>
      <c r="H11" s="125"/>
      <c r="I11" s="115" t="s">
        <v>22</v>
      </c>
      <c r="J11" s="116" t="s">
        <v>5</v>
      </c>
      <c r="K11" s="129"/>
    </row>
    <row r="12" spans="2:11" s="130" customFormat="1" ht="14.45" customHeight="1">
      <c r="B12" s="124"/>
      <c r="C12" s="125"/>
      <c r="D12" s="115" t="s">
        <v>23</v>
      </c>
      <c r="E12" s="125"/>
      <c r="F12" s="116" t="s">
        <v>24</v>
      </c>
      <c r="G12" s="125"/>
      <c r="H12" s="125"/>
      <c r="I12" s="115" t="s">
        <v>25</v>
      </c>
      <c r="J12" s="217" t="str">
        <f>'Rekapitulace stavby'!AN8</f>
        <v>26. 3. 2018</v>
      </c>
      <c r="K12" s="129"/>
    </row>
    <row r="13" spans="2:11" s="130" customFormat="1" ht="21.75" customHeight="1">
      <c r="B13" s="124"/>
      <c r="C13" s="125"/>
      <c r="D13" s="108" t="s">
        <v>96</v>
      </c>
      <c r="E13" s="125"/>
      <c r="F13" s="218" t="s">
        <v>649</v>
      </c>
      <c r="G13" s="125"/>
      <c r="H13" s="125"/>
      <c r="I13" s="125"/>
      <c r="J13" s="125"/>
      <c r="K13" s="129"/>
    </row>
    <row r="14" spans="2:11" s="130" customFormat="1" ht="14.45" customHeight="1">
      <c r="B14" s="124"/>
      <c r="C14" s="125"/>
      <c r="D14" s="115" t="s">
        <v>27</v>
      </c>
      <c r="E14" s="125"/>
      <c r="F14" s="125"/>
      <c r="G14" s="125"/>
      <c r="H14" s="125"/>
      <c r="I14" s="115" t="s">
        <v>28</v>
      </c>
      <c r="J14" s="116" t="str">
        <f>'Rekapitulace stavby'!AN10</f>
        <v>00007536</v>
      </c>
      <c r="K14" s="129"/>
    </row>
    <row r="15" spans="2:11" s="130" customFormat="1" ht="18" customHeight="1">
      <c r="B15" s="124"/>
      <c r="C15" s="125"/>
      <c r="D15" s="125"/>
      <c r="E15" s="116" t="s">
        <v>29</v>
      </c>
      <c r="F15" s="125"/>
      <c r="G15" s="125"/>
      <c r="H15" s="125"/>
      <c r="I15" s="115" t="s">
        <v>30</v>
      </c>
      <c r="J15" s="116" t="str">
        <f>'Rekapitulace stavby'!AN11</f>
        <v>CZ 00007536</v>
      </c>
      <c r="K15" s="129"/>
    </row>
    <row r="16" spans="2:11" s="130" customFormat="1" ht="6.95" customHeight="1">
      <c r="B16" s="124"/>
      <c r="C16" s="125"/>
      <c r="D16" s="125"/>
      <c r="E16" s="125"/>
      <c r="F16" s="125"/>
      <c r="G16" s="125"/>
      <c r="H16" s="125"/>
      <c r="I16" s="125"/>
      <c r="J16" s="125"/>
      <c r="K16" s="129"/>
    </row>
    <row r="17" spans="2:11" s="130" customFormat="1" ht="14.45" customHeight="1">
      <c r="B17" s="124"/>
      <c r="C17" s="125"/>
      <c r="D17" s="115" t="s">
        <v>31</v>
      </c>
      <c r="E17" s="125"/>
      <c r="F17" s="125"/>
      <c r="G17" s="125"/>
      <c r="H17" s="125"/>
      <c r="I17" s="115" t="s">
        <v>28</v>
      </c>
      <c r="J17" s="219" t="str">
        <f>'Rekapitulace stavby'!AN13</f>
        <v>Vyplň údaj</v>
      </c>
      <c r="K17" s="129"/>
    </row>
    <row r="18" spans="2:11" s="130" customFormat="1" ht="18" customHeight="1">
      <c r="B18" s="124"/>
      <c r="C18" s="125"/>
      <c r="D18" s="125"/>
      <c r="E18" s="219" t="str">
        <f>'Rekapitulace stavby'!E14:AJ14</f>
        <v>Vyplň údaj</v>
      </c>
      <c r="F18" s="125"/>
      <c r="G18" s="125"/>
      <c r="H18" s="125"/>
      <c r="I18" s="115" t="s">
        <v>30</v>
      </c>
      <c r="J18" s="219" t="str">
        <f>'Rekapitulace stavby'!AN14</f>
        <v>Vyplň údaj</v>
      </c>
      <c r="K18" s="129"/>
    </row>
    <row r="19" spans="2:11" s="130" customFormat="1" ht="6.95" customHeight="1">
      <c r="B19" s="124"/>
      <c r="C19" s="125"/>
      <c r="D19" s="125"/>
      <c r="E19" s="125"/>
      <c r="F19" s="125"/>
      <c r="G19" s="125"/>
      <c r="H19" s="125"/>
      <c r="I19" s="125"/>
      <c r="J19" s="125"/>
      <c r="K19" s="129"/>
    </row>
    <row r="20" spans="2:11" s="130" customFormat="1" ht="14.45" customHeight="1">
      <c r="B20" s="124"/>
      <c r="C20" s="125"/>
      <c r="D20" s="115" t="s">
        <v>33</v>
      </c>
      <c r="E20" s="125"/>
      <c r="F20" s="125"/>
      <c r="G20" s="125"/>
      <c r="H20" s="125"/>
      <c r="I20" s="115" t="s">
        <v>28</v>
      </c>
      <c r="J20" s="116" t="s">
        <v>5</v>
      </c>
      <c r="K20" s="129"/>
    </row>
    <row r="21" spans="2:11" s="130" customFormat="1" ht="18" customHeight="1">
      <c r="B21" s="124"/>
      <c r="C21" s="125"/>
      <c r="D21" s="125"/>
      <c r="E21" s="116" t="s">
        <v>34</v>
      </c>
      <c r="F21" s="125"/>
      <c r="G21" s="125"/>
      <c r="H21" s="125"/>
      <c r="I21" s="115" t="s">
        <v>30</v>
      </c>
      <c r="J21" s="116" t="s">
        <v>5</v>
      </c>
      <c r="K21" s="129"/>
    </row>
    <row r="22" spans="2:11" s="130" customFormat="1" ht="6.95" customHeight="1">
      <c r="B22" s="124"/>
      <c r="C22" s="125"/>
      <c r="D22" s="125"/>
      <c r="E22" s="125"/>
      <c r="F22" s="125"/>
      <c r="G22" s="125"/>
      <c r="H22" s="125"/>
      <c r="I22" s="125"/>
      <c r="J22" s="125"/>
      <c r="K22" s="129"/>
    </row>
    <row r="23" spans="2:11" s="130" customFormat="1" ht="14.45" customHeight="1">
      <c r="B23" s="124"/>
      <c r="C23" s="125"/>
      <c r="D23" s="115" t="s">
        <v>36</v>
      </c>
      <c r="E23" s="125"/>
      <c r="F23" s="125"/>
      <c r="G23" s="125"/>
      <c r="H23" s="125"/>
      <c r="I23" s="125"/>
      <c r="J23" s="125"/>
      <c r="K23" s="129"/>
    </row>
    <row r="24" spans="2:11" s="223" customFormat="1" ht="14.45" customHeight="1">
      <c r="B24" s="220"/>
      <c r="C24" s="221"/>
      <c r="D24" s="221"/>
      <c r="E24" s="122" t="s">
        <v>5</v>
      </c>
      <c r="F24" s="122"/>
      <c r="G24" s="122"/>
      <c r="H24" s="122"/>
      <c r="I24" s="221"/>
      <c r="J24" s="221"/>
      <c r="K24" s="222"/>
    </row>
    <row r="25" spans="2:11" s="130" customFormat="1" ht="6.95" customHeight="1">
      <c r="B25" s="124"/>
      <c r="C25" s="125"/>
      <c r="D25" s="125"/>
      <c r="E25" s="125"/>
      <c r="F25" s="125"/>
      <c r="G25" s="125"/>
      <c r="H25" s="125"/>
      <c r="I25" s="125"/>
      <c r="J25" s="125"/>
      <c r="K25" s="129"/>
    </row>
    <row r="26" spans="2:11" s="130" customFormat="1" ht="6.95" customHeight="1">
      <c r="B26" s="124"/>
      <c r="C26" s="125"/>
      <c r="D26" s="168"/>
      <c r="E26" s="168"/>
      <c r="F26" s="168"/>
      <c r="G26" s="168"/>
      <c r="H26" s="168"/>
      <c r="I26" s="168"/>
      <c r="J26" s="168"/>
      <c r="K26" s="224"/>
    </row>
    <row r="27" spans="2:11" s="130" customFormat="1" ht="25.35" customHeight="1">
      <c r="B27" s="124"/>
      <c r="C27" s="125"/>
      <c r="D27" s="345" t="s">
        <v>1082</v>
      </c>
      <c r="E27" s="125"/>
      <c r="F27" s="125"/>
      <c r="G27" s="125"/>
      <c r="H27" s="125"/>
      <c r="I27" s="125"/>
      <c r="J27" s="225">
        <f>ROUND(J80,2)</f>
        <v>0</v>
      </c>
      <c r="K27" s="129"/>
    </row>
    <row r="28" spans="2:11" s="130" customFormat="1" ht="6.95" customHeight="1">
      <c r="B28" s="124"/>
      <c r="C28" s="125"/>
      <c r="D28" s="168"/>
      <c r="E28" s="168"/>
      <c r="F28" s="168"/>
      <c r="G28" s="168"/>
      <c r="H28" s="168"/>
      <c r="I28" s="168"/>
      <c r="J28" s="168"/>
      <c r="K28" s="224"/>
    </row>
    <row r="29" spans="2:11" s="130" customFormat="1" ht="14.45" customHeight="1">
      <c r="B29" s="124"/>
      <c r="C29" s="125"/>
      <c r="D29" s="125"/>
      <c r="E29" s="125"/>
      <c r="F29" s="226" t="s">
        <v>39</v>
      </c>
      <c r="G29" s="125"/>
      <c r="H29" s="125"/>
      <c r="I29" s="226" t="s">
        <v>38</v>
      </c>
      <c r="J29" s="226" t="s">
        <v>40</v>
      </c>
      <c r="K29" s="129"/>
    </row>
    <row r="30" spans="2:11" s="130" customFormat="1" ht="14.45" customHeight="1">
      <c r="B30" s="124"/>
      <c r="C30" s="125"/>
      <c r="D30" s="134" t="s">
        <v>41</v>
      </c>
      <c r="E30" s="134" t="s">
        <v>42</v>
      </c>
      <c r="F30" s="227">
        <v>0</v>
      </c>
      <c r="G30" s="125"/>
      <c r="H30" s="125"/>
      <c r="I30" s="228">
        <v>0.21</v>
      </c>
      <c r="J30" s="227">
        <v>0</v>
      </c>
      <c r="K30" s="129"/>
    </row>
    <row r="31" spans="2:11" s="130" customFormat="1" ht="14.45" customHeight="1">
      <c r="B31" s="124"/>
      <c r="C31" s="125"/>
      <c r="D31" s="125"/>
      <c r="E31" s="134" t="s">
        <v>43</v>
      </c>
      <c r="F31" s="227">
        <v>0</v>
      </c>
      <c r="G31" s="125"/>
      <c r="H31" s="125"/>
      <c r="I31" s="228">
        <v>0.15</v>
      </c>
      <c r="J31" s="227">
        <v>0</v>
      </c>
      <c r="K31" s="129"/>
    </row>
    <row r="32" spans="2:11" s="130" customFormat="1" ht="14.45" customHeight="1" hidden="1">
      <c r="B32" s="124"/>
      <c r="C32" s="125"/>
      <c r="D32" s="125"/>
      <c r="E32" s="134" t="s">
        <v>44</v>
      </c>
      <c r="F32" s="227">
        <f>ROUND(SUM(BG80:BG133),2)</f>
        <v>0</v>
      </c>
      <c r="G32" s="125"/>
      <c r="H32" s="125"/>
      <c r="I32" s="228">
        <v>0.21</v>
      </c>
      <c r="J32" s="227">
        <v>0</v>
      </c>
      <c r="K32" s="129"/>
    </row>
    <row r="33" spans="2:11" s="130" customFormat="1" ht="14.45" customHeight="1" hidden="1">
      <c r="B33" s="124"/>
      <c r="C33" s="125"/>
      <c r="D33" s="125"/>
      <c r="E33" s="134" t="s">
        <v>45</v>
      </c>
      <c r="F33" s="227">
        <f>ROUND(SUM(BH80:BH133),2)</f>
        <v>0</v>
      </c>
      <c r="G33" s="125"/>
      <c r="H33" s="125"/>
      <c r="I33" s="228">
        <v>0.15</v>
      </c>
      <c r="J33" s="227">
        <v>0</v>
      </c>
      <c r="K33" s="129"/>
    </row>
    <row r="34" spans="2:11" s="130" customFormat="1" ht="14.45" customHeight="1" hidden="1">
      <c r="B34" s="124"/>
      <c r="C34" s="125"/>
      <c r="D34" s="125"/>
      <c r="E34" s="134" t="s">
        <v>46</v>
      </c>
      <c r="F34" s="227">
        <f>ROUND(SUM(BI80:BI133),2)</f>
        <v>0</v>
      </c>
      <c r="G34" s="125"/>
      <c r="H34" s="125"/>
      <c r="I34" s="228">
        <v>0</v>
      </c>
      <c r="J34" s="227">
        <v>0</v>
      </c>
      <c r="K34" s="129"/>
    </row>
    <row r="35" spans="2:11" s="130" customFormat="1" ht="6.95" customHeight="1">
      <c r="B35" s="124"/>
      <c r="C35" s="125"/>
      <c r="D35" s="125"/>
      <c r="E35" s="125"/>
      <c r="F35" s="125"/>
      <c r="G35" s="125"/>
      <c r="H35" s="125"/>
      <c r="I35" s="125"/>
      <c r="J35" s="125"/>
      <c r="K35" s="129"/>
    </row>
    <row r="36" spans="2:11" s="130" customFormat="1" ht="25.35" customHeight="1">
      <c r="B36" s="124"/>
      <c r="C36" s="229"/>
      <c r="D36" s="230"/>
      <c r="E36" s="175"/>
      <c r="F36" s="175"/>
      <c r="G36" s="231"/>
      <c r="H36" s="232"/>
      <c r="I36" s="175"/>
      <c r="J36" s="233"/>
      <c r="K36" s="234"/>
    </row>
    <row r="37" spans="2:11" s="130" customFormat="1" ht="14.45" customHeight="1">
      <c r="B37" s="149"/>
      <c r="C37" s="150"/>
      <c r="D37" s="150"/>
      <c r="E37" s="150"/>
      <c r="F37" s="150"/>
      <c r="G37" s="150"/>
      <c r="H37" s="150"/>
      <c r="I37" s="150"/>
      <c r="J37" s="150"/>
      <c r="K37" s="151"/>
    </row>
    <row r="41" spans="2:11" s="130" customFormat="1" ht="6.95" customHeight="1">
      <c r="B41" s="152"/>
      <c r="C41" s="153"/>
      <c r="D41" s="153"/>
      <c r="E41" s="153"/>
      <c r="F41" s="153"/>
      <c r="G41" s="153"/>
      <c r="H41" s="153"/>
      <c r="I41" s="153"/>
      <c r="J41" s="153"/>
      <c r="K41" s="235"/>
    </row>
    <row r="42" spans="2:11" s="130" customFormat="1" ht="36.95" customHeight="1">
      <c r="B42" s="124"/>
      <c r="C42" s="104" t="s">
        <v>98</v>
      </c>
      <c r="D42" s="125"/>
      <c r="E42" s="125"/>
      <c r="F42" s="125"/>
      <c r="G42" s="125"/>
      <c r="H42" s="125"/>
      <c r="I42" s="125"/>
      <c r="J42" s="125"/>
      <c r="K42" s="129"/>
    </row>
    <row r="43" spans="2:11" s="130" customFormat="1" ht="6.95" customHeight="1">
      <c r="B43" s="124"/>
      <c r="C43" s="125"/>
      <c r="D43" s="125"/>
      <c r="E43" s="125"/>
      <c r="F43" s="125"/>
      <c r="G43" s="125"/>
      <c r="H43" s="125"/>
      <c r="I43" s="125"/>
      <c r="J43" s="125"/>
      <c r="K43" s="129"/>
    </row>
    <row r="44" spans="2:11" s="130" customFormat="1" ht="14.45" customHeight="1">
      <c r="B44" s="124"/>
      <c r="C44" s="115" t="s">
        <v>19</v>
      </c>
      <c r="D44" s="125"/>
      <c r="E44" s="125"/>
      <c r="F44" s="125"/>
      <c r="G44" s="125"/>
      <c r="H44" s="125"/>
      <c r="I44" s="125"/>
      <c r="J44" s="125"/>
      <c r="K44" s="129"/>
    </row>
    <row r="45" spans="2:11" s="130" customFormat="1" ht="14.45" customHeight="1">
      <c r="B45" s="124"/>
      <c r="C45" s="125"/>
      <c r="D45" s="125"/>
      <c r="E45" s="213" t="str">
        <f>E7</f>
        <v>Přeložka Modlanského potoka – úprava koryta</v>
      </c>
      <c r="F45" s="214"/>
      <c r="G45" s="214"/>
      <c r="H45" s="214"/>
      <c r="I45" s="125"/>
      <c r="J45" s="125"/>
      <c r="K45" s="129"/>
    </row>
    <row r="46" spans="2:11" s="130" customFormat="1" ht="14.45" customHeight="1">
      <c r="B46" s="124"/>
      <c r="C46" s="115" t="s">
        <v>94</v>
      </c>
      <c r="D46" s="125"/>
      <c r="E46" s="125"/>
      <c r="F46" s="125"/>
      <c r="G46" s="125"/>
      <c r="H46" s="125"/>
      <c r="I46" s="125"/>
      <c r="J46" s="125"/>
      <c r="K46" s="129"/>
    </row>
    <row r="47" spans="2:11" s="130" customFormat="1" ht="16.15" customHeight="1">
      <c r="B47" s="124"/>
      <c r="C47" s="125"/>
      <c r="D47" s="125"/>
      <c r="E47" s="215" t="str">
        <f>E9</f>
        <v>SO 02 - Dočasná opatření pro výstavbu</v>
      </c>
      <c r="F47" s="216"/>
      <c r="G47" s="216"/>
      <c r="H47" s="216"/>
      <c r="I47" s="125"/>
      <c r="J47" s="125"/>
      <c r="K47" s="129"/>
    </row>
    <row r="48" spans="2:11" s="130" customFormat="1" ht="6.95" customHeight="1">
      <c r="B48" s="124"/>
      <c r="C48" s="125"/>
      <c r="D48" s="125"/>
      <c r="E48" s="125"/>
      <c r="F48" s="125"/>
      <c r="G48" s="125"/>
      <c r="H48" s="125"/>
      <c r="I48" s="125"/>
      <c r="J48" s="125"/>
      <c r="K48" s="129"/>
    </row>
    <row r="49" spans="2:11" s="130" customFormat="1" ht="18" customHeight="1">
      <c r="B49" s="124"/>
      <c r="C49" s="115" t="s">
        <v>23</v>
      </c>
      <c r="D49" s="125"/>
      <c r="E49" s="125"/>
      <c r="F49" s="116" t="str">
        <f>F12</f>
        <v>k.ú. Roudníky, Vyklice a Tuchomyšl</v>
      </c>
      <c r="G49" s="125"/>
      <c r="H49" s="125"/>
      <c r="I49" s="115" t="s">
        <v>25</v>
      </c>
      <c r="J49" s="217" t="str">
        <f>IF(J12="","",J12)</f>
        <v>26. 3. 2018</v>
      </c>
      <c r="K49" s="129"/>
    </row>
    <row r="50" spans="2:11" s="130" customFormat="1" ht="6.95" customHeight="1">
      <c r="B50" s="124"/>
      <c r="C50" s="125"/>
      <c r="D50" s="125"/>
      <c r="E50" s="125"/>
      <c r="F50" s="125"/>
      <c r="G50" s="125"/>
      <c r="H50" s="125"/>
      <c r="I50" s="125"/>
      <c r="J50" s="125"/>
      <c r="K50" s="129"/>
    </row>
    <row r="51" spans="2:11" s="130" customFormat="1" ht="15">
      <c r="B51" s="124"/>
      <c r="C51" s="115" t="s">
        <v>27</v>
      </c>
      <c r="D51" s="125"/>
      <c r="E51" s="125"/>
      <c r="F51" s="116" t="str">
        <f>E15</f>
        <v>Palivový kombinát Ústí, s.p.</v>
      </c>
      <c r="G51" s="125"/>
      <c r="H51" s="125"/>
      <c r="I51" s="115" t="s">
        <v>33</v>
      </c>
      <c r="J51" s="122" t="str">
        <f>E21</f>
        <v>MVP - Ing. Lukáš Valečka</v>
      </c>
      <c r="K51" s="129"/>
    </row>
    <row r="52" spans="2:11" s="130" customFormat="1" ht="14.45" customHeight="1">
      <c r="B52" s="124"/>
      <c r="C52" s="115" t="s">
        <v>31</v>
      </c>
      <c r="D52" s="125"/>
      <c r="E52" s="125"/>
      <c r="F52" s="116" t="str">
        <f>IF(E18="","",E18)</f>
        <v>Vyplň údaj</v>
      </c>
      <c r="G52" s="125"/>
      <c r="H52" s="125"/>
      <c r="I52" s="125"/>
      <c r="J52" s="236"/>
      <c r="K52" s="129"/>
    </row>
    <row r="53" spans="2:11" s="130" customFormat="1" ht="10.35" customHeight="1">
      <c r="B53" s="124"/>
      <c r="C53" s="125"/>
      <c r="D53" s="125"/>
      <c r="E53" s="125"/>
      <c r="F53" s="125"/>
      <c r="G53" s="125"/>
      <c r="H53" s="125"/>
      <c r="I53" s="125"/>
      <c r="J53" s="125"/>
      <c r="K53" s="129"/>
    </row>
    <row r="54" spans="2:11" s="130" customFormat="1" ht="29.25" customHeight="1">
      <c r="B54" s="124"/>
      <c r="C54" s="237" t="s">
        <v>99</v>
      </c>
      <c r="D54" s="229"/>
      <c r="E54" s="229"/>
      <c r="F54" s="229"/>
      <c r="G54" s="229"/>
      <c r="H54" s="229"/>
      <c r="I54" s="229"/>
      <c r="J54" s="238" t="s">
        <v>100</v>
      </c>
      <c r="K54" s="239"/>
    </row>
    <row r="55" spans="2:11" s="130" customFormat="1" ht="10.35" customHeight="1">
      <c r="B55" s="124"/>
      <c r="C55" s="125"/>
      <c r="D55" s="125"/>
      <c r="E55" s="125"/>
      <c r="F55" s="125"/>
      <c r="G55" s="125"/>
      <c r="H55" s="125"/>
      <c r="I55" s="125"/>
      <c r="J55" s="125"/>
      <c r="K55" s="129"/>
    </row>
    <row r="56" spans="2:47" s="130" customFormat="1" ht="29.25" customHeight="1">
      <c r="B56" s="124"/>
      <c r="C56" s="240" t="s">
        <v>101</v>
      </c>
      <c r="D56" s="125"/>
      <c r="E56" s="125"/>
      <c r="F56" s="125"/>
      <c r="G56" s="125"/>
      <c r="H56" s="125"/>
      <c r="I56" s="125"/>
      <c r="J56" s="225">
        <f>J80</f>
        <v>0</v>
      </c>
      <c r="K56" s="129"/>
      <c r="AU56" s="98" t="s">
        <v>102</v>
      </c>
    </row>
    <row r="57" spans="2:11" s="247" customFormat="1" ht="24.95" customHeight="1">
      <c r="B57" s="241"/>
      <c r="C57" s="242"/>
      <c r="D57" s="243" t="s">
        <v>162</v>
      </c>
      <c r="E57" s="244"/>
      <c r="F57" s="244"/>
      <c r="G57" s="244"/>
      <c r="H57" s="244"/>
      <c r="I57" s="244"/>
      <c r="J57" s="245">
        <f>J81</f>
        <v>0</v>
      </c>
      <c r="K57" s="246"/>
    </row>
    <row r="58" spans="2:11" s="254" customFormat="1" ht="19.9" customHeight="1">
      <c r="B58" s="248"/>
      <c r="C58" s="249"/>
      <c r="D58" s="250" t="s">
        <v>163</v>
      </c>
      <c r="E58" s="251"/>
      <c r="F58" s="251"/>
      <c r="G58" s="251"/>
      <c r="H58" s="251"/>
      <c r="I58" s="251"/>
      <c r="J58" s="252">
        <f>J82</f>
        <v>0</v>
      </c>
      <c r="K58" s="253"/>
    </row>
    <row r="59" spans="2:11" s="254" customFormat="1" ht="19.9" customHeight="1">
      <c r="B59" s="248"/>
      <c r="C59" s="249"/>
      <c r="D59" s="250" t="s">
        <v>650</v>
      </c>
      <c r="E59" s="251"/>
      <c r="F59" s="251"/>
      <c r="G59" s="251"/>
      <c r="H59" s="251"/>
      <c r="I59" s="251"/>
      <c r="J59" s="252">
        <f>J110</f>
        <v>0</v>
      </c>
      <c r="K59" s="253"/>
    </row>
    <row r="60" spans="2:11" s="254" customFormat="1" ht="19.9" customHeight="1">
      <c r="B60" s="248"/>
      <c r="C60" s="249"/>
      <c r="D60" s="250" t="s">
        <v>170</v>
      </c>
      <c r="E60" s="251"/>
      <c r="F60" s="251"/>
      <c r="G60" s="251"/>
      <c r="H60" s="251"/>
      <c r="I60" s="251"/>
      <c r="J60" s="252">
        <f>J127</f>
        <v>0</v>
      </c>
      <c r="K60" s="253"/>
    </row>
    <row r="61" spans="2:11" s="130" customFormat="1" ht="21.75" customHeight="1">
      <c r="B61" s="124"/>
      <c r="C61" s="125"/>
      <c r="D61" s="125"/>
      <c r="E61" s="125"/>
      <c r="F61" s="125"/>
      <c r="G61" s="125"/>
      <c r="H61" s="125"/>
      <c r="I61" s="125"/>
      <c r="J61" s="125"/>
      <c r="K61" s="129"/>
    </row>
    <row r="62" spans="2:11" s="130" customFormat="1" ht="6.95" customHeight="1">
      <c r="B62" s="149"/>
      <c r="C62" s="150"/>
      <c r="D62" s="150"/>
      <c r="E62" s="150"/>
      <c r="F62" s="150"/>
      <c r="G62" s="150"/>
      <c r="H62" s="150"/>
      <c r="I62" s="150"/>
      <c r="J62" s="150"/>
      <c r="K62" s="151"/>
    </row>
    <row r="66" spans="2:12" s="130" customFormat="1" ht="6.95" customHeight="1">
      <c r="B66" s="152"/>
      <c r="C66" s="153"/>
      <c r="D66" s="153"/>
      <c r="E66" s="153"/>
      <c r="F66" s="153"/>
      <c r="G66" s="153"/>
      <c r="H66" s="153"/>
      <c r="I66" s="153"/>
      <c r="J66" s="153"/>
      <c r="K66" s="153"/>
      <c r="L66" s="124"/>
    </row>
    <row r="67" spans="2:12" s="130" customFormat="1" ht="36.95" customHeight="1">
      <c r="B67" s="124"/>
      <c r="C67" s="154" t="s">
        <v>107</v>
      </c>
      <c r="L67" s="124"/>
    </row>
    <row r="68" spans="2:12" s="130" customFormat="1" ht="6.95" customHeight="1">
      <c r="B68" s="124"/>
      <c r="L68" s="124"/>
    </row>
    <row r="69" spans="2:12" s="130" customFormat="1" ht="14.45" customHeight="1">
      <c r="B69" s="124"/>
      <c r="C69" s="156" t="s">
        <v>19</v>
      </c>
      <c r="L69" s="124"/>
    </row>
    <row r="70" spans="2:12" s="130" customFormat="1" ht="14.45" customHeight="1">
      <c r="B70" s="124"/>
      <c r="E70" s="255" t="str">
        <f>E7</f>
        <v>Přeložka Modlanského potoka – úprava koryta</v>
      </c>
      <c r="F70" s="256"/>
      <c r="G70" s="256"/>
      <c r="H70" s="256"/>
      <c r="L70" s="124"/>
    </row>
    <row r="71" spans="2:12" s="130" customFormat="1" ht="14.45" customHeight="1">
      <c r="B71" s="124"/>
      <c r="C71" s="156" t="s">
        <v>94</v>
      </c>
      <c r="L71" s="124"/>
    </row>
    <row r="72" spans="2:12" s="130" customFormat="1" ht="16.15" customHeight="1">
      <c r="B72" s="124"/>
      <c r="E72" s="161" t="str">
        <f>E9</f>
        <v>SO 02 - Dočasná opatření pro výstavbu</v>
      </c>
      <c r="F72" s="257"/>
      <c r="G72" s="257"/>
      <c r="H72" s="257"/>
      <c r="L72" s="124"/>
    </row>
    <row r="73" spans="2:12" s="130" customFormat="1" ht="6.95" customHeight="1">
      <c r="B73" s="124"/>
      <c r="L73" s="124"/>
    </row>
    <row r="74" spans="2:12" s="130" customFormat="1" ht="18" customHeight="1">
      <c r="B74" s="124"/>
      <c r="C74" s="156" t="s">
        <v>23</v>
      </c>
      <c r="F74" s="258" t="str">
        <f>F12</f>
        <v>k.ú. Roudníky, Vyklice a Tuchomyšl</v>
      </c>
      <c r="I74" s="156" t="s">
        <v>25</v>
      </c>
      <c r="J74" s="259" t="str">
        <f>IF(J12="","",J12)</f>
        <v>26. 3. 2018</v>
      </c>
      <c r="L74" s="124"/>
    </row>
    <row r="75" spans="2:12" s="130" customFormat="1" ht="6.95" customHeight="1">
      <c r="B75" s="124"/>
      <c r="L75" s="124"/>
    </row>
    <row r="76" spans="2:12" s="130" customFormat="1" ht="15">
      <c r="B76" s="124"/>
      <c r="C76" s="156" t="s">
        <v>27</v>
      </c>
      <c r="F76" s="258" t="str">
        <f>E15</f>
        <v>Palivový kombinát Ústí, s.p.</v>
      </c>
      <c r="I76" s="156" t="s">
        <v>33</v>
      </c>
      <c r="J76" s="258" t="str">
        <f>E21</f>
        <v>MVP - Ing. Lukáš Valečka</v>
      </c>
      <c r="L76" s="124"/>
    </row>
    <row r="77" spans="2:12" s="130" customFormat="1" ht="14.45" customHeight="1">
      <c r="B77" s="124"/>
      <c r="C77" s="156" t="s">
        <v>31</v>
      </c>
      <c r="F77" s="258" t="str">
        <f>IF(E18="","",E18)</f>
        <v>Vyplň údaj</v>
      </c>
      <c r="L77" s="124"/>
    </row>
    <row r="78" spans="2:12" s="130" customFormat="1" ht="10.35" customHeight="1">
      <c r="B78" s="124"/>
      <c r="L78" s="124"/>
    </row>
    <row r="79" spans="2:20" s="264" customFormat="1" ht="29.25" customHeight="1">
      <c r="B79" s="260"/>
      <c r="C79" s="261" t="s">
        <v>108</v>
      </c>
      <c r="D79" s="262" t="s">
        <v>53</v>
      </c>
      <c r="E79" s="262" t="s">
        <v>50</v>
      </c>
      <c r="F79" s="262" t="s">
        <v>109</v>
      </c>
      <c r="G79" s="262" t="s">
        <v>110</v>
      </c>
      <c r="H79" s="262" t="s">
        <v>111</v>
      </c>
      <c r="I79" s="262" t="s">
        <v>112</v>
      </c>
      <c r="J79" s="262" t="s">
        <v>100</v>
      </c>
      <c r="K79" s="263" t="s">
        <v>113</v>
      </c>
      <c r="L79" s="260"/>
      <c r="M79" s="179" t="s">
        <v>114</v>
      </c>
      <c r="N79" s="180" t="s">
        <v>41</v>
      </c>
      <c r="O79" s="180" t="s">
        <v>115</v>
      </c>
      <c r="P79" s="180" t="s">
        <v>116</v>
      </c>
      <c r="Q79" s="180" t="s">
        <v>117</v>
      </c>
      <c r="R79" s="180" t="s">
        <v>118</v>
      </c>
      <c r="S79" s="180" t="s">
        <v>119</v>
      </c>
      <c r="T79" s="181" t="s">
        <v>120</v>
      </c>
    </row>
    <row r="80" spans="2:63" s="130" customFormat="1" ht="29.25" customHeight="1">
      <c r="B80" s="124"/>
      <c r="C80" s="183" t="s">
        <v>101</v>
      </c>
      <c r="J80" s="265">
        <f>BK80</f>
        <v>0</v>
      </c>
      <c r="L80" s="124"/>
      <c r="M80" s="182"/>
      <c r="N80" s="168"/>
      <c r="O80" s="168"/>
      <c r="P80" s="266">
        <f>P81</f>
        <v>0</v>
      </c>
      <c r="Q80" s="168"/>
      <c r="R80" s="266">
        <f>R81</f>
        <v>6.09385</v>
      </c>
      <c r="S80" s="168"/>
      <c r="T80" s="267">
        <f>T81</f>
        <v>0</v>
      </c>
      <c r="AT80" s="98" t="s">
        <v>67</v>
      </c>
      <c r="AU80" s="98" t="s">
        <v>102</v>
      </c>
      <c r="BK80" s="268">
        <f>BK81</f>
        <v>0</v>
      </c>
    </row>
    <row r="81" spans="2:63" s="270" customFormat="1" ht="37.35" customHeight="1">
      <c r="B81" s="269"/>
      <c r="D81" s="271" t="s">
        <v>67</v>
      </c>
      <c r="E81" s="272" t="s">
        <v>176</v>
      </c>
      <c r="F81" s="272" t="s">
        <v>177</v>
      </c>
      <c r="J81" s="273">
        <f>BK81</f>
        <v>0</v>
      </c>
      <c r="L81" s="269"/>
      <c r="M81" s="274"/>
      <c r="N81" s="275"/>
      <c r="O81" s="275"/>
      <c r="P81" s="276">
        <f>P82+P110+P127</f>
        <v>0</v>
      </c>
      <c r="Q81" s="275"/>
      <c r="R81" s="276">
        <f>R82+R110+R127</f>
        <v>6.09385</v>
      </c>
      <c r="S81" s="275"/>
      <c r="T81" s="277">
        <f>T82+T110+T127</f>
        <v>0</v>
      </c>
      <c r="AR81" s="271" t="s">
        <v>75</v>
      </c>
      <c r="AT81" s="278" t="s">
        <v>67</v>
      </c>
      <c r="AU81" s="278" t="s">
        <v>68</v>
      </c>
      <c r="AY81" s="271" t="s">
        <v>123</v>
      </c>
      <c r="BK81" s="279">
        <f>BK82+BK110+BK127</f>
        <v>0</v>
      </c>
    </row>
    <row r="82" spans="2:63" s="270" customFormat="1" ht="19.9" customHeight="1">
      <c r="B82" s="269"/>
      <c r="D82" s="271" t="s">
        <v>67</v>
      </c>
      <c r="E82" s="280" t="s">
        <v>75</v>
      </c>
      <c r="F82" s="280" t="s">
        <v>178</v>
      </c>
      <c r="J82" s="281">
        <f>BK82</f>
        <v>0</v>
      </c>
      <c r="L82" s="269"/>
      <c r="M82" s="274"/>
      <c r="N82" s="275"/>
      <c r="O82" s="275"/>
      <c r="P82" s="276">
        <f>SUM(P83:P109)</f>
        <v>0</v>
      </c>
      <c r="Q82" s="275"/>
      <c r="R82" s="276">
        <f>SUM(R83:R109)</f>
        <v>0</v>
      </c>
      <c r="S82" s="275"/>
      <c r="T82" s="277">
        <f>SUM(T83:T109)</f>
        <v>0</v>
      </c>
      <c r="AR82" s="271" t="s">
        <v>75</v>
      </c>
      <c r="AT82" s="278" t="s">
        <v>67</v>
      </c>
      <c r="AU82" s="278" t="s">
        <v>75</v>
      </c>
      <c r="AY82" s="271" t="s">
        <v>123</v>
      </c>
      <c r="BK82" s="279">
        <f>SUM(BK83:BK109)</f>
        <v>0</v>
      </c>
    </row>
    <row r="83" spans="2:65" s="130" customFormat="1" ht="22.9" customHeight="1">
      <c r="B83" s="124"/>
      <c r="C83" s="282" t="s">
        <v>75</v>
      </c>
      <c r="D83" s="282" t="s">
        <v>126</v>
      </c>
      <c r="E83" s="283" t="s">
        <v>651</v>
      </c>
      <c r="F83" s="284" t="s">
        <v>652</v>
      </c>
      <c r="G83" s="285" t="s">
        <v>181</v>
      </c>
      <c r="H83" s="286">
        <v>321.3</v>
      </c>
      <c r="I83" s="287"/>
      <c r="J83" s="288">
        <f>ROUND(I83*H83,2)</f>
        <v>0</v>
      </c>
      <c r="K83" s="284" t="s">
        <v>130</v>
      </c>
      <c r="L83" s="124"/>
      <c r="M83" s="289" t="s">
        <v>5</v>
      </c>
      <c r="N83" s="290" t="s">
        <v>42</v>
      </c>
      <c r="O83" s="125"/>
      <c r="P83" s="291">
        <f>O83*H83</f>
        <v>0</v>
      </c>
      <c r="Q83" s="291">
        <v>0</v>
      </c>
      <c r="R83" s="291">
        <f>Q83*H83</f>
        <v>0</v>
      </c>
      <c r="S83" s="291">
        <v>0</v>
      </c>
      <c r="T83" s="292">
        <f>S83*H83</f>
        <v>0</v>
      </c>
      <c r="AR83" s="98" t="s">
        <v>144</v>
      </c>
      <c r="AT83" s="98" t="s">
        <v>126</v>
      </c>
      <c r="AU83" s="98" t="s">
        <v>77</v>
      </c>
      <c r="AY83" s="98" t="s">
        <v>123</v>
      </c>
      <c r="BE83" s="293">
        <f>IF(N83="základní",J83,0)</f>
        <v>0</v>
      </c>
      <c r="BF83" s="293">
        <f>IF(N83="snížená",J83,0)</f>
        <v>0</v>
      </c>
      <c r="BG83" s="293">
        <f>IF(N83="zákl. přenesená",J83,0)</f>
        <v>0</v>
      </c>
      <c r="BH83" s="293">
        <f>IF(N83="sníž. přenesená",J83,0)</f>
        <v>0</v>
      </c>
      <c r="BI83" s="293">
        <f>IF(N83="nulová",J83,0)</f>
        <v>0</v>
      </c>
      <c r="BJ83" s="98" t="s">
        <v>75</v>
      </c>
      <c r="BK83" s="293">
        <f>ROUND(I83*H83,2)</f>
        <v>0</v>
      </c>
      <c r="BL83" s="98" t="s">
        <v>144</v>
      </c>
      <c r="BM83" s="98" t="s">
        <v>653</v>
      </c>
    </row>
    <row r="84" spans="2:47" s="130" customFormat="1" ht="27">
      <c r="B84" s="124"/>
      <c r="D84" s="294" t="s">
        <v>133</v>
      </c>
      <c r="F84" s="295" t="s">
        <v>654</v>
      </c>
      <c r="L84" s="124"/>
      <c r="M84" s="296"/>
      <c r="N84" s="125"/>
      <c r="O84" s="125"/>
      <c r="P84" s="125"/>
      <c r="Q84" s="125"/>
      <c r="R84" s="125"/>
      <c r="S84" s="125"/>
      <c r="T84" s="172"/>
      <c r="AT84" s="98" t="s">
        <v>133</v>
      </c>
      <c r="AU84" s="98" t="s">
        <v>77</v>
      </c>
    </row>
    <row r="85" spans="2:47" s="130" customFormat="1" ht="108">
      <c r="B85" s="124"/>
      <c r="D85" s="294" t="s">
        <v>203</v>
      </c>
      <c r="F85" s="297" t="s">
        <v>655</v>
      </c>
      <c r="L85" s="124"/>
      <c r="M85" s="296"/>
      <c r="N85" s="125"/>
      <c r="O85" s="125"/>
      <c r="P85" s="125"/>
      <c r="Q85" s="125"/>
      <c r="R85" s="125"/>
      <c r="S85" s="125"/>
      <c r="T85" s="172"/>
      <c r="AT85" s="98" t="s">
        <v>203</v>
      </c>
      <c r="AU85" s="98" t="s">
        <v>77</v>
      </c>
    </row>
    <row r="86" spans="2:47" s="130" customFormat="1" ht="27">
      <c r="B86" s="124"/>
      <c r="D86" s="294" t="s">
        <v>134</v>
      </c>
      <c r="F86" s="297" t="s">
        <v>656</v>
      </c>
      <c r="L86" s="124"/>
      <c r="M86" s="296"/>
      <c r="N86" s="125"/>
      <c r="O86" s="125"/>
      <c r="P86" s="125"/>
      <c r="Q86" s="125"/>
      <c r="R86" s="125"/>
      <c r="S86" s="125"/>
      <c r="T86" s="172"/>
      <c r="AT86" s="98" t="s">
        <v>134</v>
      </c>
      <c r="AU86" s="98" t="s">
        <v>77</v>
      </c>
    </row>
    <row r="87" spans="2:65" s="130" customFormat="1" ht="22.9" customHeight="1">
      <c r="B87" s="124"/>
      <c r="C87" s="282" t="s">
        <v>77</v>
      </c>
      <c r="D87" s="282" t="s">
        <v>126</v>
      </c>
      <c r="E87" s="283" t="s">
        <v>657</v>
      </c>
      <c r="F87" s="284" t="s">
        <v>658</v>
      </c>
      <c r="G87" s="285" t="s">
        <v>181</v>
      </c>
      <c r="H87" s="286">
        <v>642.6</v>
      </c>
      <c r="I87" s="287"/>
      <c r="J87" s="288">
        <f>ROUND(I87*H87,2)</f>
        <v>0</v>
      </c>
      <c r="K87" s="284" t="s">
        <v>130</v>
      </c>
      <c r="L87" s="124"/>
      <c r="M87" s="289" t="s">
        <v>5</v>
      </c>
      <c r="N87" s="290" t="s">
        <v>42</v>
      </c>
      <c r="O87" s="125"/>
      <c r="P87" s="291">
        <f>O87*H87</f>
        <v>0</v>
      </c>
      <c r="Q87" s="291">
        <v>0</v>
      </c>
      <c r="R87" s="291">
        <f>Q87*H87</f>
        <v>0</v>
      </c>
      <c r="S87" s="291">
        <v>0</v>
      </c>
      <c r="T87" s="292">
        <f>S87*H87</f>
        <v>0</v>
      </c>
      <c r="AR87" s="98" t="s">
        <v>144</v>
      </c>
      <c r="AT87" s="98" t="s">
        <v>126</v>
      </c>
      <c r="AU87" s="98" t="s">
        <v>77</v>
      </c>
      <c r="AY87" s="98" t="s">
        <v>123</v>
      </c>
      <c r="BE87" s="293">
        <f>IF(N87="základní",J87,0)</f>
        <v>0</v>
      </c>
      <c r="BF87" s="293">
        <f>IF(N87="snížená",J87,0)</f>
        <v>0</v>
      </c>
      <c r="BG87" s="293">
        <f>IF(N87="zákl. přenesená",J87,0)</f>
        <v>0</v>
      </c>
      <c r="BH87" s="293">
        <f>IF(N87="sníž. přenesená",J87,0)</f>
        <v>0</v>
      </c>
      <c r="BI87" s="293">
        <f>IF(N87="nulová",J87,0)</f>
        <v>0</v>
      </c>
      <c r="BJ87" s="98" t="s">
        <v>75</v>
      </c>
      <c r="BK87" s="293">
        <f>ROUND(I87*H87,2)</f>
        <v>0</v>
      </c>
      <c r="BL87" s="98" t="s">
        <v>144</v>
      </c>
      <c r="BM87" s="98" t="s">
        <v>659</v>
      </c>
    </row>
    <row r="88" spans="2:47" s="130" customFormat="1" ht="40.5">
      <c r="B88" s="124"/>
      <c r="D88" s="294" t="s">
        <v>133</v>
      </c>
      <c r="F88" s="295" t="s">
        <v>660</v>
      </c>
      <c r="L88" s="124"/>
      <c r="M88" s="296"/>
      <c r="N88" s="125"/>
      <c r="O88" s="125"/>
      <c r="P88" s="125"/>
      <c r="Q88" s="125"/>
      <c r="R88" s="125"/>
      <c r="S88" s="125"/>
      <c r="T88" s="172"/>
      <c r="AT88" s="98" t="s">
        <v>133</v>
      </c>
      <c r="AU88" s="98" t="s">
        <v>77</v>
      </c>
    </row>
    <row r="89" spans="2:47" s="130" customFormat="1" ht="229.5">
      <c r="B89" s="124"/>
      <c r="D89" s="294" t="s">
        <v>203</v>
      </c>
      <c r="F89" s="297" t="s">
        <v>232</v>
      </c>
      <c r="L89" s="124"/>
      <c r="M89" s="296"/>
      <c r="N89" s="125"/>
      <c r="O89" s="125"/>
      <c r="P89" s="125"/>
      <c r="Q89" s="125"/>
      <c r="R89" s="125"/>
      <c r="S89" s="125"/>
      <c r="T89" s="172"/>
      <c r="AT89" s="98" t="s">
        <v>203</v>
      </c>
      <c r="AU89" s="98" t="s">
        <v>77</v>
      </c>
    </row>
    <row r="90" spans="2:47" s="130" customFormat="1" ht="40.5">
      <c r="B90" s="124"/>
      <c r="D90" s="294" t="s">
        <v>134</v>
      </c>
      <c r="F90" s="297" t="s">
        <v>661</v>
      </c>
      <c r="L90" s="124"/>
      <c r="M90" s="296"/>
      <c r="N90" s="125"/>
      <c r="O90" s="125"/>
      <c r="P90" s="125"/>
      <c r="Q90" s="125"/>
      <c r="R90" s="125"/>
      <c r="S90" s="125"/>
      <c r="T90" s="172"/>
      <c r="AT90" s="98" t="s">
        <v>134</v>
      </c>
      <c r="AU90" s="98" t="s">
        <v>77</v>
      </c>
    </row>
    <row r="91" spans="2:51" s="326" customFormat="1" ht="13.5">
      <c r="B91" s="325"/>
      <c r="D91" s="294" t="s">
        <v>184</v>
      </c>
      <c r="E91" s="327" t="s">
        <v>5</v>
      </c>
      <c r="F91" s="328" t="s">
        <v>662</v>
      </c>
      <c r="H91" s="327" t="s">
        <v>5</v>
      </c>
      <c r="L91" s="325"/>
      <c r="M91" s="329"/>
      <c r="N91" s="330"/>
      <c r="O91" s="330"/>
      <c r="P91" s="330"/>
      <c r="Q91" s="330"/>
      <c r="R91" s="330"/>
      <c r="S91" s="330"/>
      <c r="T91" s="331"/>
      <c r="AT91" s="327" t="s">
        <v>184</v>
      </c>
      <c r="AU91" s="327" t="s">
        <v>77</v>
      </c>
      <c r="AV91" s="326" t="s">
        <v>75</v>
      </c>
      <c r="AW91" s="326" t="s">
        <v>35</v>
      </c>
      <c r="AX91" s="326" t="s">
        <v>68</v>
      </c>
      <c r="AY91" s="327" t="s">
        <v>123</v>
      </c>
    </row>
    <row r="92" spans="2:51" s="302" customFormat="1" ht="13.5">
      <c r="B92" s="301"/>
      <c r="D92" s="294" t="s">
        <v>184</v>
      </c>
      <c r="E92" s="303" t="s">
        <v>5</v>
      </c>
      <c r="F92" s="304" t="s">
        <v>663</v>
      </c>
      <c r="H92" s="305">
        <v>321.3</v>
      </c>
      <c r="L92" s="301"/>
      <c r="M92" s="306"/>
      <c r="N92" s="307"/>
      <c r="O92" s="307"/>
      <c r="P92" s="307"/>
      <c r="Q92" s="307"/>
      <c r="R92" s="307"/>
      <c r="S92" s="307"/>
      <c r="T92" s="308"/>
      <c r="AT92" s="303" t="s">
        <v>184</v>
      </c>
      <c r="AU92" s="303" t="s">
        <v>77</v>
      </c>
      <c r="AV92" s="302" t="s">
        <v>77</v>
      </c>
      <c r="AW92" s="302" t="s">
        <v>35</v>
      </c>
      <c r="AX92" s="302" t="s">
        <v>68</v>
      </c>
      <c r="AY92" s="303" t="s">
        <v>123</v>
      </c>
    </row>
    <row r="93" spans="2:51" s="326" customFormat="1" ht="13.5">
      <c r="B93" s="325"/>
      <c r="D93" s="294" t="s">
        <v>184</v>
      </c>
      <c r="E93" s="327" t="s">
        <v>5</v>
      </c>
      <c r="F93" s="328" t="s">
        <v>664</v>
      </c>
      <c r="H93" s="327" t="s">
        <v>5</v>
      </c>
      <c r="L93" s="325"/>
      <c r="M93" s="329"/>
      <c r="N93" s="330"/>
      <c r="O93" s="330"/>
      <c r="P93" s="330"/>
      <c r="Q93" s="330"/>
      <c r="R93" s="330"/>
      <c r="S93" s="330"/>
      <c r="T93" s="331"/>
      <c r="AT93" s="327" t="s">
        <v>184</v>
      </c>
      <c r="AU93" s="327" t="s">
        <v>77</v>
      </c>
      <c r="AV93" s="326" t="s">
        <v>75</v>
      </c>
      <c r="AW93" s="326" t="s">
        <v>35</v>
      </c>
      <c r="AX93" s="326" t="s">
        <v>68</v>
      </c>
      <c r="AY93" s="327" t="s">
        <v>123</v>
      </c>
    </row>
    <row r="94" spans="2:51" s="302" customFormat="1" ht="13.5">
      <c r="B94" s="301"/>
      <c r="D94" s="294" t="s">
        <v>184</v>
      </c>
      <c r="E94" s="303" t="s">
        <v>5</v>
      </c>
      <c r="F94" s="304" t="s">
        <v>663</v>
      </c>
      <c r="H94" s="305">
        <v>321.3</v>
      </c>
      <c r="L94" s="301"/>
      <c r="M94" s="306"/>
      <c r="N94" s="307"/>
      <c r="O94" s="307"/>
      <c r="P94" s="307"/>
      <c r="Q94" s="307"/>
      <c r="R94" s="307"/>
      <c r="S94" s="307"/>
      <c r="T94" s="308"/>
      <c r="AT94" s="303" t="s">
        <v>184</v>
      </c>
      <c r="AU94" s="303" t="s">
        <v>77</v>
      </c>
      <c r="AV94" s="302" t="s">
        <v>77</v>
      </c>
      <c r="AW94" s="302" t="s">
        <v>35</v>
      </c>
      <c r="AX94" s="302" t="s">
        <v>68</v>
      </c>
      <c r="AY94" s="303" t="s">
        <v>123</v>
      </c>
    </row>
    <row r="95" spans="2:51" s="318" customFormat="1" ht="13.5">
      <c r="B95" s="317"/>
      <c r="D95" s="294" t="s">
        <v>184</v>
      </c>
      <c r="E95" s="319" t="s">
        <v>5</v>
      </c>
      <c r="F95" s="320" t="s">
        <v>188</v>
      </c>
      <c r="H95" s="321">
        <v>642.6</v>
      </c>
      <c r="L95" s="317"/>
      <c r="M95" s="322"/>
      <c r="N95" s="323"/>
      <c r="O95" s="323"/>
      <c r="P95" s="323"/>
      <c r="Q95" s="323"/>
      <c r="R95" s="323"/>
      <c r="S95" s="323"/>
      <c r="T95" s="324"/>
      <c r="AT95" s="319" t="s">
        <v>184</v>
      </c>
      <c r="AU95" s="319" t="s">
        <v>77</v>
      </c>
      <c r="AV95" s="318" t="s">
        <v>144</v>
      </c>
      <c r="AW95" s="318" t="s">
        <v>35</v>
      </c>
      <c r="AX95" s="318" t="s">
        <v>75</v>
      </c>
      <c r="AY95" s="319" t="s">
        <v>123</v>
      </c>
    </row>
    <row r="96" spans="2:65" s="130" customFormat="1" ht="14.45" customHeight="1">
      <c r="B96" s="124"/>
      <c r="C96" s="282" t="s">
        <v>140</v>
      </c>
      <c r="D96" s="282" t="s">
        <v>126</v>
      </c>
      <c r="E96" s="283" t="s">
        <v>246</v>
      </c>
      <c r="F96" s="284" t="s">
        <v>247</v>
      </c>
      <c r="G96" s="285" t="s">
        <v>181</v>
      </c>
      <c r="H96" s="286">
        <v>642.6</v>
      </c>
      <c r="I96" s="287"/>
      <c r="J96" s="288">
        <f>ROUND(I96*H96,2)</f>
        <v>0</v>
      </c>
      <c r="K96" s="284"/>
      <c r="L96" s="124"/>
      <c r="M96" s="289" t="s">
        <v>5</v>
      </c>
      <c r="N96" s="290" t="s">
        <v>42</v>
      </c>
      <c r="O96" s="125"/>
      <c r="P96" s="291">
        <f>O96*H96</f>
        <v>0</v>
      </c>
      <c r="Q96" s="291">
        <v>0</v>
      </c>
      <c r="R96" s="291">
        <f>Q96*H96</f>
        <v>0</v>
      </c>
      <c r="S96" s="291">
        <v>0</v>
      </c>
      <c r="T96" s="292">
        <f>S96*H96</f>
        <v>0</v>
      </c>
      <c r="AR96" s="98" t="s">
        <v>144</v>
      </c>
      <c r="AT96" s="98" t="s">
        <v>126</v>
      </c>
      <c r="AU96" s="98" t="s">
        <v>77</v>
      </c>
      <c r="AY96" s="98" t="s">
        <v>123</v>
      </c>
      <c r="BE96" s="293">
        <f>IF(N96="základní",J96,0)</f>
        <v>0</v>
      </c>
      <c r="BF96" s="293">
        <f>IF(N96="snížená",J96,0)</f>
        <v>0</v>
      </c>
      <c r="BG96" s="293">
        <f>IF(N96="zákl. přenesená",J96,0)</f>
        <v>0</v>
      </c>
      <c r="BH96" s="293">
        <f>IF(N96="sníž. přenesená",J96,0)</f>
        <v>0</v>
      </c>
      <c r="BI96" s="293">
        <f>IF(N96="nulová",J96,0)</f>
        <v>0</v>
      </c>
      <c r="BJ96" s="98" t="s">
        <v>75</v>
      </c>
      <c r="BK96" s="293">
        <f>ROUND(I96*H96,2)</f>
        <v>0</v>
      </c>
      <c r="BL96" s="98" t="s">
        <v>144</v>
      </c>
      <c r="BM96" s="98" t="s">
        <v>665</v>
      </c>
    </row>
    <row r="97" spans="2:47" s="130" customFormat="1" ht="27">
      <c r="B97" s="124"/>
      <c r="D97" s="294" t="s">
        <v>133</v>
      </c>
      <c r="F97" s="295" t="s">
        <v>249</v>
      </c>
      <c r="L97" s="124"/>
      <c r="M97" s="296"/>
      <c r="N97" s="125"/>
      <c r="O97" s="125"/>
      <c r="P97" s="125"/>
      <c r="Q97" s="125"/>
      <c r="R97" s="125"/>
      <c r="S97" s="125"/>
      <c r="T97" s="172"/>
      <c r="AT97" s="98" t="s">
        <v>133</v>
      </c>
      <c r="AU97" s="98" t="s">
        <v>77</v>
      </c>
    </row>
    <row r="98" spans="2:47" s="130" customFormat="1" ht="175.5">
      <c r="B98" s="124"/>
      <c r="D98" s="294" t="s">
        <v>203</v>
      </c>
      <c r="F98" s="297" t="s">
        <v>250</v>
      </c>
      <c r="L98" s="124"/>
      <c r="M98" s="296"/>
      <c r="N98" s="125"/>
      <c r="O98" s="125"/>
      <c r="P98" s="125"/>
      <c r="Q98" s="125"/>
      <c r="R98" s="125"/>
      <c r="S98" s="125"/>
      <c r="T98" s="172"/>
      <c r="AT98" s="98" t="s">
        <v>203</v>
      </c>
      <c r="AU98" s="98" t="s">
        <v>77</v>
      </c>
    </row>
    <row r="99" spans="2:65" s="130" customFormat="1" ht="14.45" customHeight="1">
      <c r="B99" s="124"/>
      <c r="C99" s="282" t="s">
        <v>144</v>
      </c>
      <c r="D99" s="282" t="s">
        <v>126</v>
      </c>
      <c r="E99" s="283" t="s">
        <v>666</v>
      </c>
      <c r="F99" s="284" t="s">
        <v>667</v>
      </c>
      <c r="G99" s="285" t="s">
        <v>181</v>
      </c>
      <c r="H99" s="286">
        <v>321.3</v>
      </c>
      <c r="I99" s="287"/>
      <c r="J99" s="288">
        <f>ROUND(I99*H99,2)</f>
        <v>0</v>
      </c>
      <c r="K99" s="284"/>
      <c r="L99" s="124"/>
      <c r="M99" s="289" t="s">
        <v>5</v>
      </c>
      <c r="N99" s="290" t="s">
        <v>42</v>
      </c>
      <c r="O99" s="125"/>
      <c r="P99" s="291">
        <f>O99*H99</f>
        <v>0</v>
      </c>
      <c r="Q99" s="291">
        <v>0</v>
      </c>
      <c r="R99" s="291">
        <f>Q99*H99</f>
        <v>0</v>
      </c>
      <c r="S99" s="291">
        <v>0</v>
      </c>
      <c r="T99" s="292">
        <f>S99*H99</f>
        <v>0</v>
      </c>
      <c r="AR99" s="98" t="s">
        <v>144</v>
      </c>
      <c r="AT99" s="98" t="s">
        <v>126</v>
      </c>
      <c r="AU99" s="98" t="s">
        <v>77</v>
      </c>
      <c r="AY99" s="98" t="s">
        <v>123</v>
      </c>
      <c r="BE99" s="293">
        <f>IF(N99="základní",J99,0)</f>
        <v>0</v>
      </c>
      <c r="BF99" s="293">
        <f>IF(N99="snížená",J99,0)</f>
        <v>0</v>
      </c>
      <c r="BG99" s="293">
        <f>IF(N99="zákl. přenesená",J99,0)</f>
        <v>0</v>
      </c>
      <c r="BH99" s="293">
        <f>IF(N99="sníž. přenesená",J99,0)</f>
        <v>0</v>
      </c>
      <c r="BI99" s="293">
        <f>IF(N99="nulová",J99,0)</f>
        <v>0</v>
      </c>
      <c r="BJ99" s="98" t="s">
        <v>75</v>
      </c>
      <c r="BK99" s="293">
        <f>ROUND(I99*H99,2)</f>
        <v>0</v>
      </c>
      <c r="BL99" s="98" t="s">
        <v>144</v>
      </c>
      <c r="BM99" s="98" t="s">
        <v>668</v>
      </c>
    </row>
    <row r="100" spans="2:47" s="130" customFormat="1" ht="40.5">
      <c r="B100" s="124"/>
      <c r="D100" s="294" t="s">
        <v>133</v>
      </c>
      <c r="F100" s="295" t="s">
        <v>669</v>
      </c>
      <c r="L100" s="124"/>
      <c r="M100" s="296"/>
      <c r="N100" s="125"/>
      <c r="O100" s="125"/>
      <c r="P100" s="125"/>
      <c r="Q100" s="125"/>
      <c r="R100" s="125"/>
      <c r="S100" s="125"/>
      <c r="T100" s="172"/>
      <c r="AT100" s="98" t="s">
        <v>133</v>
      </c>
      <c r="AU100" s="98" t="s">
        <v>77</v>
      </c>
    </row>
    <row r="101" spans="2:47" s="130" customFormat="1" ht="108">
      <c r="B101" s="124"/>
      <c r="D101" s="294" t="s">
        <v>203</v>
      </c>
      <c r="F101" s="297" t="s">
        <v>670</v>
      </c>
      <c r="L101" s="124"/>
      <c r="M101" s="296"/>
      <c r="N101" s="125"/>
      <c r="O101" s="125"/>
      <c r="P101" s="125"/>
      <c r="Q101" s="125"/>
      <c r="R101" s="125"/>
      <c r="S101" s="125"/>
      <c r="T101" s="172"/>
      <c r="AT101" s="98" t="s">
        <v>203</v>
      </c>
      <c r="AU101" s="98" t="s">
        <v>77</v>
      </c>
    </row>
    <row r="102" spans="2:51" s="326" customFormat="1" ht="13.5">
      <c r="B102" s="325"/>
      <c r="D102" s="294" t="s">
        <v>184</v>
      </c>
      <c r="E102" s="327" t="s">
        <v>5</v>
      </c>
      <c r="F102" s="328" t="s">
        <v>671</v>
      </c>
      <c r="H102" s="327" t="s">
        <v>5</v>
      </c>
      <c r="L102" s="325"/>
      <c r="M102" s="329"/>
      <c r="N102" s="330"/>
      <c r="O102" s="330"/>
      <c r="P102" s="330"/>
      <c r="Q102" s="330"/>
      <c r="R102" s="330"/>
      <c r="S102" s="330"/>
      <c r="T102" s="331"/>
      <c r="AT102" s="327" t="s">
        <v>184</v>
      </c>
      <c r="AU102" s="327" t="s">
        <v>77</v>
      </c>
      <c r="AV102" s="326" t="s">
        <v>75</v>
      </c>
      <c r="AW102" s="326" t="s">
        <v>35</v>
      </c>
      <c r="AX102" s="326" t="s">
        <v>68</v>
      </c>
      <c r="AY102" s="327" t="s">
        <v>123</v>
      </c>
    </row>
    <row r="103" spans="2:51" s="302" customFormat="1" ht="13.5">
      <c r="B103" s="301"/>
      <c r="D103" s="294" t="s">
        <v>184</v>
      </c>
      <c r="E103" s="303" t="s">
        <v>5</v>
      </c>
      <c r="F103" s="304" t="s">
        <v>672</v>
      </c>
      <c r="H103" s="305">
        <v>321.3</v>
      </c>
      <c r="L103" s="301"/>
      <c r="M103" s="306"/>
      <c r="N103" s="307"/>
      <c r="O103" s="307"/>
      <c r="P103" s="307"/>
      <c r="Q103" s="307"/>
      <c r="R103" s="307"/>
      <c r="S103" s="307"/>
      <c r="T103" s="308"/>
      <c r="AT103" s="303" t="s">
        <v>184</v>
      </c>
      <c r="AU103" s="303" t="s">
        <v>77</v>
      </c>
      <c r="AV103" s="302" t="s">
        <v>77</v>
      </c>
      <c r="AW103" s="302" t="s">
        <v>35</v>
      </c>
      <c r="AX103" s="302" t="s">
        <v>68</v>
      </c>
      <c r="AY103" s="303" t="s">
        <v>123</v>
      </c>
    </row>
    <row r="104" spans="2:51" s="318" customFormat="1" ht="13.5">
      <c r="B104" s="317"/>
      <c r="D104" s="294" t="s">
        <v>184</v>
      </c>
      <c r="E104" s="319" t="s">
        <v>5</v>
      </c>
      <c r="F104" s="320" t="s">
        <v>188</v>
      </c>
      <c r="H104" s="321">
        <v>321.3</v>
      </c>
      <c r="L104" s="317"/>
      <c r="M104" s="322"/>
      <c r="N104" s="323"/>
      <c r="O104" s="323"/>
      <c r="P104" s="323"/>
      <c r="Q104" s="323"/>
      <c r="R104" s="323"/>
      <c r="S104" s="323"/>
      <c r="T104" s="324"/>
      <c r="AT104" s="319" t="s">
        <v>184</v>
      </c>
      <c r="AU104" s="319" t="s">
        <v>77</v>
      </c>
      <c r="AV104" s="318" t="s">
        <v>144</v>
      </c>
      <c r="AW104" s="318" t="s">
        <v>35</v>
      </c>
      <c r="AX104" s="318" t="s">
        <v>75</v>
      </c>
      <c r="AY104" s="319" t="s">
        <v>123</v>
      </c>
    </row>
    <row r="105" spans="2:65" s="130" customFormat="1" ht="14.45" customHeight="1">
      <c r="B105" s="124"/>
      <c r="C105" s="282" t="s">
        <v>122</v>
      </c>
      <c r="D105" s="282" t="s">
        <v>126</v>
      </c>
      <c r="E105" s="283" t="s">
        <v>302</v>
      </c>
      <c r="F105" s="284" t="s">
        <v>303</v>
      </c>
      <c r="G105" s="285" t="s">
        <v>191</v>
      </c>
      <c r="H105" s="286">
        <v>420</v>
      </c>
      <c r="I105" s="287"/>
      <c r="J105" s="288">
        <f>ROUND(I105*H105,2)</f>
        <v>0</v>
      </c>
      <c r="K105" s="284" t="s">
        <v>130</v>
      </c>
      <c r="L105" s="124"/>
      <c r="M105" s="289" t="s">
        <v>5</v>
      </c>
      <c r="N105" s="290" t="s">
        <v>42</v>
      </c>
      <c r="O105" s="125"/>
      <c r="P105" s="291">
        <f>O105*H105</f>
        <v>0</v>
      </c>
      <c r="Q105" s="291">
        <v>0</v>
      </c>
      <c r="R105" s="291">
        <f>Q105*H105</f>
        <v>0</v>
      </c>
      <c r="S105" s="291">
        <v>0</v>
      </c>
      <c r="T105" s="292">
        <f>S105*H105</f>
        <v>0</v>
      </c>
      <c r="AR105" s="98" t="s">
        <v>144</v>
      </c>
      <c r="AT105" s="98" t="s">
        <v>126</v>
      </c>
      <c r="AU105" s="98" t="s">
        <v>77</v>
      </c>
      <c r="AY105" s="98" t="s">
        <v>123</v>
      </c>
      <c r="BE105" s="293">
        <f>IF(N105="základní",J105,0)</f>
        <v>0</v>
      </c>
      <c r="BF105" s="293">
        <f>IF(N105="snížená",J105,0)</f>
        <v>0</v>
      </c>
      <c r="BG105" s="293">
        <f>IF(N105="zákl. přenesená",J105,0)</f>
        <v>0</v>
      </c>
      <c r="BH105" s="293">
        <f>IF(N105="sníž. přenesená",J105,0)</f>
        <v>0</v>
      </c>
      <c r="BI105" s="293">
        <f>IF(N105="nulová",J105,0)</f>
        <v>0</v>
      </c>
      <c r="BJ105" s="98" t="s">
        <v>75</v>
      </c>
      <c r="BK105" s="293">
        <f>ROUND(I105*H105,2)</f>
        <v>0</v>
      </c>
      <c r="BL105" s="98" t="s">
        <v>144</v>
      </c>
      <c r="BM105" s="98" t="s">
        <v>673</v>
      </c>
    </row>
    <row r="106" spans="2:47" s="130" customFormat="1" ht="13.5">
      <c r="B106" s="124"/>
      <c r="D106" s="294" t="s">
        <v>133</v>
      </c>
      <c r="F106" s="295" t="s">
        <v>305</v>
      </c>
      <c r="L106" s="124"/>
      <c r="M106" s="296"/>
      <c r="N106" s="125"/>
      <c r="O106" s="125"/>
      <c r="P106" s="125"/>
      <c r="Q106" s="125"/>
      <c r="R106" s="125"/>
      <c r="S106" s="125"/>
      <c r="T106" s="172"/>
      <c r="AT106" s="98" t="s">
        <v>133</v>
      </c>
      <c r="AU106" s="98" t="s">
        <v>77</v>
      </c>
    </row>
    <row r="107" spans="2:47" s="130" customFormat="1" ht="189">
      <c r="B107" s="124"/>
      <c r="D107" s="294" t="s">
        <v>203</v>
      </c>
      <c r="F107" s="297" t="s">
        <v>306</v>
      </c>
      <c r="L107" s="124"/>
      <c r="M107" s="296"/>
      <c r="N107" s="125"/>
      <c r="O107" s="125"/>
      <c r="P107" s="125"/>
      <c r="Q107" s="125"/>
      <c r="R107" s="125"/>
      <c r="S107" s="125"/>
      <c r="T107" s="172"/>
      <c r="AT107" s="98" t="s">
        <v>203</v>
      </c>
      <c r="AU107" s="98" t="s">
        <v>77</v>
      </c>
    </row>
    <row r="108" spans="2:51" s="302" customFormat="1" ht="13.5">
      <c r="B108" s="301"/>
      <c r="D108" s="294" t="s">
        <v>184</v>
      </c>
      <c r="E108" s="303" t="s">
        <v>5</v>
      </c>
      <c r="F108" s="304" t="s">
        <v>674</v>
      </c>
      <c r="H108" s="305">
        <v>420</v>
      </c>
      <c r="L108" s="301"/>
      <c r="M108" s="306"/>
      <c r="N108" s="307"/>
      <c r="O108" s="307"/>
      <c r="P108" s="307"/>
      <c r="Q108" s="307"/>
      <c r="R108" s="307"/>
      <c r="S108" s="307"/>
      <c r="T108" s="308"/>
      <c r="AT108" s="303" t="s">
        <v>184</v>
      </c>
      <c r="AU108" s="303" t="s">
        <v>77</v>
      </c>
      <c r="AV108" s="302" t="s">
        <v>77</v>
      </c>
      <c r="AW108" s="302" t="s">
        <v>35</v>
      </c>
      <c r="AX108" s="302" t="s">
        <v>68</v>
      </c>
      <c r="AY108" s="303" t="s">
        <v>123</v>
      </c>
    </row>
    <row r="109" spans="2:51" s="318" customFormat="1" ht="13.5">
      <c r="B109" s="317"/>
      <c r="D109" s="294" t="s">
        <v>184</v>
      </c>
      <c r="E109" s="319" t="s">
        <v>5</v>
      </c>
      <c r="F109" s="320" t="s">
        <v>188</v>
      </c>
      <c r="H109" s="321">
        <v>420</v>
      </c>
      <c r="L109" s="317"/>
      <c r="M109" s="322"/>
      <c r="N109" s="323"/>
      <c r="O109" s="323"/>
      <c r="P109" s="323"/>
      <c r="Q109" s="323"/>
      <c r="R109" s="323"/>
      <c r="S109" s="323"/>
      <c r="T109" s="324"/>
      <c r="AT109" s="319" t="s">
        <v>184</v>
      </c>
      <c r="AU109" s="319" t="s">
        <v>77</v>
      </c>
      <c r="AV109" s="318" t="s">
        <v>144</v>
      </c>
      <c r="AW109" s="318" t="s">
        <v>35</v>
      </c>
      <c r="AX109" s="318" t="s">
        <v>75</v>
      </c>
      <c r="AY109" s="319" t="s">
        <v>123</v>
      </c>
    </row>
    <row r="110" spans="2:63" s="270" customFormat="1" ht="29.85" customHeight="1">
      <c r="B110" s="269"/>
      <c r="D110" s="271" t="s">
        <v>67</v>
      </c>
      <c r="E110" s="280" t="s">
        <v>227</v>
      </c>
      <c r="F110" s="280" t="s">
        <v>675</v>
      </c>
      <c r="J110" s="281">
        <f>BK110</f>
        <v>0</v>
      </c>
      <c r="L110" s="269"/>
      <c r="M110" s="274"/>
      <c r="N110" s="275"/>
      <c r="O110" s="275"/>
      <c r="P110" s="276">
        <f>SUM(P111:P126)</f>
        <v>0</v>
      </c>
      <c r="Q110" s="275"/>
      <c r="R110" s="276">
        <f>SUM(R111:R126)</f>
        <v>6.09385</v>
      </c>
      <c r="S110" s="275"/>
      <c r="T110" s="277">
        <f>SUM(T111:T126)</f>
        <v>0</v>
      </c>
      <c r="AR110" s="271" t="s">
        <v>75</v>
      </c>
      <c r="AT110" s="278" t="s">
        <v>67</v>
      </c>
      <c r="AU110" s="278" t="s">
        <v>75</v>
      </c>
      <c r="AY110" s="271" t="s">
        <v>123</v>
      </c>
      <c r="BK110" s="279">
        <f>SUM(BK111:BK126)</f>
        <v>0</v>
      </c>
    </row>
    <row r="111" spans="2:65" s="130" customFormat="1" ht="22.9" customHeight="1">
      <c r="B111" s="124"/>
      <c r="C111" s="282" t="s">
        <v>155</v>
      </c>
      <c r="D111" s="282" t="s">
        <v>126</v>
      </c>
      <c r="E111" s="283" t="s">
        <v>676</v>
      </c>
      <c r="F111" s="284" t="s">
        <v>677</v>
      </c>
      <c r="G111" s="285" t="s">
        <v>138</v>
      </c>
      <c r="H111" s="286">
        <v>3500</v>
      </c>
      <c r="I111" s="287"/>
      <c r="J111" s="288">
        <f>ROUND(I111*H111,2)</f>
        <v>0</v>
      </c>
      <c r="K111" s="284" t="s">
        <v>5</v>
      </c>
      <c r="L111" s="124"/>
      <c r="M111" s="289" t="s">
        <v>5</v>
      </c>
      <c r="N111" s="290" t="s">
        <v>42</v>
      </c>
      <c r="O111" s="125"/>
      <c r="P111" s="291">
        <f>O111*H111</f>
        <v>0</v>
      </c>
      <c r="Q111" s="291">
        <v>2E-05</v>
      </c>
      <c r="R111" s="291">
        <f>Q111*H111</f>
        <v>0.07</v>
      </c>
      <c r="S111" s="291">
        <v>0</v>
      </c>
      <c r="T111" s="292">
        <f>S111*H111</f>
        <v>0</v>
      </c>
      <c r="AR111" s="98" t="s">
        <v>144</v>
      </c>
      <c r="AT111" s="98" t="s">
        <v>126</v>
      </c>
      <c r="AU111" s="98" t="s">
        <v>77</v>
      </c>
      <c r="AY111" s="98" t="s">
        <v>123</v>
      </c>
      <c r="BE111" s="293">
        <f>IF(N111="základní",J111,0)</f>
        <v>0</v>
      </c>
      <c r="BF111" s="293">
        <f>IF(N111="snížená",J111,0)</f>
        <v>0</v>
      </c>
      <c r="BG111" s="293">
        <f>IF(N111="zákl. přenesená",J111,0)</f>
        <v>0</v>
      </c>
      <c r="BH111" s="293">
        <f>IF(N111="sníž. přenesená",J111,0)</f>
        <v>0</v>
      </c>
      <c r="BI111" s="293">
        <f>IF(N111="nulová",J111,0)</f>
        <v>0</v>
      </c>
      <c r="BJ111" s="98" t="s">
        <v>75</v>
      </c>
      <c r="BK111" s="293">
        <f>ROUND(I111*H111,2)</f>
        <v>0</v>
      </c>
      <c r="BL111" s="98" t="s">
        <v>144</v>
      </c>
      <c r="BM111" s="98" t="s">
        <v>678</v>
      </c>
    </row>
    <row r="112" spans="2:47" s="130" customFormat="1" ht="27">
      <c r="B112" s="124"/>
      <c r="D112" s="294" t="s">
        <v>133</v>
      </c>
      <c r="F112" s="295" t="s">
        <v>679</v>
      </c>
      <c r="L112" s="124"/>
      <c r="M112" s="296"/>
      <c r="N112" s="125"/>
      <c r="O112" s="125"/>
      <c r="P112" s="125"/>
      <c r="Q112" s="125"/>
      <c r="R112" s="125"/>
      <c r="S112" s="125"/>
      <c r="T112" s="172"/>
      <c r="AT112" s="98" t="s">
        <v>133</v>
      </c>
      <c r="AU112" s="98" t="s">
        <v>77</v>
      </c>
    </row>
    <row r="113" spans="2:47" s="130" customFormat="1" ht="27">
      <c r="B113" s="124"/>
      <c r="D113" s="294" t="s">
        <v>134</v>
      </c>
      <c r="F113" s="297" t="s">
        <v>680</v>
      </c>
      <c r="L113" s="124"/>
      <c r="M113" s="296"/>
      <c r="N113" s="125"/>
      <c r="O113" s="125"/>
      <c r="P113" s="125"/>
      <c r="Q113" s="125"/>
      <c r="R113" s="125"/>
      <c r="S113" s="125"/>
      <c r="T113" s="172"/>
      <c r="AT113" s="98" t="s">
        <v>134</v>
      </c>
      <c r="AU113" s="98" t="s">
        <v>77</v>
      </c>
    </row>
    <row r="114" spans="2:51" s="326" customFormat="1" ht="27">
      <c r="B114" s="325"/>
      <c r="D114" s="294" t="s">
        <v>184</v>
      </c>
      <c r="E114" s="327" t="s">
        <v>5</v>
      </c>
      <c r="F114" s="328" t="s">
        <v>681</v>
      </c>
      <c r="H114" s="327" t="s">
        <v>5</v>
      </c>
      <c r="L114" s="325"/>
      <c r="M114" s="329"/>
      <c r="N114" s="330"/>
      <c r="O114" s="330"/>
      <c r="P114" s="330"/>
      <c r="Q114" s="330"/>
      <c r="R114" s="330"/>
      <c r="S114" s="330"/>
      <c r="T114" s="331"/>
      <c r="AT114" s="327" t="s">
        <v>184</v>
      </c>
      <c r="AU114" s="327" t="s">
        <v>77</v>
      </c>
      <c r="AV114" s="326" t="s">
        <v>75</v>
      </c>
      <c r="AW114" s="326" t="s">
        <v>35</v>
      </c>
      <c r="AX114" s="326" t="s">
        <v>68</v>
      </c>
      <c r="AY114" s="327" t="s">
        <v>123</v>
      </c>
    </row>
    <row r="115" spans="2:51" s="302" customFormat="1" ht="13.5">
      <c r="B115" s="301"/>
      <c r="D115" s="294" t="s">
        <v>184</v>
      </c>
      <c r="E115" s="303" t="s">
        <v>5</v>
      </c>
      <c r="F115" s="304" t="s">
        <v>682</v>
      </c>
      <c r="H115" s="305">
        <v>3500</v>
      </c>
      <c r="L115" s="301"/>
      <c r="M115" s="306"/>
      <c r="N115" s="307"/>
      <c r="O115" s="307"/>
      <c r="P115" s="307"/>
      <c r="Q115" s="307"/>
      <c r="R115" s="307"/>
      <c r="S115" s="307"/>
      <c r="T115" s="308"/>
      <c r="AT115" s="303" t="s">
        <v>184</v>
      </c>
      <c r="AU115" s="303" t="s">
        <v>77</v>
      </c>
      <c r="AV115" s="302" t="s">
        <v>77</v>
      </c>
      <c r="AW115" s="302" t="s">
        <v>35</v>
      </c>
      <c r="AX115" s="302" t="s">
        <v>68</v>
      </c>
      <c r="AY115" s="303" t="s">
        <v>123</v>
      </c>
    </row>
    <row r="116" spans="2:51" s="318" customFormat="1" ht="13.5">
      <c r="B116" s="317"/>
      <c r="D116" s="294" t="s">
        <v>184</v>
      </c>
      <c r="E116" s="319" t="s">
        <v>5</v>
      </c>
      <c r="F116" s="320" t="s">
        <v>188</v>
      </c>
      <c r="H116" s="321">
        <v>3500</v>
      </c>
      <c r="L116" s="317"/>
      <c r="M116" s="322"/>
      <c r="N116" s="323"/>
      <c r="O116" s="323"/>
      <c r="P116" s="323"/>
      <c r="Q116" s="323"/>
      <c r="R116" s="323"/>
      <c r="S116" s="323"/>
      <c r="T116" s="324"/>
      <c r="AT116" s="319" t="s">
        <v>184</v>
      </c>
      <c r="AU116" s="319" t="s">
        <v>77</v>
      </c>
      <c r="AV116" s="318" t="s">
        <v>144</v>
      </c>
      <c r="AW116" s="318" t="s">
        <v>35</v>
      </c>
      <c r="AX116" s="318" t="s">
        <v>75</v>
      </c>
      <c r="AY116" s="319" t="s">
        <v>123</v>
      </c>
    </row>
    <row r="117" spans="2:65" s="130" customFormat="1" ht="14.45" customHeight="1">
      <c r="B117" s="124"/>
      <c r="C117" s="333" t="s">
        <v>218</v>
      </c>
      <c r="D117" s="333" t="s">
        <v>295</v>
      </c>
      <c r="E117" s="334" t="s">
        <v>683</v>
      </c>
      <c r="F117" s="335" t="s">
        <v>684</v>
      </c>
      <c r="G117" s="336" t="s">
        <v>419</v>
      </c>
      <c r="H117" s="337">
        <v>105</v>
      </c>
      <c r="I117" s="338"/>
      <c r="J117" s="339">
        <f>ROUND(I117*H117,2)</f>
        <v>0</v>
      </c>
      <c r="K117" s="335" t="s">
        <v>685</v>
      </c>
      <c r="L117" s="340"/>
      <c r="M117" s="341" t="s">
        <v>5</v>
      </c>
      <c r="N117" s="342" t="s">
        <v>42</v>
      </c>
      <c r="O117" s="125"/>
      <c r="P117" s="291">
        <f>O117*H117</f>
        <v>0</v>
      </c>
      <c r="Q117" s="291">
        <v>0.05737</v>
      </c>
      <c r="R117" s="291">
        <f>Q117*H117</f>
        <v>6.0238499999999995</v>
      </c>
      <c r="S117" s="291">
        <v>0</v>
      </c>
      <c r="T117" s="292">
        <f>S117*H117</f>
        <v>0</v>
      </c>
      <c r="AR117" s="98" t="s">
        <v>227</v>
      </c>
      <c r="AT117" s="98" t="s">
        <v>295</v>
      </c>
      <c r="AU117" s="98" t="s">
        <v>77</v>
      </c>
      <c r="AY117" s="98" t="s">
        <v>123</v>
      </c>
      <c r="BE117" s="293">
        <f>IF(N117="základní",J117,0)</f>
        <v>0</v>
      </c>
      <c r="BF117" s="293">
        <f>IF(N117="snížená",J117,0)</f>
        <v>0</v>
      </c>
      <c r="BG117" s="293">
        <f>IF(N117="zákl. přenesená",J117,0)</f>
        <v>0</v>
      </c>
      <c r="BH117" s="293">
        <f>IF(N117="sníž. přenesená",J117,0)</f>
        <v>0</v>
      </c>
      <c r="BI117" s="293">
        <f>IF(N117="nulová",J117,0)</f>
        <v>0</v>
      </c>
      <c r="BJ117" s="98" t="s">
        <v>75</v>
      </c>
      <c r="BK117" s="293">
        <f>ROUND(I117*H117,2)</f>
        <v>0</v>
      </c>
      <c r="BL117" s="98" t="s">
        <v>144</v>
      </c>
      <c r="BM117" s="98" t="s">
        <v>686</v>
      </c>
    </row>
    <row r="118" spans="2:47" s="130" customFormat="1" ht="13.5">
      <c r="B118" s="124"/>
      <c r="D118" s="294" t="s">
        <v>133</v>
      </c>
      <c r="F118" s="295" t="s">
        <v>687</v>
      </c>
      <c r="L118" s="124"/>
      <c r="M118" s="296"/>
      <c r="N118" s="125"/>
      <c r="O118" s="125"/>
      <c r="P118" s="125"/>
      <c r="Q118" s="125"/>
      <c r="R118" s="125"/>
      <c r="S118" s="125"/>
      <c r="T118" s="172"/>
      <c r="AT118" s="98" t="s">
        <v>133</v>
      </c>
      <c r="AU118" s="98" t="s">
        <v>77</v>
      </c>
    </row>
    <row r="119" spans="2:47" s="130" customFormat="1" ht="27">
      <c r="B119" s="124"/>
      <c r="D119" s="294" t="s">
        <v>134</v>
      </c>
      <c r="F119" s="297" t="s">
        <v>688</v>
      </c>
      <c r="L119" s="124"/>
      <c r="M119" s="296"/>
      <c r="N119" s="125"/>
      <c r="O119" s="125"/>
      <c r="P119" s="125"/>
      <c r="Q119" s="125"/>
      <c r="R119" s="125"/>
      <c r="S119" s="125"/>
      <c r="T119" s="172"/>
      <c r="AT119" s="98" t="s">
        <v>134</v>
      </c>
      <c r="AU119" s="98" t="s">
        <v>77</v>
      </c>
    </row>
    <row r="120" spans="2:51" s="302" customFormat="1" ht="13.5">
      <c r="B120" s="301"/>
      <c r="D120" s="294" t="s">
        <v>184</v>
      </c>
      <c r="E120" s="303" t="s">
        <v>5</v>
      </c>
      <c r="F120" s="304" t="s">
        <v>689</v>
      </c>
      <c r="H120" s="305">
        <v>100</v>
      </c>
      <c r="L120" s="301"/>
      <c r="M120" s="306"/>
      <c r="N120" s="307"/>
      <c r="O120" s="307"/>
      <c r="P120" s="307"/>
      <c r="Q120" s="307"/>
      <c r="R120" s="307"/>
      <c r="S120" s="307"/>
      <c r="T120" s="308"/>
      <c r="AT120" s="303" t="s">
        <v>184</v>
      </c>
      <c r="AU120" s="303" t="s">
        <v>77</v>
      </c>
      <c r="AV120" s="302" t="s">
        <v>77</v>
      </c>
      <c r="AW120" s="302" t="s">
        <v>35</v>
      </c>
      <c r="AX120" s="302" t="s">
        <v>68</v>
      </c>
      <c r="AY120" s="303" t="s">
        <v>123</v>
      </c>
    </row>
    <row r="121" spans="2:51" s="302" customFormat="1" ht="13.5">
      <c r="B121" s="301"/>
      <c r="D121" s="294" t="s">
        <v>184</v>
      </c>
      <c r="E121" s="303" t="s">
        <v>5</v>
      </c>
      <c r="F121" s="304" t="s">
        <v>690</v>
      </c>
      <c r="H121" s="305">
        <v>5</v>
      </c>
      <c r="L121" s="301"/>
      <c r="M121" s="306"/>
      <c r="N121" s="307"/>
      <c r="O121" s="307"/>
      <c r="P121" s="307"/>
      <c r="Q121" s="307"/>
      <c r="R121" s="307"/>
      <c r="S121" s="307"/>
      <c r="T121" s="308"/>
      <c r="AT121" s="303" t="s">
        <v>184</v>
      </c>
      <c r="AU121" s="303" t="s">
        <v>77</v>
      </c>
      <c r="AV121" s="302" t="s">
        <v>77</v>
      </c>
      <c r="AW121" s="302" t="s">
        <v>35</v>
      </c>
      <c r="AX121" s="302" t="s">
        <v>68</v>
      </c>
      <c r="AY121" s="303" t="s">
        <v>123</v>
      </c>
    </row>
    <row r="122" spans="2:51" s="318" customFormat="1" ht="13.5">
      <c r="B122" s="317"/>
      <c r="D122" s="294" t="s">
        <v>184</v>
      </c>
      <c r="E122" s="319" t="s">
        <v>5</v>
      </c>
      <c r="F122" s="320" t="s">
        <v>188</v>
      </c>
      <c r="H122" s="321">
        <v>105</v>
      </c>
      <c r="L122" s="317"/>
      <c r="M122" s="322"/>
      <c r="N122" s="323"/>
      <c r="O122" s="323"/>
      <c r="P122" s="323"/>
      <c r="Q122" s="323"/>
      <c r="R122" s="323"/>
      <c r="S122" s="323"/>
      <c r="T122" s="324"/>
      <c r="AT122" s="319" t="s">
        <v>184</v>
      </c>
      <c r="AU122" s="319" t="s">
        <v>77</v>
      </c>
      <c r="AV122" s="318" t="s">
        <v>144</v>
      </c>
      <c r="AW122" s="318" t="s">
        <v>35</v>
      </c>
      <c r="AX122" s="318" t="s">
        <v>75</v>
      </c>
      <c r="AY122" s="319" t="s">
        <v>123</v>
      </c>
    </row>
    <row r="123" spans="2:65" s="130" customFormat="1" ht="14.45" customHeight="1">
      <c r="B123" s="124"/>
      <c r="C123" s="282" t="s">
        <v>227</v>
      </c>
      <c r="D123" s="282" t="s">
        <v>126</v>
      </c>
      <c r="E123" s="283" t="s">
        <v>691</v>
      </c>
      <c r="F123" s="284" t="s">
        <v>692</v>
      </c>
      <c r="G123" s="285" t="s">
        <v>138</v>
      </c>
      <c r="H123" s="286">
        <v>3500</v>
      </c>
      <c r="I123" s="287"/>
      <c r="J123" s="288">
        <f>ROUND(I123*H123,2)</f>
        <v>0</v>
      </c>
      <c r="K123" s="284" t="s">
        <v>5</v>
      </c>
      <c r="L123" s="124"/>
      <c r="M123" s="289" t="s">
        <v>5</v>
      </c>
      <c r="N123" s="290" t="s">
        <v>42</v>
      </c>
      <c r="O123" s="125"/>
      <c r="P123" s="291">
        <f>O123*H123</f>
        <v>0</v>
      </c>
      <c r="Q123" s="291">
        <v>0</v>
      </c>
      <c r="R123" s="291">
        <f>Q123*H123</f>
        <v>0</v>
      </c>
      <c r="S123" s="291">
        <v>0</v>
      </c>
      <c r="T123" s="292">
        <f>S123*H123</f>
        <v>0</v>
      </c>
      <c r="AR123" s="98" t="s">
        <v>288</v>
      </c>
      <c r="AT123" s="98" t="s">
        <v>126</v>
      </c>
      <c r="AU123" s="98" t="s">
        <v>77</v>
      </c>
      <c r="AY123" s="98" t="s">
        <v>123</v>
      </c>
      <c r="BE123" s="293">
        <f>IF(N123="základní",J123,0)</f>
        <v>0</v>
      </c>
      <c r="BF123" s="293">
        <f>IF(N123="snížená",J123,0)</f>
        <v>0</v>
      </c>
      <c r="BG123" s="293">
        <f>IF(N123="zákl. přenesená",J123,0)</f>
        <v>0</v>
      </c>
      <c r="BH123" s="293">
        <f>IF(N123="sníž. přenesená",J123,0)</f>
        <v>0</v>
      </c>
      <c r="BI123" s="293">
        <f>IF(N123="nulová",J123,0)</f>
        <v>0</v>
      </c>
      <c r="BJ123" s="98" t="s">
        <v>75</v>
      </c>
      <c r="BK123" s="293">
        <f>ROUND(I123*H123,2)</f>
        <v>0</v>
      </c>
      <c r="BL123" s="98" t="s">
        <v>288</v>
      </c>
      <c r="BM123" s="98" t="s">
        <v>693</v>
      </c>
    </row>
    <row r="124" spans="2:47" s="130" customFormat="1" ht="13.5">
      <c r="B124" s="124"/>
      <c r="D124" s="294" t="s">
        <v>133</v>
      </c>
      <c r="F124" s="295" t="s">
        <v>692</v>
      </c>
      <c r="L124" s="124"/>
      <c r="M124" s="296"/>
      <c r="N124" s="125"/>
      <c r="O124" s="125"/>
      <c r="P124" s="125"/>
      <c r="Q124" s="125"/>
      <c r="R124" s="125"/>
      <c r="S124" s="125"/>
      <c r="T124" s="172"/>
      <c r="AT124" s="98" t="s">
        <v>133</v>
      </c>
      <c r="AU124" s="98" t="s">
        <v>77</v>
      </c>
    </row>
    <row r="125" spans="2:65" s="130" customFormat="1" ht="22.9" customHeight="1">
      <c r="B125" s="124"/>
      <c r="C125" s="282" t="s">
        <v>239</v>
      </c>
      <c r="D125" s="282" t="s">
        <v>126</v>
      </c>
      <c r="E125" s="283" t="s">
        <v>694</v>
      </c>
      <c r="F125" s="284" t="s">
        <v>695</v>
      </c>
      <c r="G125" s="285" t="s">
        <v>138</v>
      </c>
      <c r="H125" s="286">
        <v>3500</v>
      </c>
      <c r="I125" s="287"/>
      <c r="J125" s="288">
        <f>ROUND(I125*H125,2)</f>
        <v>0</v>
      </c>
      <c r="K125" s="284" t="s">
        <v>5</v>
      </c>
      <c r="L125" s="124"/>
      <c r="M125" s="289" t="s">
        <v>5</v>
      </c>
      <c r="N125" s="290" t="s">
        <v>42</v>
      </c>
      <c r="O125" s="125"/>
      <c r="P125" s="291">
        <f>O125*H125</f>
        <v>0</v>
      </c>
      <c r="Q125" s="291">
        <v>0</v>
      </c>
      <c r="R125" s="291">
        <f>Q125*H125</f>
        <v>0</v>
      </c>
      <c r="S125" s="291">
        <v>0</v>
      </c>
      <c r="T125" s="292">
        <f>S125*H125</f>
        <v>0</v>
      </c>
      <c r="AR125" s="98" t="s">
        <v>288</v>
      </c>
      <c r="AT125" s="98" t="s">
        <v>126</v>
      </c>
      <c r="AU125" s="98" t="s">
        <v>77</v>
      </c>
      <c r="AY125" s="98" t="s">
        <v>123</v>
      </c>
      <c r="BE125" s="293">
        <f>IF(N125="základní",J125,0)</f>
        <v>0</v>
      </c>
      <c r="BF125" s="293">
        <f>IF(N125="snížená",J125,0)</f>
        <v>0</v>
      </c>
      <c r="BG125" s="293">
        <f>IF(N125="zákl. přenesená",J125,0)</f>
        <v>0</v>
      </c>
      <c r="BH125" s="293">
        <f>IF(N125="sníž. přenesená",J125,0)</f>
        <v>0</v>
      </c>
      <c r="BI125" s="293">
        <f>IF(N125="nulová",J125,0)</f>
        <v>0</v>
      </c>
      <c r="BJ125" s="98" t="s">
        <v>75</v>
      </c>
      <c r="BK125" s="293">
        <f>ROUND(I125*H125,2)</f>
        <v>0</v>
      </c>
      <c r="BL125" s="98" t="s">
        <v>288</v>
      </c>
      <c r="BM125" s="98" t="s">
        <v>696</v>
      </c>
    </row>
    <row r="126" spans="2:47" s="130" customFormat="1" ht="27">
      <c r="B126" s="124"/>
      <c r="D126" s="294" t="s">
        <v>133</v>
      </c>
      <c r="F126" s="295" t="s">
        <v>695</v>
      </c>
      <c r="L126" s="124"/>
      <c r="M126" s="296"/>
      <c r="N126" s="125"/>
      <c r="O126" s="125"/>
      <c r="P126" s="125"/>
      <c r="Q126" s="125"/>
      <c r="R126" s="125"/>
      <c r="S126" s="125"/>
      <c r="T126" s="172"/>
      <c r="AT126" s="98" t="s">
        <v>133</v>
      </c>
      <c r="AU126" s="98" t="s">
        <v>77</v>
      </c>
    </row>
    <row r="127" spans="2:63" s="270" customFormat="1" ht="29.85" customHeight="1">
      <c r="B127" s="269"/>
      <c r="D127" s="271" t="s">
        <v>67</v>
      </c>
      <c r="E127" s="280" t="s">
        <v>580</v>
      </c>
      <c r="F127" s="280" t="s">
        <v>581</v>
      </c>
      <c r="J127" s="281">
        <f>BK127</f>
        <v>0</v>
      </c>
      <c r="L127" s="269"/>
      <c r="M127" s="274"/>
      <c r="N127" s="275"/>
      <c r="O127" s="275"/>
      <c r="P127" s="276">
        <f>SUM(P128:P133)</f>
        <v>0</v>
      </c>
      <c r="Q127" s="275"/>
      <c r="R127" s="276">
        <f>SUM(R128:R133)</f>
        <v>0</v>
      </c>
      <c r="S127" s="275"/>
      <c r="T127" s="277">
        <f>SUM(T128:T133)</f>
        <v>0</v>
      </c>
      <c r="AR127" s="271" t="s">
        <v>75</v>
      </c>
      <c r="AT127" s="278" t="s">
        <v>67</v>
      </c>
      <c r="AU127" s="278" t="s">
        <v>75</v>
      </c>
      <c r="AY127" s="271" t="s">
        <v>123</v>
      </c>
      <c r="BK127" s="279">
        <f>SUM(BK128:BK133)</f>
        <v>0</v>
      </c>
    </row>
    <row r="128" spans="2:65" s="130" customFormat="1" ht="22.9" customHeight="1">
      <c r="B128" s="124"/>
      <c r="C128" s="282" t="s">
        <v>245</v>
      </c>
      <c r="D128" s="282" t="s">
        <v>126</v>
      </c>
      <c r="E128" s="283" t="s">
        <v>697</v>
      </c>
      <c r="F128" s="284" t="s">
        <v>698</v>
      </c>
      <c r="G128" s="285" t="s">
        <v>269</v>
      </c>
      <c r="H128" s="286">
        <v>6.094</v>
      </c>
      <c r="I128" s="287"/>
      <c r="J128" s="288">
        <f>ROUND(I128*H128,2)</f>
        <v>0</v>
      </c>
      <c r="K128" s="284" t="s">
        <v>130</v>
      </c>
      <c r="L128" s="124"/>
      <c r="M128" s="289" t="s">
        <v>5</v>
      </c>
      <c r="N128" s="290" t="s">
        <v>42</v>
      </c>
      <c r="O128" s="125"/>
      <c r="P128" s="291">
        <f>O128*H128</f>
        <v>0</v>
      </c>
      <c r="Q128" s="291">
        <v>0</v>
      </c>
      <c r="R128" s="291">
        <f>Q128*H128</f>
        <v>0</v>
      </c>
      <c r="S128" s="291">
        <v>0</v>
      </c>
      <c r="T128" s="292">
        <f>S128*H128</f>
        <v>0</v>
      </c>
      <c r="AR128" s="98" t="s">
        <v>144</v>
      </c>
      <c r="AT128" s="98" t="s">
        <v>126</v>
      </c>
      <c r="AU128" s="98" t="s">
        <v>77</v>
      </c>
      <c r="AY128" s="98" t="s">
        <v>123</v>
      </c>
      <c r="BE128" s="293">
        <f>IF(N128="základní",J128,0)</f>
        <v>0</v>
      </c>
      <c r="BF128" s="293">
        <f>IF(N128="snížená",J128,0)</f>
        <v>0</v>
      </c>
      <c r="BG128" s="293">
        <f>IF(N128="zákl. přenesená",J128,0)</f>
        <v>0</v>
      </c>
      <c r="BH128" s="293">
        <f>IF(N128="sníž. přenesená",J128,0)</f>
        <v>0</v>
      </c>
      <c r="BI128" s="293">
        <f>IF(N128="nulová",J128,0)</f>
        <v>0</v>
      </c>
      <c r="BJ128" s="98" t="s">
        <v>75</v>
      </c>
      <c r="BK128" s="293">
        <f>ROUND(I128*H128,2)</f>
        <v>0</v>
      </c>
      <c r="BL128" s="98" t="s">
        <v>144</v>
      </c>
      <c r="BM128" s="98" t="s">
        <v>699</v>
      </c>
    </row>
    <row r="129" spans="2:47" s="130" customFormat="1" ht="40.5">
      <c r="B129" s="124"/>
      <c r="D129" s="294" t="s">
        <v>133</v>
      </c>
      <c r="F129" s="295" t="s">
        <v>700</v>
      </c>
      <c r="L129" s="124"/>
      <c r="M129" s="296"/>
      <c r="N129" s="125"/>
      <c r="O129" s="125"/>
      <c r="P129" s="125"/>
      <c r="Q129" s="125"/>
      <c r="R129" s="125"/>
      <c r="S129" s="125"/>
      <c r="T129" s="172"/>
      <c r="AT129" s="98" t="s">
        <v>133</v>
      </c>
      <c r="AU129" s="98" t="s">
        <v>77</v>
      </c>
    </row>
    <row r="130" spans="2:47" s="130" customFormat="1" ht="54">
      <c r="B130" s="124"/>
      <c r="D130" s="294" t="s">
        <v>203</v>
      </c>
      <c r="F130" s="297" t="s">
        <v>701</v>
      </c>
      <c r="L130" s="124"/>
      <c r="M130" s="296"/>
      <c r="N130" s="125"/>
      <c r="O130" s="125"/>
      <c r="P130" s="125"/>
      <c r="Q130" s="125"/>
      <c r="R130" s="125"/>
      <c r="S130" s="125"/>
      <c r="T130" s="172"/>
      <c r="AT130" s="98" t="s">
        <v>203</v>
      </c>
      <c r="AU130" s="98" t="s">
        <v>77</v>
      </c>
    </row>
    <row r="131" spans="2:65" s="130" customFormat="1" ht="22.9" customHeight="1">
      <c r="B131" s="124"/>
      <c r="C131" s="282" t="s">
        <v>253</v>
      </c>
      <c r="D131" s="282" t="s">
        <v>126</v>
      </c>
      <c r="E131" s="283" t="s">
        <v>702</v>
      </c>
      <c r="F131" s="284" t="s">
        <v>703</v>
      </c>
      <c r="G131" s="285" t="s">
        <v>269</v>
      </c>
      <c r="H131" s="286">
        <v>6.094</v>
      </c>
      <c r="I131" s="287"/>
      <c r="J131" s="288">
        <f>ROUND(I131*H131,2)</f>
        <v>0</v>
      </c>
      <c r="K131" s="284" t="s">
        <v>130</v>
      </c>
      <c r="L131" s="124"/>
      <c r="M131" s="289" t="s">
        <v>5</v>
      </c>
      <c r="N131" s="290" t="s">
        <v>42</v>
      </c>
      <c r="O131" s="125"/>
      <c r="P131" s="291">
        <f>O131*H131</f>
        <v>0</v>
      </c>
      <c r="Q131" s="291">
        <v>0</v>
      </c>
      <c r="R131" s="291">
        <f>Q131*H131</f>
        <v>0</v>
      </c>
      <c r="S131" s="291">
        <v>0</v>
      </c>
      <c r="T131" s="292">
        <f>S131*H131</f>
        <v>0</v>
      </c>
      <c r="AR131" s="98" t="s">
        <v>144</v>
      </c>
      <c r="AT131" s="98" t="s">
        <v>126</v>
      </c>
      <c r="AU131" s="98" t="s">
        <v>77</v>
      </c>
      <c r="AY131" s="98" t="s">
        <v>123</v>
      </c>
      <c r="BE131" s="293">
        <f>IF(N131="základní",J131,0)</f>
        <v>0</v>
      </c>
      <c r="BF131" s="293">
        <f>IF(N131="snížená",J131,0)</f>
        <v>0</v>
      </c>
      <c r="BG131" s="293">
        <f>IF(N131="zákl. přenesená",J131,0)</f>
        <v>0</v>
      </c>
      <c r="BH131" s="293">
        <f>IF(N131="sníž. přenesená",J131,0)</f>
        <v>0</v>
      </c>
      <c r="BI131" s="293">
        <f>IF(N131="nulová",J131,0)</f>
        <v>0</v>
      </c>
      <c r="BJ131" s="98" t="s">
        <v>75</v>
      </c>
      <c r="BK131" s="293">
        <f>ROUND(I131*H131,2)</f>
        <v>0</v>
      </c>
      <c r="BL131" s="98" t="s">
        <v>144</v>
      </c>
      <c r="BM131" s="98" t="s">
        <v>704</v>
      </c>
    </row>
    <row r="132" spans="2:47" s="130" customFormat="1" ht="40.5">
      <c r="B132" s="124"/>
      <c r="D132" s="294" t="s">
        <v>133</v>
      </c>
      <c r="F132" s="295" t="s">
        <v>705</v>
      </c>
      <c r="L132" s="124"/>
      <c r="M132" s="296"/>
      <c r="N132" s="125"/>
      <c r="O132" s="125"/>
      <c r="P132" s="125"/>
      <c r="Q132" s="125"/>
      <c r="R132" s="125"/>
      <c r="S132" s="125"/>
      <c r="T132" s="172"/>
      <c r="AT132" s="98" t="s">
        <v>133</v>
      </c>
      <c r="AU132" s="98" t="s">
        <v>77</v>
      </c>
    </row>
    <row r="133" spans="2:47" s="130" customFormat="1" ht="54">
      <c r="B133" s="124"/>
      <c r="D133" s="294" t="s">
        <v>203</v>
      </c>
      <c r="F133" s="297" t="s">
        <v>701</v>
      </c>
      <c r="L133" s="124"/>
      <c r="M133" s="298"/>
      <c r="N133" s="299"/>
      <c r="O133" s="299"/>
      <c r="P133" s="299"/>
      <c r="Q133" s="299"/>
      <c r="R133" s="299"/>
      <c r="S133" s="299"/>
      <c r="T133" s="300"/>
      <c r="AT133" s="98" t="s">
        <v>203</v>
      </c>
      <c r="AU133" s="98" t="s">
        <v>77</v>
      </c>
    </row>
    <row r="134" spans="2:12" s="130" customFormat="1" ht="6.95" customHeight="1">
      <c r="B134" s="149"/>
      <c r="C134" s="150"/>
      <c r="D134" s="150"/>
      <c r="E134" s="150"/>
      <c r="F134" s="150"/>
      <c r="G134" s="150"/>
      <c r="H134" s="150"/>
      <c r="I134" s="150"/>
      <c r="J134" s="150"/>
      <c r="K134" s="150"/>
      <c r="L134" s="124"/>
    </row>
  </sheetData>
  <sheetProtection algorithmName="SHA-512" hashValue="CqGRyt+oDFK1lnGpIsYQCuHkmGG4Aaufd+TpIO/YQAidB4+GXDR8mhxFFnugUimeiw1UWeSv7RDaUzIWg6Bvvw==" saltValue="vLdiyZ6EM7SEfjZV4XydOw==" spinCount="100000" sheet="1" objects="1" scenarios="1"/>
  <protectedRanges>
    <protectedRange sqref="I83:I131" name="Oblast1"/>
  </protectedRanges>
  <autoFilter ref="C79:K133"/>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6"/>
  <sheetViews>
    <sheetView showGridLines="0" workbookViewId="0" topLeftCell="A1">
      <pane ySplit="1" topLeftCell="A2" activePane="bottomLeft" state="frozen"/>
      <selection pane="topLeft" activeCell="L105" sqref="L105"/>
      <selection pane="bottomLeft" activeCell="J13" sqref="J13"/>
    </sheetView>
  </sheetViews>
  <sheetFormatPr defaultColWidth="9.33203125" defaultRowHeight="13.5"/>
  <cols>
    <col min="1" max="1" width="7.16015625" style="94" customWidth="1"/>
    <col min="2" max="2" width="1.5" style="94" customWidth="1"/>
    <col min="3" max="3" width="3.5" style="94" customWidth="1"/>
    <col min="4" max="4" width="3.66015625" style="94" customWidth="1"/>
    <col min="5" max="5" width="11" style="94" customWidth="1"/>
    <col min="6" max="6" width="64.33203125" style="94" customWidth="1"/>
    <col min="7" max="7" width="7.5" style="94" customWidth="1"/>
    <col min="8" max="8" width="10" style="94" customWidth="1"/>
    <col min="9" max="9" width="10.83203125" style="94" customWidth="1"/>
    <col min="10" max="10" width="20.16015625" style="94" customWidth="1"/>
    <col min="11" max="11" width="14.16015625" style="94" customWidth="1"/>
    <col min="12" max="12" width="9.33203125" style="94" customWidth="1"/>
    <col min="13" max="18" width="9.16015625" style="94" hidden="1" customWidth="1"/>
    <col min="19" max="19" width="7" style="94" hidden="1" customWidth="1"/>
    <col min="20" max="20" width="25.5" style="94" hidden="1" customWidth="1"/>
    <col min="21" max="21" width="14" style="94" hidden="1" customWidth="1"/>
    <col min="22" max="22" width="10.5" style="94" customWidth="1"/>
    <col min="23" max="23" width="14" style="94" customWidth="1"/>
    <col min="24" max="24" width="10.5" style="94" customWidth="1"/>
    <col min="25" max="25" width="12.83203125" style="94" customWidth="1"/>
    <col min="26" max="26" width="9.5" style="94" customWidth="1"/>
    <col min="27" max="27" width="12.83203125" style="94" customWidth="1"/>
    <col min="28" max="28" width="14" style="94" customWidth="1"/>
    <col min="29" max="29" width="9.5" style="94" customWidth="1"/>
    <col min="30" max="30" width="12.83203125" style="94" customWidth="1"/>
    <col min="31" max="31" width="14" style="94" customWidth="1"/>
    <col min="32" max="43" width="9.33203125" style="94" customWidth="1"/>
    <col min="44" max="65" width="9.16015625" style="94" hidden="1" customWidth="1"/>
    <col min="66" max="16384" width="9.33203125" style="94" customWidth="1"/>
  </cols>
  <sheetData>
    <row r="1" spans="1:70" ht="21.75" customHeight="1">
      <c r="A1" s="93"/>
      <c r="B1" s="3"/>
      <c r="C1" s="3"/>
      <c r="D1" s="4" t="s">
        <v>1</v>
      </c>
      <c r="E1" s="3"/>
      <c r="F1" s="211" t="s">
        <v>88</v>
      </c>
      <c r="G1" s="212" t="s">
        <v>89</v>
      </c>
      <c r="H1" s="212"/>
      <c r="I1" s="3"/>
      <c r="J1" s="211" t="s">
        <v>90</v>
      </c>
      <c r="K1" s="4" t="s">
        <v>91</v>
      </c>
      <c r="L1" s="211" t="s">
        <v>92</v>
      </c>
      <c r="M1" s="211"/>
      <c r="N1" s="211"/>
      <c r="O1" s="211"/>
      <c r="P1" s="211"/>
      <c r="Q1" s="211"/>
      <c r="R1" s="211"/>
      <c r="S1" s="211"/>
      <c r="T1" s="211"/>
      <c r="U1" s="92"/>
      <c r="V1" s="92"/>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row>
    <row r="2" spans="3:46" ht="36.95" customHeight="1">
      <c r="L2" s="96" t="s">
        <v>8</v>
      </c>
      <c r="M2" s="97"/>
      <c r="N2" s="97"/>
      <c r="O2" s="97"/>
      <c r="P2" s="97"/>
      <c r="Q2" s="97"/>
      <c r="R2" s="97"/>
      <c r="S2" s="97"/>
      <c r="T2" s="97"/>
      <c r="U2" s="97"/>
      <c r="V2" s="97"/>
      <c r="AT2" s="98" t="s">
        <v>87</v>
      </c>
    </row>
    <row r="3" spans="2:46" ht="6.95" customHeight="1">
      <c r="B3" s="99"/>
      <c r="C3" s="100"/>
      <c r="D3" s="100"/>
      <c r="E3" s="100"/>
      <c r="F3" s="100"/>
      <c r="G3" s="100"/>
      <c r="H3" s="100"/>
      <c r="I3" s="100"/>
      <c r="J3" s="100"/>
      <c r="K3" s="101"/>
      <c r="AT3" s="98" t="s">
        <v>77</v>
      </c>
    </row>
    <row r="4" spans="2:46" ht="36.95" customHeight="1">
      <c r="B4" s="102"/>
      <c r="C4" s="103"/>
      <c r="D4" s="104" t="s">
        <v>93</v>
      </c>
      <c r="E4" s="103"/>
      <c r="F4" s="103"/>
      <c r="G4" s="103"/>
      <c r="H4" s="103"/>
      <c r="I4" s="103"/>
      <c r="J4" s="103"/>
      <c r="K4" s="105"/>
      <c r="M4" s="106" t="s">
        <v>13</v>
      </c>
      <c r="AT4" s="98" t="s">
        <v>6</v>
      </c>
    </row>
    <row r="5" spans="2:11" ht="6.95" customHeight="1">
      <c r="B5" s="102"/>
      <c r="C5" s="103"/>
      <c r="D5" s="103"/>
      <c r="E5" s="103"/>
      <c r="F5" s="103"/>
      <c r="G5" s="103"/>
      <c r="H5" s="103"/>
      <c r="I5" s="103"/>
      <c r="J5" s="103"/>
      <c r="K5" s="105"/>
    </row>
    <row r="6" spans="2:11" ht="15">
      <c r="B6" s="102"/>
      <c r="C6" s="103"/>
      <c r="D6" s="115" t="s">
        <v>19</v>
      </c>
      <c r="E6" s="103"/>
      <c r="F6" s="103"/>
      <c r="G6" s="103"/>
      <c r="H6" s="103"/>
      <c r="I6" s="103"/>
      <c r="J6" s="103"/>
      <c r="K6" s="105"/>
    </row>
    <row r="7" spans="2:11" ht="14.45" customHeight="1">
      <c r="B7" s="102"/>
      <c r="C7" s="103"/>
      <c r="D7" s="103"/>
      <c r="E7" s="213" t="str">
        <f>'Rekapitulace stavby'!K6</f>
        <v>Přeložka Modlanského potoka – úprava koryta</v>
      </c>
      <c r="F7" s="214"/>
      <c r="G7" s="214"/>
      <c r="H7" s="214"/>
      <c r="I7" s="103"/>
      <c r="J7" s="103"/>
      <c r="K7" s="105"/>
    </row>
    <row r="8" spans="2:11" s="130" customFormat="1" ht="15">
      <c r="B8" s="124"/>
      <c r="C8" s="125"/>
      <c r="D8" s="115" t="s">
        <v>94</v>
      </c>
      <c r="E8" s="125"/>
      <c r="F8" s="125"/>
      <c r="G8" s="125"/>
      <c r="H8" s="125"/>
      <c r="I8" s="125"/>
      <c r="J8" s="125"/>
      <c r="K8" s="129"/>
    </row>
    <row r="9" spans="2:11" s="130" customFormat="1" ht="36.95" customHeight="1">
      <c r="B9" s="124"/>
      <c r="C9" s="125"/>
      <c r="D9" s="125"/>
      <c r="E9" s="215" t="s">
        <v>706</v>
      </c>
      <c r="F9" s="216"/>
      <c r="G9" s="216"/>
      <c r="H9" s="216"/>
      <c r="I9" s="125"/>
      <c r="J9" s="125"/>
      <c r="K9" s="129"/>
    </row>
    <row r="10" spans="2:11" s="130" customFormat="1" ht="13.5">
      <c r="B10" s="124"/>
      <c r="C10" s="125"/>
      <c r="D10" s="125"/>
      <c r="E10" s="125"/>
      <c r="F10" s="125"/>
      <c r="G10" s="125"/>
      <c r="H10" s="125"/>
      <c r="I10" s="125"/>
      <c r="J10" s="125"/>
      <c r="K10" s="129"/>
    </row>
    <row r="11" spans="2:11" s="130" customFormat="1" ht="14.45" customHeight="1">
      <c r="B11" s="124"/>
      <c r="C11" s="125"/>
      <c r="D11" s="115" t="s">
        <v>21</v>
      </c>
      <c r="E11" s="125"/>
      <c r="F11" s="116" t="s">
        <v>5</v>
      </c>
      <c r="G11" s="125"/>
      <c r="H11" s="125"/>
      <c r="I11" s="115" t="s">
        <v>22</v>
      </c>
      <c r="J11" s="116" t="s">
        <v>5</v>
      </c>
      <c r="K11" s="129"/>
    </row>
    <row r="12" spans="2:11" s="130" customFormat="1" ht="14.45" customHeight="1">
      <c r="B12" s="124"/>
      <c r="C12" s="125"/>
      <c r="D12" s="115" t="s">
        <v>23</v>
      </c>
      <c r="E12" s="125"/>
      <c r="F12" s="116" t="s">
        <v>24</v>
      </c>
      <c r="G12" s="125"/>
      <c r="H12" s="125"/>
      <c r="I12" s="115" t="s">
        <v>25</v>
      </c>
      <c r="J12" s="217" t="str">
        <f>'Rekapitulace stavby'!AN8</f>
        <v>26. 3. 2018</v>
      </c>
      <c r="K12" s="129"/>
    </row>
    <row r="13" spans="2:11" s="130" customFormat="1" ht="21.75" customHeight="1">
      <c r="B13" s="124"/>
      <c r="C13" s="125"/>
      <c r="D13" s="108" t="s">
        <v>96</v>
      </c>
      <c r="E13" s="125"/>
      <c r="F13" s="218" t="s">
        <v>707</v>
      </c>
      <c r="G13" s="125"/>
      <c r="H13" s="125"/>
      <c r="I13" s="125"/>
      <c r="J13" s="125"/>
      <c r="K13" s="129"/>
    </row>
    <row r="14" spans="2:11" s="130" customFormat="1" ht="14.45" customHeight="1">
      <c r="B14" s="124"/>
      <c r="C14" s="125"/>
      <c r="D14" s="115" t="s">
        <v>27</v>
      </c>
      <c r="E14" s="125"/>
      <c r="F14" s="125"/>
      <c r="G14" s="125"/>
      <c r="H14" s="125"/>
      <c r="I14" s="115" t="s">
        <v>28</v>
      </c>
      <c r="J14" s="116" t="str">
        <f>'Rekapitulace stavby'!AN10</f>
        <v>00007536</v>
      </c>
      <c r="K14" s="129"/>
    </row>
    <row r="15" spans="2:11" s="130" customFormat="1" ht="18" customHeight="1">
      <c r="B15" s="124"/>
      <c r="C15" s="125"/>
      <c r="D15" s="125"/>
      <c r="E15" s="116" t="s">
        <v>29</v>
      </c>
      <c r="F15" s="125"/>
      <c r="G15" s="125"/>
      <c r="H15" s="125"/>
      <c r="I15" s="115" t="s">
        <v>30</v>
      </c>
      <c r="J15" s="116" t="str">
        <f>'Rekapitulace stavby'!AN11</f>
        <v>CZ 00007536</v>
      </c>
      <c r="K15" s="129"/>
    </row>
    <row r="16" spans="2:11" s="130" customFormat="1" ht="6.95" customHeight="1">
      <c r="B16" s="124"/>
      <c r="C16" s="125"/>
      <c r="D16" s="125"/>
      <c r="E16" s="125"/>
      <c r="F16" s="125"/>
      <c r="G16" s="125"/>
      <c r="H16" s="125"/>
      <c r="I16" s="125"/>
      <c r="J16" s="125"/>
      <c r="K16" s="129"/>
    </row>
    <row r="17" spans="2:11" s="130" customFormat="1" ht="14.45" customHeight="1">
      <c r="B17" s="124"/>
      <c r="C17" s="125"/>
      <c r="D17" s="115" t="s">
        <v>31</v>
      </c>
      <c r="E17" s="125"/>
      <c r="F17" s="125"/>
      <c r="G17" s="125"/>
      <c r="H17" s="125"/>
      <c r="I17" s="115" t="s">
        <v>28</v>
      </c>
      <c r="J17" s="219" t="str">
        <f>'Rekapitulace stavby'!AN13</f>
        <v>Vyplň údaj</v>
      </c>
      <c r="K17" s="129"/>
    </row>
    <row r="18" spans="2:11" s="130" customFormat="1" ht="18" customHeight="1">
      <c r="B18" s="124"/>
      <c r="C18" s="125"/>
      <c r="D18" s="125"/>
      <c r="E18" s="219" t="str">
        <f>'Rekapitulace stavby'!E14:AJ14</f>
        <v>Vyplň údaj</v>
      </c>
      <c r="F18" s="125"/>
      <c r="G18" s="125"/>
      <c r="H18" s="125"/>
      <c r="I18" s="115" t="s">
        <v>30</v>
      </c>
      <c r="J18" s="219" t="str">
        <f>'Rekapitulace stavby'!AN14</f>
        <v>Vyplň údaj</v>
      </c>
      <c r="K18" s="129"/>
    </row>
    <row r="19" spans="2:11" s="130" customFormat="1" ht="6.95" customHeight="1">
      <c r="B19" s="124"/>
      <c r="C19" s="125"/>
      <c r="D19" s="125"/>
      <c r="E19" s="125"/>
      <c r="F19" s="125"/>
      <c r="G19" s="125"/>
      <c r="H19" s="125"/>
      <c r="I19" s="125"/>
      <c r="J19" s="125"/>
      <c r="K19" s="129"/>
    </row>
    <row r="20" spans="2:11" s="130" customFormat="1" ht="14.45" customHeight="1">
      <c r="B20" s="124"/>
      <c r="C20" s="125"/>
      <c r="D20" s="115" t="s">
        <v>33</v>
      </c>
      <c r="E20" s="125"/>
      <c r="F20" s="125"/>
      <c r="G20" s="125"/>
      <c r="H20" s="125"/>
      <c r="I20" s="115" t="s">
        <v>28</v>
      </c>
      <c r="J20" s="116" t="s">
        <v>5</v>
      </c>
      <c r="K20" s="129"/>
    </row>
    <row r="21" spans="2:11" s="130" customFormat="1" ht="18" customHeight="1">
      <c r="B21" s="124"/>
      <c r="C21" s="125"/>
      <c r="D21" s="125"/>
      <c r="E21" s="116" t="s">
        <v>34</v>
      </c>
      <c r="F21" s="125"/>
      <c r="G21" s="125"/>
      <c r="H21" s="125"/>
      <c r="I21" s="115" t="s">
        <v>30</v>
      </c>
      <c r="J21" s="116" t="s">
        <v>5</v>
      </c>
      <c r="K21" s="129"/>
    </row>
    <row r="22" spans="2:11" s="130" customFormat="1" ht="6.95" customHeight="1">
      <c r="B22" s="124"/>
      <c r="C22" s="125"/>
      <c r="D22" s="125"/>
      <c r="E22" s="125"/>
      <c r="F22" s="125"/>
      <c r="G22" s="125"/>
      <c r="H22" s="125"/>
      <c r="I22" s="125"/>
      <c r="J22" s="125"/>
      <c r="K22" s="129"/>
    </row>
    <row r="23" spans="2:11" s="130" customFormat="1" ht="14.45" customHeight="1">
      <c r="B23" s="124"/>
      <c r="C23" s="125"/>
      <c r="D23" s="115" t="s">
        <v>36</v>
      </c>
      <c r="E23" s="125"/>
      <c r="F23" s="125"/>
      <c r="G23" s="125"/>
      <c r="H23" s="125"/>
      <c r="I23" s="125"/>
      <c r="J23" s="125"/>
      <c r="K23" s="129"/>
    </row>
    <row r="24" spans="2:11" s="223" customFormat="1" ht="14.45" customHeight="1">
      <c r="B24" s="220"/>
      <c r="C24" s="221"/>
      <c r="D24" s="221"/>
      <c r="E24" s="122" t="s">
        <v>5</v>
      </c>
      <c r="F24" s="122"/>
      <c r="G24" s="122"/>
      <c r="H24" s="122"/>
      <c r="I24" s="221"/>
      <c r="J24" s="221"/>
      <c r="K24" s="222"/>
    </row>
    <row r="25" spans="2:11" s="130" customFormat="1" ht="6.95" customHeight="1">
      <c r="B25" s="124"/>
      <c r="C25" s="125"/>
      <c r="D25" s="125"/>
      <c r="E25" s="125"/>
      <c r="F25" s="125"/>
      <c r="G25" s="125"/>
      <c r="H25" s="125"/>
      <c r="I25" s="125"/>
      <c r="J25" s="125"/>
      <c r="K25" s="129"/>
    </row>
    <row r="26" spans="2:11" s="130" customFormat="1" ht="6.95" customHeight="1">
      <c r="B26" s="124"/>
      <c r="C26" s="125"/>
      <c r="D26" s="168"/>
      <c r="E26" s="168"/>
      <c r="F26" s="168"/>
      <c r="G26" s="168"/>
      <c r="H26" s="168"/>
      <c r="I26" s="168"/>
      <c r="J26" s="168"/>
      <c r="K26" s="224"/>
    </row>
    <row r="27" spans="2:11" s="130" customFormat="1" ht="25.35" customHeight="1">
      <c r="B27" s="124"/>
      <c r="C27" s="125"/>
      <c r="D27" s="345" t="s">
        <v>1082</v>
      </c>
      <c r="E27" s="125"/>
      <c r="F27" s="125"/>
      <c r="G27" s="125"/>
      <c r="H27" s="125"/>
      <c r="I27" s="125"/>
      <c r="J27" s="225">
        <f>ROUND(J87,2)</f>
        <v>0</v>
      </c>
      <c r="K27" s="129"/>
    </row>
    <row r="28" spans="2:11" s="130" customFormat="1" ht="6.95" customHeight="1">
      <c r="B28" s="124"/>
      <c r="C28" s="125"/>
      <c r="D28" s="168"/>
      <c r="E28" s="168"/>
      <c r="F28" s="168"/>
      <c r="G28" s="168"/>
      <c r="H28" s="168"/>
      <c r="I28" s="168"/>
      <c r="J28" s="168"/>
      <c r="K28" s="224"/>
    </row>
    <row r="29" spans="2:11" s="130" customFormat="1" ht="14.45" customHeight="1">
      <c r="B29" s="124"/>
      <c r="C29" s="125"/>
      <c r="D29" s="125"/>
      <c r="E29" s="125"/>
      <c r="F29" s="226" t="s">
        <v>39</v>
      </c>
      <c r="G29" s="125"/>
      <c r="H29" s="125"/>
      <c r="I29" s="226" t="s">
        <v>38</v>
      </c>
      <c r="J29" s="226" t="s">
        <v>40</v>
      </c>
      <c r="K29" s="129"/>
    </row>
    <row r="30" spans="2:11" s="130" customFormat="1" ht="14.45" customHeight="1">
      <c r="B30" s="124"/>
      <c r="C30" s="125"/>
      <c r="D30" s="134" t="s">
        <v>41</v>
      </c>
      <c r="E30" s="134" t="s">
        <v>42</v>
      </c>
      <c r="F30" s="227">
        <v>0</v>
      </c>
      <c r="G30" s="125"/>
      <c r="H30" s="125"/>
      <c r="I30" s="228">
        <v>0.21</v>
      </c>
      <c r="J30" s="227">
        <v>0</v>
      </c>
      <c r="K30" s="129"/>
    </row>
    <row r="31" spans="2:11" s="130" customFormat="1" ht="14.45" customHeight="1">
      <c r="B31" s="124"/>
      <c r="C31" s="125"/>
      <c r="D31" s="125"/>
      <c r="E31" s="134" t="s">
        <v>43</v>
      </c>
      <c r="F31" s="227">
        <v>0</v>
      </c>
      <c r="G31" s="125"/>
      <c r="H31" s="125"/>
      <c r="I31" s="228">
        <v>0.15</v>
      </c>
      <c r="J31" s="227">
        <v>0</v>
      </c>
      <c r="K31" s="129"/>
    </row>
    <row r="32" spans="2:11" s="130" customFormat="1" ht="14.45" customHeight="1" hidden="1">
      <c r="B32" s="124"/>
      <c r="C32" s="125"/>
      <c r="D32" s="125"/>
      <c r="E32" s="134" t="s">
        <v>44</v>
      </c>
      <c r="F32" s="227">
        <f>ROUND(SUM(BG87:BG325),2)</f>
        <v>0</v>
      </c>
      <c r="G32" s="125"/>
      <c r="H32" s="125"/>
      <c r="I32" s="228">
        <v>0.21</v>
      </c>
      <c r="J32" s="227">
        <v>0</v>
      </c>
      <c r="K32" s="129"/>
    </row>
    <row r="33" spans="2:11" s="130" customFormat="1" ht="14.45" customHeight="1" hidden="1">
      <c r="B33" s="124"/>
      <c r="C33" s="125"/>
      <c r="D33" s="125"/>
      <c r="E33" s="134" t="s">
        <v>45</v>
      </c>
      <c r="F33" s="227">
        <f>ROUND(SUM(BH87:BH325),2)</f>
        <v>0</v>
      </c>
      <c r="G33" s="125"/>
      <c r="H33" s="125"/>
      <c r="I33" s="228">
        <v>0.15</v>
      </c>
      <c r="J33" s="227">
        <v>0</v>
      </c>
      <c r="K33" s="129"/>
    </row>
    <row r="34" spans="2:11" s="130" customFormat="1" ht="14.45" customHeight="1" hidden="1">
      <c r="B34" s="124"/>
      <c r="C34" s="125"/>
      <c r="D34" s="125"/>
      <c r="E34" s="134" t="s">
        <v>46</v>
      </c>
      <c r="F34" s="227">
        <f>ROUND(SUM(BI87:BI325),2)</f>
        <v>0</v>
      </c>
      <c r="G34" s="125"/>
      <c r="H34" s="125"/>
      <c r="I34" s="228">
        <v>0</v>
      </c>
      <c r="J34" s="227">
        <v>0</v>
      </c>
      <c r="K34" s="129"/>
    </row>
    <row r="35" spans="2:11" s="130" customFormat="1" ht="6.95" customHeight="1">
      <c r="B35" s="124"/>
      <c r="C35" s="125"/>
      <c r="D35" s="125"/>
      <c r="E35" s="125"/>
      <c r="F35" s="125"/>
      <c r="G35" s="125"/>
      <c r="H35" s="125"/>
      <c r="I35" s="125"/>
      <c r="J35" s="125"/>
      <c r="K35" s="129"/>
    </row>
    <row r="36" spans="2:11" s="130" customFormat="1" ht="25.35" customHeight="1">
      <c r="B36" s="124"/>
      <c r="C36" s="229"/>
      <c r="D36" s="230"/>
      <c r="E36" s="175"/>
      <c r="F36" s="175"/>
      <c r="G36" s="231"/>
      <c r="H36" s="232"/>
      <c r="I36" s="175"/>
      <c r="J36" s="233"/>
      <c r="K36" s="234"/>
    </row>
    <row r="37" spans="2:11" s="130" customFormat="1" ht="14.45" customHeight="1">
      <c r="B37" s="149"/>
      <c r="C37" s="150"/>
      <c r="D37" s="150"/>
      <c r="E37" s="150"/>
      <c r="F37" s="150"/>
      <c r="G37" s="150"/>
      <c r="H37" s="150"/>
      <c r="I37" s="150"/>
      <c r="J37" s="150"/>
      <c r="K37" s="151"/>
    </row>
    <row r="41" spans="2:11" s="130" customFormat="1" ht="6.95" customHeight="1">
      <c r="B41" s="152"/>
      <c r="C41" s="153"/>
      <c r="D41" s="153"/>
      <c r="E41" s="153"/>
      <c r="F41" s="153"/>
      <c r="G41" s="153"/>
      <c r="H41" s="153"/>
      <c r="I41" s="153"/>
      <c r="J41" s="153"/>
      <c r="K41" s="235"/>
    </row>
    <row r="42" spans="2:11" s="130" customFormat="1" ht="36.95" customHeight="1">
      <c r="B42" s="124"/>
      <c r="C42" s="104" t="s">
        <v>98</v>
      </c>
      <c r="D42" s="125"/>
      <c r="E42" s="125"/>
      <c r="F42" s="125"/>
      <c r="G42" s="125"/>
      <c r="H42" s="125"/>
      <c r="I42" s="125"/>
      <c r="J42" s="125"/>
      <c r="K42" s="129"/>
    </row>
    <row r="43" spans="2:11" s="130" customFormat="1" ht="6.95" customHeight="1">
      <c r="B43" s="124"/>
      <c r="C43" s="125"/>
      <c r="D43" s="125"/>
      <c r="E43" s="125"/>
      <c r="F43" s="125"/>
      <c r="G43" s="125"/>
      <c r="H43" s="125"/>
      <c r="I43" s="125"/>
      <c r="J43" s="125"/>
      <c r="K43" s="129"/>
    </row>
    <row r="44" spans="2:11" s="130" customFormat="1" ht="14.45" customHeight="1">
      <c r="B44" s="124"/>
      <c r="C44" s="115" t="s">
        <v>19</v>
      </c>
      <c r="D44" s="125"/>
      <c r="E44" s="125"/>
      <c r="F44" s="125"/>
      <c r="G44" s="125"/>
      <c r="H44" s="125"/>
      <c r="I44" s="125"/>
      <c r="J44" s="125"/>
      <c r="K44" s="129"/>
    </row>
    <row r="45" spans="2:11" s="130" customFormat="1" ht="14.45" customHeight="1">
      <c r="B45" s="124"/>
      <c r="C45" s="125"/>
      <c r="D45" s="125"/>
      <c r="E45" s="213" t="str">
        <f>E7</f>
        <v>Přeložka Modlanského potoka – úprava koryta</v>
      </c>
      <c r="F45" s="214"/>
      <c r="G45" s="214"/>
      <c r="H45" s="214"/>
      <c r="I45" s="125"/>
      <c r="J45" s="125"/>
      <c r="K45" s="129"/>
    </row>
    <row r="46" spans="2:11" s="130" customFormat="1" ht="14.45" customHeight="1">
      <c r="B46" s="124"/>
      <c r="C46" s="115" t="s">
        <v>94</v>
      </c>
      <c r="D46" s="125"/>
      <c r="E46" s="125"/>
      <c r="F46" s="125"/>
      <c r="G46" s="125"/>
      <c r="H46" s="125"/>
      <c r="I46" s="125"/>
      <c r="J46" s="125"/>
      <c r="K46" s="129"/>
    </row>
    <row r="47" spans="2:11" s="130" customFormat="1" ht="16.15" customHeight="1">
      <c r="B47" s="124"/>
      <c r="C47" s="125"/>
      <c r="D47" s="125"/>
      <c r="E47" s="215" t="str">
        <f>E9</f>
        <v>SO 03 - Křížení přeložky s příkopem M</v>
      </c>
      <c r="F47" s="216"/>
      <c r="G47" s="216"/>
      <c r="H47" s="216"/>
      <c r="I47" s="125"/>
      <c r="J47" s="125"/>
      <c r="K47" s="129"/>
    </row>
    <row r="48" spans="2:11" s="130" customFormat="1" ht="6.95" customHeight="1">
      <c r="B48" s="124"/>
      <c r="C48" s="125"/>
      <c r="D48" s="125"/>
      <c r="E48" s="125"/>
      <c r="F48" s="125"/>
      <c r="G48" s="125"/>
      <c r="H48" s="125"/>
      <c r="I48" s="125"/>
      <c r="J48" s="125"/>
      <c r="K48" s="129"/>
    </row>
    <row r="49" spans="2:11" s="130" customFormat="1" ht="18" customHeight="1">
      <c r="B49" s="124"/>
      <c r="C49" s="115" t="s">
        <v>23</v>
      </c>
      <c r="D49" s="125"/>
      <c r="E49" s="125"/>
      <c r="F49" s="116" t="str">
        <f>F12</f>
        <v>k.ú. Roudníky, Vyklice a Tuchomyšl</v>
      </c>
      <c r="G49" s="125"/>
      <c r="H49" s="125"/>
      <c r="I49" s="115" t="s">
        <v>25</v>
      </c>
      <c r="J49" s="217" t="str">
        <f>IF(J12="","",J12)</f>
        <v>26. 3. 2018</v>
      </c>
      <c r="K49" s="129"/>
    </row>
    <row r="50" spans="2:11" s="130" customFormat="1" ht="6.95" customHeight="1">
      <c r="B50" s="124"/>
      <c r="C50" s="125"/>
      <c r="D50" s="125"/>
      <c r="E50" s="125"/>
      <c r="F50" s="125"/>
      <c r="G50" s="125"/>
      <c r="H50" s="125"/>
      <c r="I50" s="125"/>
      <c r="J50" s="125"/>
      <c r="K50" s="129"/>
    </row>
    <row r="51" spans="2:11" s="130" customFormat="1" ht="15">
      <c r="B51" s="124"/>
      <c r="C51" s="115" t="s">
        <v>27</v>
      </c>
      <c r="D51" s="125"/>
      <c r="E51" s="125"/>
      <c r="F51" s="116" t="str">
        <f>E15</f>
        <v>Palivový kombinát Ústí, s.p.</v>
      </c>
      <c r="G51" s="125"/>
      <c r="H51" s="125"/>
      <c r="I51" s="115" t="s">
        <v>33</v>
      </c>
      <c r="J51" s="122" t="str">
        <f>E21</f>
        <v>MVP - Ing. Lukáš Valečka</v>
      </c>
      <c r="K51" s="129"/>
    </row>
    <row r="52" spans="2:11" s="130" customFormat="1" ht="14.45" customHeight="1">
      <c r="B52" s="124"/>
      <c r="C52" s="115" t="s">
        <v>31</v>
      </c>
      <c r="D52" s="125"/>
      <c r="E52" s="125"/>
      <c r="F52" s="116" t="str">
        <f>IF(E18="","",E18)</f>
        <v>Vyplň údaj</v>
      </c>
      <c r="G52" s="125"/>
      <c r="H52" s="125"/>
      <c r="I52" s="125"/>
      <c r="J52" s="236"/>
      <c r="K52" s="129"/>
    </row>
    <row r="53" spans="2:11" s="130" customFormat="1" ht="10.35" customHeight="1">
      <c r="B53" s="124"/>
      <c r="C53" s="125"/>
      <c r="D53" s="125"/>
      <c r="E53" s="125"/>
      <c r="F53" s="125"/>
      <c r="G53" s="125"/>
      <c r="H53" s="125"/>
      <c r="I53" s="125"/>
      <c r="J53" s="125"/>
      <c r="K53" s="129"/>
    </row>
    <row r="54" spans="2:11" s="130" customFormat="1" ht="29.25" customHeight="1">
      <c r="B54" s="124"/>
      <c r="C54" s="237" t="s">
        <v>99</v>
      </c>
      <c r="D54" s="229"/>
      <c r="E54" s="229"/>
      <c r="F54" s="229"/>
      <c r="G54" s="229"/>
      <c r="H54" s="229"/>
      <c r="I54" s="229"/>
      <c r="J54" s="238" t="s">
        <v>100</v>
      </c>
      <c r="K54" s="239"/>
    </row>
    <row r="55" spans="2:11" s="130" customFormat="1" ht="10.35" customHeight="1">
      <c r="B55" s="124"/>
      <c r="C55" s="125"/>
      <c r="D55" s="125"/>
      <c r="E55" s="125"/>
      <c r="F55" s="125"/>
      <c r="G55" s="125"/>
      <c r="H55" s="125"/>
      <c r="I55" s="125"/>
      <c r="J55" s="125"/>
      <c r="K55" s="129"/>
    </row>
    <row r="56" spans="2:47" s="130" customFormat="1" ht="29.25" customHeight="1">
      <c r="B56" s="124"/>
      <c r="C56" s="240" t="s">
        <v>101</v>
      </c>
      <c r="D56" s="125"/>
      <c r="E56" s="125"/>
      <c r="F56" s="125"/>
      <c r="G56" s="125"/>
      <c r="H56" s="125"/>
      <c r="I56" s="125"/>
      <c r="J56" s="225">
        <f>J87</f>
        <v>0</v>
      </c>
      <c r="K56" s="129"/>
      <c r="AU56" s="98" t="s">
        <v>102</v>
      </c>
    </row>
    <row r="57" spans="2:11" s="247" customFormat="1" ht="24.95" customHeight="1">
      <c r="B57" s="241"/>
      <c r="C57" s="242"/>
      <c r="D57" s="243" t="s">
        <v>162</v>
      </c>
      <c r="E57" s="244"/>
      <c r="F57" s="244"/>
      <c r="G57" s="244"/>
      <c r="H57" s="244"/>
      <c r="I57" s="244"/>
      <c r="J57" s="245">
        <f>J88</f>
        <v>0</v>
      </c>
      <c r="K57" s="246"/>
    </row>
    <row r="58" spans="2:11" s="254" customFormat="1" ht="19.9" customHeight="1">
      <c r="B58" s="248"/>
      <c r="C58" s="249"/>
      <c r="D58" s="250" t="s">
        <v>163</v>
      </c>
      <c r="E58" s="251"/>
      <c r="F58" s="251"/>
      <c r="G58" s="251"/>
      <c r="H58" s="251"/>
      <c r="I58" s="251"/>
      <c r="J58" s="252">
        <f>J89</f>
        <v>0</v>
      </c>
      <c r="K58" s="253"/>
    </row>
    <row r="59" spans="2:11" s="254" customFormat="1" ht="19.9" customHeight="1">
      <c r="B59" s="248"/>
      <c r="C59" s="249"/>
      <c r="D59" s="250" t="s">
        <v>164</v>
      </c>
      <c r="E59" s="251"/>
      <c r="F59" s="251"/>
      <c r="G59" s="251"/>
      <c r="H59" s="251"/>
      <c r="I59" s="251"/>
      <c r="J59" s="252">
        <f>J187</f>
        <v>0</v>
      </c>
      <c r="K59" s="253"/>
    </row>
    <row r="60" spans="2:11" s="254" customFormat="1" ht="19.9" customHeight="1">
      <c r="B60" s="248"/>
      <c r="C60" s="249"/>
      <c r="D60" s="250" t="s">
        <v>165</v>
      </c>
      <c r="E60" s="251"/>
      <c r="F60" s="251"/>
      <c r="G60" s="251"/>
      <c r="H60" s="251"/>
      <c r="I60" s="251"/>
      <c r="J60" s="252">
        <f>J211</f>
        <v>0</v>
      </c>
      <c r="K60" s="253"/>
    </row>
    <row r="61" spans="2:11" s="254" customFormat="1" ht="19.9" customHeight="1">
      <c r="B61" s="248"/>
      <c r="C61" s="249"/>
      <c r="D61" s="250" t="s">
        <v>166</v>
      </c>
      <c r="E61" s="251"/>
      <c r="F61" s="251"/>
      <c r="G61" s="251"/>
      <c r="H61" s="251"/>
      <c r="I61" s="251"/>
      <c r="J61" s="252">
        <f>J233</f>
        <v>0</v>
      </c>
      <c r="K61" s="253"/>
    </row>
    <row r="62" spans="2:11" s="254" customFormat="1" ht="19.9" customHeight="1">
      <c r="B62" s="248"/>
      <c r="C62" s="249"/>
      <c r="D62" s="250" t="s">
        <v>167</v>
      </c>
      <c r="E62" s="251"/>
      <c r="F62" s="251"/>
      <c r="G62" s="251"/>
      <c r="H62" s="251"/>
      <c r="I62" s="251"/>
      <c r="J62" s="252">
        <f>J264</f>
        <v>0</v>
      </c>
      <c r="K62" s="253"/>
    </row>
    <row r="63" spans="2:11" s="254" customFormat="1" ht="19.9" customHeight="1">
      <c r="B63" s="248"/>
      <c r="C63" s="249"/>
      <c r="D63" s="250" t="s">
        <v>168</v>
      </c>
      <c r="E63" s="251"/>
      <c r="F63" s="251"/>
      <c r="G63" s="251"/>
      <c r="H63" s="251"/>
      <c r="I63" s="251"/>
      <c r="J63" s="252">
        <f>J274</f>
        <v>0</v>
      </c>
      <c r="K63" s="253"/>
    </row>
    <row r="64" spans="2:11" s="254" customFormat="1" ht="19.9" customHeight="1">
      <c r="B64" s="248"/>
      <c r="C64" s="249"/>
      <c r="D64" s="250" t="s">
        <v>169</v>
      </c>
      <c r="E64" s="251"/>
      <c r="F64" s="251"/>
      <c r="G64" s="251"/>
      <c r="H64" s="251"/>
      <c r="I64" s="251"/>
      <c r="J64" s="252">
        <f>J298</f>
        <v>0</v>
      </c>
      <c r="K64" s="253"/>
    </row>
    <row r="65" spans="2:11" s="254" customFormat="1" ht="19.9" customHeight="1">
      <c r="B65" s="248"/>
      <c r="C65" s="249"/>
      <c r="D65" s="250" t="s">
        <v>170</v>
      </c>
      <c r="E65" s="251"/>
      <c r="F65" s="251"/>
      <c r="G65" s="251"/>
      <c r="H65" s="251"/>
      <c r="I65" s="251"/>
      <c r="J65" s="252">
        <f>J313</f>
        <v>0</v>
      </c>
      <c r="K65" s="253"/>
    </row>
    <row r="66" spans="2:11" s="247" customFormat="1" ht="24.95" customHeight="1">
      <c r="B66" s="241"/>
      <c r="C66" s="242"/>
      <c r="D66" s="243" t="s">
        <v>171</v>
      </c>
      <c r="E66" s="244"/>
      <c r="F66" s="244"/>
      <c r="G66" s="244"/>
      <c r="H66" s="244"/>
      <c r="I66" s="244"/>
      <c r="J66" s="245">
        <f>J316</f>
        <v>0</v>
      </c>
      <c r="K66" s="246"/>
    </row>
    <row r="67" spans="2:11" s="254" customFormat="1" ht="19.9" customHeight="1">
      <c r="B67" s="248"/>
      <c r="C67" s="249"/>
      <c r="D67" s="250" t="s">
        <v>172</v>
      </c>
      <c r="E67" s="251"/>
      <c r="F67" s="251"/>
      <c r="G67" s="251"/>
      <c r="H67" s="251"/>
      <c r="I67" s="251"/>
      <c r="J67" s="252">
        <f>J317</f>
        <v>0</v>
      </c>
      <c r="K67" s="253"/>
    </row>
    <row r="68" spans="2:11" s="130" customFormat="1" ht="21.75" customHeight="1">
      <c r="B68" s="124"/>
      <c r="C68" s="125"/>
      <c r="D68" s="125"/>
      <c r="E68" s="125"/>
      <c r="F68" s="125"/>
      <c r="G68" s="125"/>
      <c r="H68" s="125"/>
      <c r="I68" s="125"/>
      <c r="J68" s="125"/>
      <c r="K68" s="129"/>
    </row>
    <row r="69" spans="2:11" s="130" customFormat="1" ht="6.95" customHeight="1">
      <c r="B69" s="149"/>
      <c r="C69" s="150"/>
      <c r="D69" s="150"/>
      <c r="E69" s="150"/>
      <c r="F69" s="150"/>
      <c r="G69" s="150"/>
      <c r="H69" s="150"/>
      <c r="I69" s="150"/>
      <c r="J69" s="150"/>
      <c r="K69" s="151"/>
    </row>
    <row r="73" spans="2:12" s="130" customFormat="1" ht="6.95" customHeight="1">
      <c r="B73" s="152"/>
      <c r="C73" s="153"/>
      <c r="D73" s="153"/>
      <c r="E73" s="153"/>
      <c r="F73" s="153"/>
      <c r="G73" s="153"/>
      <c r="H73" s="153"/>
      <c r="I73" s="153"/>
      <c r="J73" s="153"/>
      <c r="K73" s="153"/>
      <c r="L73" s="124"/>
    </row>
    <row r="74" spans="2:12" s="130" customFormat="1" ht="36.95" customHeight="1">
      <c r="B74" s="124"/>
      <c r="C74" s="154" t="s">
        <v>107</v>
      </c>
      <c r="L74" s="124"/>
    </row>
    <row r="75" spans="2:12" s="130" customFormat="1" ht="6.95" customHeight="1">
      <c r="B75" s="124"/>
      <c r="L75" s="124"/>
    </row>
    <row r="76" spans="2:12" s="130" customFormat="1" ht="14.45" customHeight="1">
      <c r="B76" s="124"/>
      <c r="C76" s="156" t="s">
        <v>19</v>
      </c>
      <c r="L76" s="124"/>
    </row>
    <row r="77" spans="2:12" s="130" customFormat="1" ht="14.45" customHeight="1">
      <c r="B77" s="124"/>
      <c r="E77" s="255" t="str">
        <f>E7</f>
        <v>Přeložka Modlanského potoka – úprava koryta</v>
      </c>
      <c r="F77" s="256"/>
      <c r="G77" s="256"/>
      <c r="H77" s="256"/>
      <c r="L77" s="124"/>
    </row>
    <row r="78" spans="2:12" s="130" customFormat="1" ht="14.45" customHeight="1">
      <c r="B78" s="124"/>
      <c r="C78" s="156" t="s">
        <v>94</v>
      </c>
      <c r="L78" s="124"/>
    </row>
    <row r="79" spans="2:12" s="130" customFormat="1" ht="16.15" customHeight="1">
      <c r="B79" s="124"/>
      <c r="E79" s="161" t="str">
        <f>E9</f>
        <v>SO 03 - Křížení přeložky s příkopem M</v>
      </c>
      <c r="F79" s="257"/>
      <c r="G79" s="257"/>
      <c r="H79" s="257"/>
      <c r="L79" s="124"/>
    </row>
    <row r="80" spans="2:12" s="130" customFormat="1" ht="6.95" customHeight="1">
      <c r="B80" s="124"/>
      <c r="L80" s="124"/>
    </row>
    <row r="81" spans="2:12" s="130" customFormat="1" ht="18" customHeight="1">
      <c r="B81" s="124"/>
      <c r="C81" s="156" t="s">
        <v>23</v>
      </c>
      <c r="F81" s="258" t="str">
        <f>F12</f>
        <v>k.ú. Roudníky, Vyklice a Tuchomyšl</v>
      </c>
      <c r="I81" s="156" t="s">
        <v>25</v>
      </c>
      <c r="J81" s="259" t="str">
        <f>IF(J12="","",J12)</f>
        <v>26. 3. 2018</v>
      </c>
      <c r="L81" s="124"/>
    </row>
    <row r="82" spans="2:12" s="130" customFormat="1" ht="6.95" customHeight="1">
      <c r="B82" s="124"/>
      <c r="L82" s="124"/>
    </row>
    <row r="83" spans="2:12" s="130" customFormat="1" ht="15">
      <c r="B83" s="124"/>
      <c r="C83" s="156" t="s">
        <v>27</v>
      </c>
      <c r="F83" s="258" t="str">
        <f>E15</f>
        <v>Palivový kombinát Ústí, s.p.</v>
      </c>
      <c r="I83" s="156" t="s">
        <v>33</v>
      </c>
      <c r="J83" s="258" t="str">
        <f>E21</f>
        <v>MVP - Ing. Lukáš Valečka</v>
      </c>
      <c r="L83" s="124"/>
    </row>
    <row r="84" spans="2:12" s="130" customFormat="1" ht="14.45" customHeight="1">
      <c r="B84" s="124"/>
      <c r="C84" s="156" t="s">
        <v>31</v>
      </c>
      <c r="F84" s="258" t="str">
        <f>IF(E18="","",E18)</f>
        <v>Vyplň údaj</v>
      </c>
      <c r="L84" s="124"/>
    </row>
    <row r="85" spans="2:12" s="130" customFormat="1" ht="10.35" customHeight="1">
      <c r="B85" s="124"/>
      <c r="L85" s="124"/>
    </row>
    <row r="86" spans="2:20" s="264" customFormat="1" ht="29.25" customHeight="1">
      <c r="B86" s="260"/>
      <c r="C86" s="261" t="s">
        <v>108</v>
      </c>
      <c r="D86" s="262" t="s">
        <v>53</v>
      </c>
      <c r="E86" s="262" t="s">
        <v>50</v>
      </c>
      <c r="F86" s="262" t="s">
        <v>109</v>
      </c>
      <c r="G86" s="262" t="s">
        <v>110</v>
      </c>
      <c r="H86" s="262" t="s">
        <v>111</v>
      </c>
      <c r="I86" s="262" t="s">
        <v>112</v>
      </c>
      <c r="J86" s="262" t="s">
        <v>100</v>
      </c>
      <c r="K86" s="263" t="s">
        <v>113</v>
      </c>
      <c r="L86" s="260"/>
      <c r="M86" s="179" t="s">
        <v>114</v>
      </c>
      <c r="N86" s="180" t="s">
        <v>41</v>
      </c>
      <c r="O86" s="180" t="s">
        <v>115</v>
      </c>
      <c r="P86" s="180" t="s">
        <v>116</v>
      </c>
      <c r="Q86" s="180" t="s">
        <v>117</v>
      </c>
      <c r="R86" s="180" t="s">
        <v>118</v>
      </c>
      <c r="S86" s="180" t="s">
        <v>119</v>
      </c>
      <c r="T86" s="181" t="s">
        <v>120</v>
      </c>
    </row>
    <row r="87" spans="2:63" s="130" customFormat="1" ht="29.25" customHeight="1">
      <c r="B87" s="124"/>
      <c r="C87" s="183" t="s">
        <v>101</v>
      </c>
      <c r="J87" s="265">
        <f>BK87</f>
        <v>0</v>
      </c>
      <c r="L87" s="124"/>
      <c r="M87" s="182"/>
      <c r="N87" s="168"/>
      <c r="O87" s="168"/>
      <c r="P87" s="266">
        <f>P88+P316</f>
        <v>0</v>
      </c>
      <c r="Q87" s="168"/>
      <c r="R87" s="266">
        <f>R88+R316</f>
        <v>187.42904395</v>
      </c>
      <c r="S87" s="168"/>
      <c r="T87" s="267">
        <f>T88+T316</f>
        <v>11.25</v>
      </c>
      <c r="AT87" s="98" t="s">
        <v>67</v>
      </c>
      <c r="AU87" s="98" t="s">
        <v>102</v>
      </c>
      <c r="BK87" s="268">
        <f>BK88+BK316</f>
        <v>0</v>
      </c>
    </row>
    <row r="88" spans="2:63" s="270" customFormat="1" ht="37.35" customHeight="1">
      <c r="B88" s="269"/>
      <c r="D88" s="271" t="s">
        <v>67</v>
      </c>
      <c r="E88" s="272" t="s">
        <v>176</v>
      </c>
      <c r="F88" s="272" t="s">
        <v>177</v>
      </c>
      <c r="J88" s="273">
        <f>BK88</f>
        <v>0</v>
      </c>
      <c r="L88" s="269"/>
      <c r="M88" s="274"/>
      <c r="N88" s="275"/>
      <c r="O88" s="275"/>
      <c r="P88" s="276">
        <f>P89+P187+P211+P233+P264+P274+P298+P313</f>
        <v>0</v>
      </c>
      <c r="Q88" s="275"/>
      <c r="R88" s="276">
        <f>R89+R187+R211+R233+R264+R274+R298+R313</f>
        <v>187.42872595</v>
      </c>
      <c r="S88" s="275"/>
      <c r="T88" s="277">
        <f>T89+T187+T211+T233+T264+T274+T298+T313</f>
        <v>11.25</v>
      </c>
      <c r="AR88" s="271" t="s">
        <v>75</v>
      </c>
      <c r="AT88" s="278" t="s">
        <v>67</v>
      </c>
      <c r="AU88" s="278" t="s">
        <v>68</v>
      </c>
      <c r="AY88" s="271" t="s">
        <v>123</v>
      </c>
      <c r="BK88" s="279">
        <f>BK89+BK187+BK211+BK233+BK264+BK274+BK298+BK313</f>
        <v>0</v>
      </c>
    </row>
    <row r="89" spans="2:63" s="270" customFormat="1" ht="19.9" customHeight="1">
      <c r="B89" s="269"/>
      <c r="D89" s="271" t="s">
        <v>67</v>
      </c>
      <c r="E89" s="280" t="s">
        <v>75</v>
      </c>
      <c r="F89" s="280" t="s">
        <v>178</v>
      </c>
      <c r="J89" s="281">
        <f>BK89</f>
        <v>0</v>
      </c>
      <c r="L89" s="269"/>
      <c r="M89" s="274"/>
      <c r="N89" s="275"/>
      <c r="O89" s="275"/>
      <c r="P89" s="276">
        <f>SUM(P90:P186)</f>
        <v>0</v>
      </c>
      <c r="Q89" s="275"/>
      <c r="R89" s="276">
        <f>SUM(R90:R186)</f>
        <v>47.266875</v>
      </c>
      <c r="S89" s="275"/>
      <c r="T89" s="277">
        <f>SUM(T90:T186)</f>
        <v>11.25</v>
      </c>
      <c r="AR89" s="271" t="s">
        <v>75</v>
      </c>
      <c r="AT89" s="278" t="s">
        <v>67</v>
      </c>
      <c r="AU89" s="278" t="s">
        <v>75</v>
      </c>
      <c r="AY89" s="271" t="s">
        <v>123</v>
      </c>
      <c r="BK89" s="279">
        <f>SUM(BK90:BK186)</f>
        <v>0</v>
      </c>
    </row>
    <row r="90" spans="2:65" s="130" customFormat="1" ht="14.45" customHeight="1">
      <c r="B90" s="124"/>
      <c r="C90" s="282" t="s">
        <v>75</v>
      </c>
      <c r="D90" s="282" t="s">
        <v>126</v>
      </c>
      <c r="E90" s="283" t="s">
        <v>708</v>
      </c>
      <c r="F90" s="284" t="s">
        <v>709</v>
      </c>
      <c r="G90" s="285" t="s">
        <v>191</v>
      </c>
      <c r="H90" s="286">
        <v>15</v>
      </c>
      <c r="I90" s="287"/>
      <c r="J90" s="288">
        <f>ROUND(I90*H90,2)</f>
        <v>0</v>
      </c>
      <c r="K90" s="284" t="s">
        <v>130</v>
      </c>
      <c r="L90" s="124"/>
      <c r="M90" s="289" t="s">
        <v>5</v>
      </c>
      <c r="N90" s="290" t="s">
        <v>42</v>
      </c>
      <c r="O90" s="125"/>
      <c r="P90" s="291">
        <f>O90*H90</f>
        <v>0</v>
      </c>
      <c r="Q90" s="291">
        <v>0</v>
      </c>
      <c r="R90" s="291">
        <f>Q90*H90</f>
        <v>0</v>
      </c>
      <c r="S90" s="291">
        <v>0.75</v>
      </c>
      <c r="T90" s="292">
        <f>S90*H90</f>
        <v>11.25</v>
      </c>
      <c r="AR90" s="98" t="s">
        <v>144</v>
      </c>
      <c r="AT90" s="98" t="s">
        <v>126</v>
      </c>
      <c r="AU90" s="98" t="s">
        <v>77</v>
      </c>
      <c r="AY90" s="98" t="s">
        <v>123</v>
      </c>
      <c r="BE90" s="293">
        <f>IF(N90="základní",J90,0)</f>
        <v>0</v>
      </c>
      <c r="BF90" s="293">
        <f>IF(N90="snížená",J90,0)</f>
        <v>0</v>
      </c>
      <c r="BG90" s="293">
        <f>IF(N90="zákl. přenesená",J90,0)</f>
        <v>0</v>
      </c>
      <c r="BH90" s="293">
        <f>IF(N90="sníž. přenesená",J90,0)</f>
        <v>0</v>
      </c>
      <c r="BI90" s="293">
        <f>IF(N90="nulová",J90,0)</f>
        <v>0</v>
      </c>
      <c r="BJ90" s="98" t="s">
        <v>75</v>
      </c>
      <c r="BK90" s="293">
        <f>ROUND(I90*H90,2)</f>
        <v>0</v>
      </c>
      <c r="BL90" s="98" t="s">
        <v>144</v>
      </c>
      <c r="BM90" s="98" t="s">
        <v>710</v>
      </c>
    </row>
    <row r="91" spans="2:47" s="130" customFormat="1" ht="40.5">
      <c r="B91" s="124"/>
      <c r="D91" s="294" t="s">
        <v>133</v>
      </c>
      <c r="F91" s="295" t="s">
        <v>711</v>
      </c>
      <c r="L91" s="124"/>
      <c r="M91" s="296"/>
      <c r="N91" s="125"/>
      <c r="O91" s="125"/>
      <c r="P91" s="125"/>
      <c r="Q91" s="125"/>
      <c r="R91" s="125"/>
      <c r="S91" s="125"/>
      <c r="T91" s="172"/>
      <c r="AT91" s="98" t="s">
        <v>133</v>
      </c>
      <c r="AU91" s="98" t="s">
        <v>77</v>
      </c>
    </row>
    <row r="92" spans="2:47" s="130" customFormat="1" ht="283.5">
      <c r="B92" s="124"/>
      <c r="D92" s="294" t="s">
        <v>203</v>
      </c>
      <c r="F92" s="297" t="s">
        <v>712</v>
      </c>
      <c r="L92" s="124"/>
      <c r="M92" s="296"/>
      <c r="N92" s="125"/>
      <c r="O92" s="125"/>
      <c r="P92" s="125"/>
      <c r="Q92" s="125"/>
      <c r="R92" s="125"/>
      <c r="S92" s="125"/>
      <c r="T92" s="172"/>
      <c r="AT92" s="98" t="s">
        <v>203</v>
      </c>
      <c r="AU92" s="98" t="s">
        <v>77</v>
      </c>
    </row>
    <row r="93" spans="2:51" s="326" customFormat="1" ht="13.5">
      <c r="B93" s="325"/>
      <c r="D93" s="294" t="s">
        <v>184</v>
      </c>
      <c r="E93" s="327" t="s">
        <v>5</v>
      </c>
      <c r="F93" s="328" t="s">
        <v>713</v>
      </c>
      <c r="H93" s="327" t="s">
        <v>5</v>
      </c>
      <c r="L93" s="325"/>
      <c r="M93" s="329"/>
      <c r="N93" s="330"/>
      <c r="O93" s="330"/>
      <c r="P93" s="330"/>
      <c r="Q93" s="330"/>
      <c r="R93" s="330"/>
      <c r="S93" s="330"/>
      <c r="T93" s="331"/>
      <c r="AT93" s="327" t="s">
        <v>184</v>
      </c>
      <c r="AU93" s="327" t="s">
        <v>77</v>
      </c>
      <c r="AV93" s="326" t="s">
        <v>75</v>
      </c>
      <c r="AW93" s="326" t="s">
        <v>35</v>
      </c>
      <c r="AX93" s="326" t="s">
        <v>68</v>
      </c>
      <c r="AY93" s="327" t="s">
        <v>123</v>
      </c>
    </row>
    <row r="94" spans="2:51" s="302" customFormat="1" ht="13.5">
      <c r="B94" s="301"/>
      <c r="D94" s="294" t="s">
        <v>184</v>
      </c>
      <c r="E94" s="303" t="s">
        <v>5</v>
      </c>
      <c r="F94" s="304" t="s">
        <v>714</v>
      </c>
      <c r="H94" s="305">
        <v>15</v>
      </c>
      <c r="L94" s="301"/>
      <c r="M94" s="306"/>
      <c r="N94" s="307"/>
      <c r="O94" s="307"/>
      <c r="P94" s="307"/>
      <c r="Q94" s="307"/>
      <c r="R94" s="307"/>
      <c r="S94" s="307"/>
      <c r="T94" s="308"/>
      <c r="AT94" s="303" t="s">
        <v>184</v>
      </c>
      <c r="AU94" s="303" t="s">
        <v>77</v>
      </c>
      <c r="AV94" s="302" t="s">
        <v>77</v>
      </c>
      <c r="AW94" s="302" t="s">
        <v>35</v>
      </c>
      <c r="AX94" s="302" t="s">
        <v>68</v>
      </c>
      <c r="AY94" s="303" t="s">
        <v>123</v>
      </c>
    </row>
    <row r="95" spans="2:51" s="318" customFormat="1" ht="13.5">
      <c r="B95" s="317"/>
      <c r="D95" s="294" t="s">
        <v>184</v>
      </c>
      <c r="E95" s="319" t="s">
        <v>5</v>
      </c>
      <c r="F95" s="320" t="s">
        <v>188</v>
      </c>
      <c r="H95" s="321">
        <v>15</v>
      </c>
      <c r="L95" s="317"/>
      <c r="M95" s="322"/>
      <c r="N95" s="323"/>
      <c r="O95" s="323"/>
      <c r="P95" s="323"/>
      <c r="Q95" s="323"/>
      <c r="R95" s="323"/>
      <c r="S95" s="323"/>
      <c r="T95" s="324"/>
      <c r="AT95" s="319" t="s">
        <v>184</v>
      </c>
      <c r="AU95" s="319" t="s">
        <v>77</v>
      </c>
      <c r="AV95" s="318" t="s">
        <v>144</v>
      </c>
      <c r="AW95" s="318" t="s">
        <v>35</v>
      </c>
      <c r="AX95" s="318" t="s">
        <v>75</v>
      </c>
      <c r="AY95" s="319" t="s">
        <v>123</v>
      </c>
    </row>
    <row r="96" spans="2:65" s="130" customFormat="1" ht="14.45" customHeight="1">
      <c r="B96" s="124"/>
      <c r="C96" s="282" t="s">
        <v>77</v>
      </c>
      <c r="D96" s="282" t="s">
        <v>126</v>
      </c>
      <c r="E96" s="283" t="s">
        <v>715</v>
      </c>
      <c r="F96" s="284" t="s">
        <v>716</v>
      </c>
      <c r="G96" s="285" t="s">
        <v>181</v>
      </c>
      <c r="H96" s="286">
        <v>5</v>
      </c>
      <c r="I96" s="287"/>
      <c r="J96" s="288">
        <f>ROUND(I96*H96,2)</f>
        <v>0</v>
      </c>
      <c r="K96" s="284"/>
      <c r="L96" s="124"/>
      <c r="M96" s="289" t="s">
        <v>5</v>
      </c>
      <c r="N96" s="290" t="s">
        <v>42</v>
      </c>
      <c r="O96" s="125"/>
      <c r="P96" s="291">
        <f>O96*H96</f>
        <v>0</v>
      </c>
      <c r="Q96" s="291">
        <v>0</v>
      </c>
      <c r="R96" s="291">
        <f>Q96*H96</f>
        <v>0</v>
      </c>
      <c r="S96" s="291">
        <v>0</v>
      </c>
      <c r="T96" s="292">
        <f>S96*H96</f>
        <v>0</v>
      </c>
      <c r="AR96" s="98" t="s">
        <v>144</v>
      </c>
      <c r="AT96" s="98" t="s">
        <v>126</v>
      </c>
      <c r="AU96" s="98" t="s">
        <v>77</v>
      </c>
      <c r="AY96" s="98" t="s">
        <v>123</v>
      </c>
      <c r="BE96" s="293">
        <f>IF(N96="základní",J96,0)</f>
        <v>0</v>
      </c>
      <c r="BF96" s="293">
        <f>IF(N96="snížená",J96,0)</f>
        <v>0</v>
      </c>
      <c r="BG96" s="293">
        <f>IF(N96="zákl. přenesená",J96,0)</f>
        <v>0</v>
      </c>
      <c r="BH96" s="293">
        <f>IF(N96="sníž. přenesená",J96,0)</f>
        <v>0</v>
      </c>
      <c r="BI96" s="293">
        <f>IF(N96="nulová",J96,0)</f>
        <v>0</v>
      </c>
      <c r="BJ96" s="98" t="s">
        <v>75</v>
      </c>
      <c r="BK96" s="293">
        <f>ROUND(I96*H96,2)</f>
        <v>0</v>
      </c>
      <c r="BL96" s="98" t="s">
        <v>144</v>
      </c>
      <c r="BM96" s="98" t="s">
        <v>717</v>
      </c>
    </row>
    <row r="97" spans="2:47" s="130" customFormat="1" ht="27">
      <c r="B97" s="124"/>
      <c r="D97" s="294" t="s">
        <v>133</v>
      </c>
      <c r="F97" s="295" t="s">
        <v>718</v>
      </c>
      <c r="L97" s="124"/>
      <c r="M97" s="296"/>
      <c r="N97" s="125"/>
      <c r="O97" s="125"/>
      <c r="P97" s="125"/>
      <c r="Q97" s="125"/>
      <c r="R97" s="125"/>
      <c r="S97" s="125"/>
      <c r="T97" s="172"/>
      <c r="AT97" s="98" t="s">
        <v>133</v>
      </c>
      <c r="AU97" s="98" t="s">
        <v>77</v>
      </c>
    </row>
    <row r="98" spans="2:47" s="130" customFormat="1" ht="256.5">
      <c r="B98" s="124"/>
      <c r="D98" s="294" t="s">
        <v>203</v>
      </c>
      <c r="F98" s="297" t="s">
        <v>216</v>
      </c>
      <c r="L98" s="124"/>
      <c r="M98" s="296"/>
      <c r="N98" s="125"/>
      <c r="O98" s="125"/>
      <c r="P98" s="125"/>
      <c r="Q98" s="125"/>
      <c r="R98" s="125"/>
      <c r="S98" s="125"/>
      <c r="T98" s="172"/>
      <c r="AT98" s="98" t="s">
        <v>203</v>
      </c>
      <c r="AU98" s="98" t="s">
        <v>77</v>
      </c>
    </row>
    <row r="99" spans="2:51" s="302" customFormat="1" ht="13.5">
      <c r="B99" s="301"/>
      <c r="D99" s="294" t="s">
        <v>184</v>
      </c>
      <c r="E99" s="303" t="s">
        <v>5</v>
      </c>
      <c r="F99" s="304" t="s">
        <v>719</v>
      </c>
      <c r="H99" s="305">
        <v>5</v>
      </c>
      <c r="L99" s="301"/>
      <c r="M99" s="306"/>
      <c r="N99" s="307"/>
      <c r="O99" s="307"/>
      <c r="P99" s="307"/>
      <c r="Q99" s="307"/>
      <c r="R99" s="307"/>
      <c r="S99" s="307"/>
      <c r="T99" s="308"/>
      <c r="AT99" s="303" t="s">
        <v>184</v>
      </c>
      <c r="AU99" s="303" t="s">
        <v>77</v>
      </c>
      <c r="AV99" s="302" t="s">
        <v>77</v>
      </c>
      <c r="AW99" s="302" t="s">
        <v>35</v>
      </c>
      <c r="AX99" s="302" t="s">
        <v>68</v>
      </c>
      <c r="AY99" s="303" t="s">
        <v>123</v>
      </c>
    </row>
    <row r="100" spans="2:51" s="318" customFormat="1" ht="13.5">
      <c r="B100" s="317"/>
      <c r="D100" s="294" t="s">
        <v>184</v>
      </c>
      <c r="E100" s="319" t="s">
        <v>5</v>
      </c>
      <c r="F100" s="320" t="s">
        <v>188</v>
      </c>
      <c r="H100" s="321">
        <v>5</v>
      </c>
      <c r="L100" s="317"/>
      <c r="M100" s="322"/>
      <c r="N100" s="323"/>
      <c r="O100" s="323"/>
      <c r="P100" s="323"/>
      <c r="Q100" s="323"/>
      <c r="R100" s="323"/>
      <c r="S100" s="323"/>
      <c r="T100" s="324"/>
      <c r="AT100" s="319" t="s">
        <v>184</v>
      </c>
      <c r="AU100" s="319" t="s">
        <v>77</v>
      </c>
      <c r="AV100" s="318" t="s">
        <v>144</v>
      </c>
      <c r="AW100" s="318" t="s">
        <v>35</v>
      </c>
      <c r="AX100" s="318" t="s">
        <v>75</v>
      </c>
      <c r="AY100" s="319" t="s">
        <v>123</v>
      </c>
    </row>
    <row r="101" spans="2:65" s="130" customFormat="1" ht="14.45" customHeight="1">
      <c r="B101" s="124"/>
      <c r="C101" s="282" t="s">
        <v>140</v>
      </c>
      <c r="D101" s="282" t="s">
        <v>126</v>
      </c>
      <c r="E101" s="283" t="s">
        <v>720</v>
      </c>
      <c r="F101" s="284" t="s">
        <v>721</v>
      </c>
      <c r="G101" s="285" t="s">
        <v>181</v>
      </c>
      <c r="H101" s="286">
        <v>17.64</v>
      </c>
      <c r="I101" s="287"/>
      <c r="J101" s="288">
        <f>ROUND(I101*H101,2)</f>
        <v>0</v>
      </c>
      <c r="K101" s="284"/>
      <c r="L101" s="124"/>
      <c r="M101" s="289" t="s">
        <v>5</v>
      </c>
      <c r="N101" s="290" t="s">
        <v>42</v>
      </c>
      <c r="O101" s="125"/>
      <c r="P101" s="291">
        <f>O101*H101</f>
        <v>0</v>
      </c>
      <c r="Q101" s="291">
        <v>0</v>
      </c>
      <c r="R101" s="291">
        <f>Q101*H101</f>
        <v>0</v>
      </c>
      <c r="S101" s="291">
        <v>0</v>
      </c>
      <c r="T101" s="292">
        <f>S101*H101</f>
        <v>0</v>
      </c>
      <c r="AR101" s="98" t="s">
        <v>144</v>
      </c>
      <c r="AT101" s="98" t="s">
        <v>126</v>
      </c>
      <c r="AU101" s="98" t="s">
        <v>77</v>
      </c>
      <c r="AY101" s="98" t="s">
        <v>123</v>
      </c>
      <c r="BE101" s="293">
        <f>IF(N101="základní",J101,0)</f>
        <v>0</v>
      </c>
      <c r="BF101" s="293">
        <f>IF(N101="snížená",J101,0)</f>
        <v>0</v>
      </c>
      <c r="BG101" s="293">
        <f>IF(N101="zákl. přenesená",J101,0)</f>
        <v>0</v>
      </c>
      <c r="BH101" s="293">
        <f>IF(N101="sníž. přenesená",J101,0)</f>
        <v>0</v>
      </c>
      <c r="BI101" s="293">
        <f>IF(N101="nulová",J101,0)</f>
        <v>0</v>
      </c>
      <c r="BJ101" s="98" t="s">
        <v>75</v>
      </c>
      <c r="BK101" s="293">
        <f>ROUND(I101*H101,2)</f>
        <v>0</v>
      </c>
      <c r="BL101" s="98" t="s">
        <v>144</v>
      </c>
      <c r="BM101" s="98" t="s">
        <v>722</v>
      </c>
    </row>
    <row r="102" spans="2:47" s="130" customFormat="1" ht="27">
      <c r="B102" s="124"/>
      <c r="D102" s="294" t="s">
        <v>133</v>
      </c>
      <c r="F102" s="295" t="s">
        <v>723</v>
      </c>
      <c r="L102" s="124"/>
      <c r="M102" s="296"/>
      <c r="N102" s="125"/>
      <c r="O102" s="125"/>
      <c r="P102" s="125"/>
      <c r="Q102" s="125"/>
      <c r="R102" s="125"/>
      <c r="S102" s="125"/>
      <c r="T102" s="172"/>
      <c r="AT102" s="98" t="s">
        <v>133</v>
      </c>
      <c r="AU102" s="98" t="s">
        <v>77</v>
      </c>
    </row>
    <row r="103" spans="2:47" s="130" customFormat="1" ht="378">
      <c r="B103" s="124"/>
      <c r="D103" s="294" t="s">
        <v>203</v>
      </c>
      <c r="F103" s="297" t="s">
        <v>724</v>
      </c>
      <c r="L103" s="124"/>
      <c r="M103" s="296"/>
      <c r="N103" s="125"/>
      <c r="O103" s="125"/>
      <c r="P103" s="125"/>
      <c r="Q103" s="125"/>
      <c r="R103" s="125"/>
      <c r="S103" s="125"/>
      <c r="T103" s="172"/>
      <c r="AT103" s="98" t="s">
        <v>203</v>
      </c>
      <c r="AU103" s="98" t="s">
        <v>77</v>
      </c>
    </row>
    <row r="104" spans="2:51" s="326" customFormat="1" ht="13.5">
      <c r="B104" s="325"/>
      <c r="D104" s="294" t="s">
        <v>184</v>
      </c>
      <c r="E104" s="327" t="s">
        <v>5</v>
      </c>
      <c r="F104" s="328" t="s">
        <v>725</v>
      </c>
      <c r="H104" s="327" t="s">
        <v>5</v>
      </c>
      <c r="L104" s="325"/>
      <c r="M104" s="329"/>
      <c r="N104" s="330"/>
      <c r="O104" s="330"/>
      <c r="P104" s="330"/>
      <c r="Q104" s="330"/>
      <c r="R104" s="330"/>
      <c r="S104" s="330"/>
      <c r="T104" s="331"/>
      <c r="AT104" s="327" t="s">
        <v>184</v>
      </c>
      <c r="AU104" s="327" t="s">
        <v>77</v>
      </c>
      <c r="AV104" s="326" t="s">
        <v>75</v>
      </c>
      <c r="AW104" s="326" t="s">
        <v>35</v>
      </c>
      <c r="AX104" s="326" t="s">
        <v>68</v>
      </c>
      <c r="AY104" s="327" t="s">
        <v>123</v>
      </c>
    </row>
    <row r="105" spans="2:51" s="302" customFormat="1" ht="13.5">
      <c r="B105" s="301"/>
      <c r="D105" s="294" t="s">
        <v>184</v>
      </c>
      <c r="E105" s="303" t="s">
        <v>5</v>
      </c>
      <c r="F105" s="304" t="s">
        <v>726</v>
      </c>
      <c r="H105" s="305">
        <v>17.64</v>
      </c>
      <c r="L105" s="301"/>
      <c r="M105" s="306"/>
      <c r="N105" s="307"/>
      <c r="O105" s="307"/>
      <c r="P105" s="307"/>
      <c r="Q105" s="307"/>
      <c r="R105" s="307"/>
      <c r="S105" s="307"/>
      <c r="T105" s="308"/>
      <c r="AT105" s="303" t="s">
        <v>184</v>
      </c>
      <c r="AU105" s="303" t="s">
        <v>77</v>
      </c>
      <c r="AV105" s="302" t="s">
        <v>77</v>
      </c>
      <c r="AW105" s="302" t="s">
        <v>35</v>
      </c>
      <c r="AX105" s="302" t="s">
        <v>68</v>
      </c>
      <c r="AY105" s="303" t="s">
        <v>123</v>
      </c>
    </row>
    <row r="106" spans="2:51" s="318" customFormat="1" ht="13.5">
      <c r="B106" s="317"/>
      <c r="D106" s="294" t="s">
        <v>184</v>
      </c>
      <c r="E106" s="319" t="s">
        <v>5</v>
      </c>
      <c r="F106" s="320" t="s">
        <v>188</v>
      </c>
      <c r="H106" s="321">
        <v>17.64</v>
      </c>
      <c r="L106" s="317"/>
      <c r="M106" s="322"/>
      <c r="N106" s="323"/>
      <c r="O106" s="323"/>
      <c r="P106" s="323"/>
      <c r="Q106" s="323"/>
      <c r="R106" s="323"/>
      <c r="S106" s="323"/>
      <c r="T106" s="324"/>
      <c r="AT106" s="319" t="s">
        <v>184</v>
      </c>
      <c r="AU106" s="319" t="s">
        <v>77</v>
      </c>
      <c r="AV106" s="318" t="s">
        <v>144</v>
      </c>
      <c r="AW106" s="318" t="s">
        <v>35</v>
      </c>
      <c r="AX106" s="318" t="s">
        <v>75</v>
      </c>
      <c r="AY106" s="319" t="s">
        <v>123</v>
      </c>
    </row>
    <row r="107" spans="2:65" s="130" customFormat="1" ht="22.9" customHeight="1">
      <c r="B107" s="124"/>
      <c r="C107" s="282" t="s">
        <v>144</v>
      </c>
      <c r="D107" s="282" t="s">
        <v>126</v>
      </c>
      <c r="E107" s="283" t="s">
        <v>727</v>
      </c>
      <c r="F107" s="284" t="s">
        <v>728</v>
      </c>
      <c r="G107" s="285" t="s">
        <v>181</v>
      </c>
      <c r="H107" s="286">
        <v>8.82</v>
      </c>
      <c r="I107" s="287"/>
      <c r="J107" s="288">
        <f>ROUND(I107*H107,2)</f>
        <v>0</v>
      </c>
      <c r="K107" s="284" t="s">
        <v>130</v>
      </c>
      <c r="L107" s="124"/>
      <c r="M107" s="289" t="s">
        <v>5</v>
      </c>
      <c r="N107" s="290" t="s">
        <v>42</v>
      </c>
      <c r="O107" s="125"/>
      <c r="P107" s="291">
        <f>O107*H107</f>
        <v>0</v>
      </c>
      <c r="Q107" s="291">
        <v>0</v>
      </c>
      <c r="R107" s="291">
        <f>Q107*H107</f>
        <v>0</v>
      </c>
      <c r="S107" s="291">
        <v>0</v>
      </c>
      <c r="T107" s="292">
        <f>S107*H107</f>
        <v>0</v>
      </c>
      <c r="AR107" s="98" t="s">
        <v>144</v>
      </c>
      <c r="AT107" s="98" t="s">
        <v>126</v>
      </c>
      <c r="AU107" s="98" t="s">
        <v>77</v>
      </c>
      <c r="AY107" s="98" t="s">
        <v>123</v>
      </c>
      <c r="BE107" s="293">
        <f>IF(N107="základní",J107,0)</f>
        <v>0</v>
      </c>
      <c r="BF107" s="293">
        <f>IF(N107="snížená",J107,0)</f>
        <v>0</v>
      </c>
      <c r="BG107" s="293">
        <f>IF(N107="zákl. přenesená",J107,0)</f>
        <v>0</v>
      </c>
      <c r="BH107" s="293">
        <f>IF(N107="sníž. přenesená",J107,0)</f>
        <v>0</v>
      </c>
      <c r="BI107" s="293">
        <f>IF(N107="nulová",J107,0)</f>
        <v>0</v>
      </c>
      <c r="BJ107" s="98" t="s">
        <v>75</v>
      </c>
      <c r="BK107" s="293">
        <f>ROUND(I107*H107,2)</f>
        <v>0</v>
      </c>
      <c r="BL107" s="98" t="s">
        <v>144</v>
      </c>
      <c r="BM107" s="98" t="s">
        <v>729</v>
      </c>
    </row>
    <row r="108" spans="2:47" s="130" customFormat="1" ht="40.5">
      <c r="B108" s="124"/>
      <c r="D108" s="294" t="s">
        <v>133</v>
      </c>
      <c r="F108" s="295" t="s">
        <v>730</v>
      </c>
      <c r="L108" s="124"/>
      <c r="M108" s="296"/>
      <c r="N108" s="125"/>
      <c r="O108" s="125"/>
      <c r="P108" s="125"/>
      <c r="Q108" s="125"/>
      <c r="R108" s="125"/>
      <c r="S108" s="125"/>
      <c r="T108" s="172"/>
      <c r="AT108" s="98" t="s">
        <v>133</v>
      </c>
      <c r="AU108" s="98" t="s">
        <v>77</v>
      </c>
    </row>
    <row r="109" spans="2:47" s="130" customFormat="1" ht="378">
      <c r="B109" s="124"/>
      <c r="D109" s="294" t="s">
        <v>203</v>
      </c>
      <c r="F109" s="297" t="s">
        <v>724</v>
      </c>
      <c r="L109" s="124"/>
      <c r="M109" s="296"/>
      <c r="N109" s="125"/>
      <c r="O109" s="125"/>
      <c r="P109" s="125"/>
      <c r="Q109" s="125"/>
      <c r="R109" s="125"/>
      <c r="S109" s="125"/>
      <c r="T109" s="172"/>
      <c r="AT109" s="98" t="s">
        <v>203</v>
      </c>
      <c r="AU109" s="98" t="s">
        <v>77</v>
      </c>
    </row>
    <row r="110" spans="2:51" s="302" customFormat="1" ht="13.5">
      <c r="B110" s="301"/>
      <c r="D110" s="294" t="s">
        <v>184</v>
      </c>
      <c r="F110" s="304" t="s">
        <v>731</v>
      </c>
      <c r="H110" s="305">
        <v>8.82</v>
      </c>
      <c r="L110" s="301"/>
      <c r="M110" s="306"/>
      <c r="N110" s="307"/>
      <c r="O110" s="307"/>
      <c r="P110" s="307"/>
      <c r="Q110" s="307"/>
      <c r="R110" s="307"/>
      <c r="S110" s="307"/>
      <c r="T110" s="308"/>
      <c r="AT110" s="303" t="s">
        <v>184</v>
      </c>
      <c r="AU110" s="303" t="s">
        <v>77</v>
      </c>
      <c r="AV110" s="302" t="s">
        <v>77</v>
      </c>
      <c r="AW110" s="302" t="s">
        <v>6</v>
      </c>
      <c r="AX110" s="302" t="s">
        <v>75</v>
      </c>
      <c r="AY110" s="303" t="s">
        <v>123</v>
      </c>
    </row>
    <row r="111" spans="2:65" s="130" customFormat="1" ht="22.9" customHeight="1">
      <c r="B111" s="124"/>
      <c r="C111" s="282" t="s">
        <v>122</v>
      </c>
      <c r="D111" s="282" t="s">
        <v>126</v>
      </c>
      <c r="E111" s="283" t="s">
        <v>732</v>
      </c>
      <c r="F111" s="284" t="s">
        <v>733</v>
      </c>
      <c r="G111" s="285" t="s">
        <v>181</v>
      </c>
      <c r="H111" s="286">
        <v>75.9</v>
      </c>
      <c r="I111" s="287"/>
      <c r="J111" s="288">
        <f>ROUND(I111*H111,2)</f>
        <v>0</v>
      </c>
      <c r="K111" s="284" t="s">
        <v>130</v>
      </c>
      <c r="L111" s="124"/>
      <c r="M111" s="289" t="s">
        <v>5</v>
      </c>
      <c r="N111" s="290" t="s">
        <v>42</v>
      </c>
      <c r="O111" s="125"/>
      <c r="P111" s="291">
        <f>O111*H111</f>
        <v>0</v>
      </c>
      <c r="Q111" s="291">
        <v>0</v>
      </c>
      <c r="R111" s="291">
        <f>Q111*H111</f>
        <v>0</v>
      </c>
      <c r="S111" s="291">
        <v>0</v>
      </c>
      <c r="T111" s="292">
        <f>S111*H111</f>
        <v>0</v>
      </c>
      <c r="AR111" s="98" t="s">
        <v>144</v>
      </c>
      <c r="AT111" s="98" t="s">
        <v>126</v>
      </c>
      <c r="AU111" s="98" t="s">
        <v>77</v>
      </c>
      <c r="AY111" s="98" t="s">
        <v>123</v>
      </c>
      <c r="BE111" s="293">
        <f>IF(N111="základní",J111,0)</f>
        <v>0</v>
      </c>
      <c r="BF111" s="293">
        <f>IF(N111="snížená",J111,0)</f>
        <v>0</v>
      </c>
      <c r="BG111" s="293">
        <f>IF(N111="zákl. přenesená",J111,0)</f>
        <v>0</v>
      </c>
      <c r="BH111" s="293">
        <f>IF(N111="sníž. přenesená",J111,0)</f>
        <v>0</v>
      </c>
      <c r="BI111" s="293">
        <f>IF(N111="nulová",J111,0)</f>
        <v>0</v>
      </c>
      <c r="BJ111" s="98" t="s">
        <v>75</v>
      </c>
      <c r="BK111" s="293">
        <f>ROUND(I111*H111,2)</f>
        <v>0</v>
      </c>
      <c r="BL111" s="98" t="s">
        <v>144</v>
      </c>
      <c r="BM111" s="98" t="s">
        <v>734</v>
      </c>
    </row>
    <row r="112" spans="2:47" s="130" customFormat="1" ht="27">
      <c r="B112" s="124"/>
      <c r="D112" s="294" t="s">
        <v>133</v>
      </c>
      <c r="F112" s="295" t="s">
        <v>735</v>
      </c>
      <c r="L112" s="124"/>
      <c r="M112" s="296"/>
      <c r="N112" s="125"/>
      <c r="O112" s="125"/>
      <c r="P112" s="125"/>
      <c r="Q112" s="125"/>
      <c r="R112" s="125"/>
      <c r="S112" s="125"/>
      <c r="T112" s="172"/>
      <c r="AT112" s="98" t="s">
        <v>133</v>
      </c>
      <c r="AU112" s="98" t="s">
        <v>77</v>
      </c>
    </row>
    <row r="113" spans="2:47" s="130" customFormat="1" ht="229.5">
      <c r="B113" s="124"/>
      <c r="D113" s="294" t="s">
        <v>203</v>
      </c>
      <c r="F113" s="297" t="s">
        <v>736</v>
      </c>
      <c r="L113" s="124"/>
      <c r="M113" s="296"/>
      <c r="N113" s="125"/>
      <c r="O113" s="125"/>
      <c r="P113" s="125"/>
      <c r="Q113" s="125"/>
      <c r="R113" s="125"/>
      <c r="S113" s="125"/>
      <c r="T113" s="172"/>
      <c r="AT113" s="98" t="s">
        <v>203</v>
      </c>
      <c r="AU113" s="98" t="s">
        <v>77</v>
      </c>
    </row>
    <row r="114" spans="2:51" s="326" customFormat="1" ht="13.5">
      <c r="B114" s="325"/>
      <c r="D114" s="294" t="s">
        <v>184</v>
      </c>
      <c r="E114" s="327" t="s">
        <v>5</v>
      </c>
      <c r="F114" s="328" t="s">
        <v>737</v>
      </c>
      <c r="H114" s="327" t="s">
        <v>5</v>
      </c>
      <c r="L114" s="325"/>
      <c r="M114" s="329"/>
      <c r="N114" s="330"/>
      <c r="O114" s="330"/>
      <c r="P114" s="330"/>
      <c r="Q114" s="330"/>
      <c r="R114" s="330"/>
      <c r="S114" s="330"/>
      <c r="T114" s="331"/>
      <c r="AT114" s="327" t="s">
        <v>184</v>
      </c>
      <c r="AU114" s="327" t="s">
        <v>77</v>
      </c>
      <c r="AV114" s="326" t="s">
        <v>75</v>
      </c>
      <c r="AW114" s="326" t="s">
        <v>35</v>
      </c>
      <c r="AX114" s="326" t="s">
        <v>68</v>
      </c>
      <c r="AY114" s="327" t="s">
        <v>123</v>
      </c>
    </row>
    <row r="115" spans="2:51" s="302" customFormat="1" ht="13.5">
      <c r="B115" s="301"/>
      <c r="D115" s="294" t="s">
        <v>184</v>
      </c>
      <c r="E115" s="303" t="s">
        <v>5</v>
      </c>
      <c r="F115" s="304" t="s">
        <v>738</v>
      </c>
      <c r="H115" s="305">
        <v>75.9</v>
      </c>
      <c r="L115" s="301"/>
      <c r="M115" s="306"/>
      <c r="N115" s="307"/>
      <c r="O115" s="307"/>
      <c r="P115" s="307"/>
      <c r="Q115" s="307"/>
      <c r="R115" s="307"/>
      <c r="S115" s="307"/>
      <c r="T115" s="308"/>
      <c r="AT115" s="303" t="s">
        <v>184</v>
      </c>
      <c r="AU115" s="303" t="s">
        <v>77</v>
      </c>
      <c r="AV115" s="302" t="s">
        <v>77</v>
      </c>
      <c r="AW115" s="302" t="s">
        <v>35</v>
      </c>
      <c r="AX115" s="302" t="s">
        <v>68</v>
      </c>
      <c r="AY115" s="303" t="s">
        <v>123</v>
      </c>
    </row>
    <row r="116" spans="2:51" s="318" customFormat="1" ht="13.5">
      <c r="B116" s="317"/>
      <c r="D116" s="294" t="s">
        <v>184</v>
      </c>
      <c r="E116" s="319" t="s">
        <v>5</v>
      </c>
      <c r="F116" s="320" t="s">
        <v>188</v>
      </c>
      <c r="H116" s="321">
        <v>75.9</v>
      </c>
      <c r="L116" s="317"/>
      <c r="M116" s="322"/>
      <c r="N116" s="323"/>
      <c r="O116" s="323"/>
      <c r="P116" s="323"/>
      <c r="Q116" s="323"/>
      <c r="R116" s="323"/>
      <c r="S116" s="323"/>
      <c r="T116" s="324"/>
      <c r="AT116" s="319" t="s">
        <v>184</v>
      </c>
      <c r="AU116" s="319" t="s">
        <v>77</v>
      </c>
      <c r="AV116" s="318" t="s">
        <v>144</v>
      </c>
      <c r="AW116" s="318" t="s">
        <v>35</v>
      </c>
      <c r="AX116" s="318" t="s">
        <v>75</v>
      </c>
      <c r="AY116" s="319" t="s">
        <v>123</v>
      </c>
    </row>
    <row r="117" spans="2:65" s="130" customFormat="1" ht="22.9" customHeight="1">
      <c r="B117" s="124"/>
      <c r="C117" s="282" t="s">
        <v>155</v>
      </c>
      <c r="D117" s="282" t="s">
        <v>126</v>
      </c>
      <c r="E117" s="283" t="s">
        <v>739</v>
      </c>
      <c r="F117" s="284" t="s">
        <v>740</v>
      </c>
      <c r="G117" s="285" t="s">
        <v>181</v>
      </c>
      <c r="H117" s="286">
        <v>37.95</v>
      </c>
      <c r="I117" s="287"/>
      <c r="J117" s="288">
        <f>ROUND(I117*H117,2)</f>
        <v>0</v>
      </c>
      <c r="K117" s="284" t="s">
        <v>130</v>
      </c>
      <c r="L117" s="124"/>
      <c r="M117" s="289" t="s">
        <v>5</v>
      </c>
      <c r="N117" s="290" t="s">
        <v>42</v>
      </c>
      <c r="O117" s="125"/>
      <c r="P117" s="291">
        <f>O117*H117</f>
        <v>0</v>
      </c>
      <c r="Q117" s="291">
        <v>0</v>
      </c>
      <c r="R117" s="291">
        <f>Q117*H117</f>
        <v>0</v>
      </c>
      <c r="S117" s="291">
        <v>0</v>
      </c>
      <c r="T117" s="292">
        <f>S117*H117</f>
        <v>0</v>
      </c>
      <c r="AR117" s="98" t="s">
        <v>144</v>
      </c>
      <c r="AT117" s="98" t="s">
        <v>126</v>
      </c>
      <c r="AU117" s="98" t="s">
        <v>77</v>
      </c>
      <c r="AY117" s="98" t="s">
        <v>123</v>
      </c>
      <c r="BE117" s="293">
        <f>IF(N117="základní",J117,0)</f>
        <v>0</v>
      </c>
      <c r="BF117" s="293">
        <f>IF(N117="snížená",J117,0)</f>
        <v>0</v>
      </c>
      <c r="BG117" s="293">
        <f>IF(N117="zákl. přenesená",J117,0)</f>
        <v>0</v>
      </c>
      <c r="BH117" s="293">
        <f>IF(N117="sníž. přenesená",J117,0)</f>
        <v>0</v>
      </c>
      <c r="BI117" s="293">
        <f>IF(N117="nulová",J117,0)</f>
        <v>0</v>
      </c>
      <c r="BJ117" s="98" t="s">
        <v>75</v>
      </c>
      <c r="BK117" s="293">
        <f>ROUND(I117*H117,2)</f>
        <v>0</v>
      </c>
      <c r="BL117" s="98" t="s">
        <v>144</v>
      </c>
      <c r="BM117" s="98" t="s">
        <v>741</v>
      </c>
    </row>
    <row r="118" spans="2:47" s="130" customFormat="1" ht="40.5">
      <c r="B118" s="124"/>
      <c r="D118" s="294" t="s">
        <v>133</v>
      </c>
      <c r="F118" s="295" t="s">
        <v>742</v>
      </c>
      <c r="L118" s="124"/>
      <c r="M118" s="296"/>
      <c r="N118" s="125"/>
      <c r="O118" s="125"/>
      <c r="P118" s="125"/>
      <c r="Q118" s="125"/>
      <c r="R118" s="125"/>
      <c r="S118" s="125"/>
      <c r="T118" s="172"/>
      <c r="AT118" s="98" t="s">
        <v>133</v>
      </c>
      <c r="AU118" s="98" t="s">
        <v>77</v>
      </c>
    </row>
    <row r="119" spans="2:47" s="130" customFormat="1" ht="229.5">
      <c r="B119" s="124"/>
      <c r="D119" s="294" t="s">
        <v>203</v>
      </c>
      <c r="F119" s="297" t="s">
        <v>736</v>
      </c>
      <c r="L119" s="124"/>
      <c r="M119" s="296"/>
      <c r="N119" s="125"/>
      <c r="O119" s="125"/>
      <c r="P119" s="125"/>
      <c r="Q119" s="125"/>
      <c r="R119" s="125"/>
      <c r="S119" s="125"/>
      <c r="T119" s="172"/>
      <c r="AT119" s="98" t="s">
        <v>203</v>
      </c>
      <c r="AU119" s="98" t="s">
        <v>77</v>
      </c>
    </row>
    <row r="120" spans="2:51" s="302" customFormat="1" ht="13.5">
      <c r="B120" s="301"/>
      <c r="D120" s="294" t="s">
        <v>184</v>
      </c>
      <c r="F120" s="304" t="s">
        <v>743</v>
      </c>
      <c r="H120" s="305">
        <v>37.95</v>
      </c>
      <c r="L120" s="301"/>
      <c r="M120" s="306"/>
      <c r="N120" s="307"/>
      <c r="O120" s="307"/>
      <c r="P120" s="307"/>
      <c r="Q120" s="307"/>
      <c r="R120" s="307"/>
      <c r="S120" s="307"/>
      <c r="T120" s="308"/>
      <c r="AT120" s="303" t="s">
        <v>184</v>
      </c>
      <c r="AU120" s="303" t="s">
        <v>77</v>
      </c>
      <c r="AV120" s="302" t="s">
        <v>77</v>
      </c>
      <c r="AW120" s="302" t="s">
        <v>6</v>
      </c>
      <c r="AX120" s="302" t="s">
        <v>75</v>
      </c>
      <c r="AY120" s="303" t="s">
        <v>123</v>
      </c>
    </row>
    <row r="121" spans="2:65" s="130" customFormat="1" ht="14.45" customHeight="1">
      <c r="B121" s="124"/>
      <c r="C121" s="282" t="s">
        <v>218</v>
      </c>
      <c r="D121" s="282" t="s">
        <v>126</v>
      </c>
      <c r="E121" s="283" t="s">
        <v>744</v>
      </c>
      <c r="F121" s="284" t="s">
        <v>745</v>
      </c>
      <c r="G121" s="285" t="s">
        <v>191</v>
      </c>
      <c r="H121" s="286">
        <v>82.5</v>
      </c>
      <c r="I121" s="287"/>
      <c r="J121" s="288">
        <f>ROUND(I121*H121,2)</f>
        <v>0</v>
      </c>
      <c r="K121" s="284" t="s">
        <v>130</v>
      </c>
      <c r="L121" s="124"/>
      <c r="M121" s="289" t="s">
        <v>5</v>
      </c>
      <c r="N121" s="290" t="s">
        <v>42</v>
      </c>
      <c r="O121" s="125"/>
      <c r="P121" s="291">
        <f>O121*H121</f>
        <v>0</v>
      </c>
      <c r="Q121" s="291">
        <v>0.00085</v>
      </c>
      <c r="R121" s="291">
        <f>Q121*H121</f>
        <v>0.07012499999999999</v>
      </c>
      <c r="S121" s="291">
        <v>0</v>
      </c>
      <c r="T121" s="292">
        <f>S121*H121</f>
        <v>0</v>
      </c>
      <c r="AR121" s="98" t="s">
        <v>144</v>
      </c>
      <c r="AT121" s="98" t="s">
        <v>126</v>
      </c>
      <c r="AU121" s="98" t="s">
        <v>77</v>
      </c>
      <c r="AY121" s="98" t="s">
        <v>123</v>
      </c>
      <c r="BE121" s="293">
        <f>IF(N121="základní",J121,0)</f>
        <v>0</v>
      </c>
      <c r="BF121" s="293">
        <f>IF(N121="snížená",J121,0)</f>
        <v>0</v>
      </c>
      <c r="BG121" s="293">
        <f>IF(N121="zákl. přenesená",J121,0)</f>
        <v>0</v>
      </c>
      <c r="BH121" s="293">
        <f>IF(N121="sníž. přenesená",J121,0)</f>
        <v>0</v>
      </c>
      <c r="BI121" s="293">
        <f>IF(N121="nulová",J121,0)</f>
        <v>0</v>
      </c>
      <c r="BJ121" s="98" t="s">
        <v>75</v>
      </c>
      <c r="BK121" s="293">
        <f>ROUND(I121*H121,2)</f>
        <v>0</v>
      </c>
      <c r="BL121" s="98" t="s">
        <v>144</v>
      </c>
      <c r="BM121" s="98" t="s">
        <v>746</v>
      </c>
    </row>
    <row r="122" spans="2:47" s="130" customFormat="1" ht="27">
      <c r="B122" s="124"/>
      <c r="D122" s="294" t="s">
        <v>133</v>
      </c>
      <c r="F122" s="295" t="s">
        <v>747</v>
      </c>
      <c r="L122" s="124"/>
      <c r="M122" s="296"/>
      <c r="N122" s="125"/>
      <c r="O122" s="125"/>
      <c r="P122" s="125"/>
      <c r="Q122" s="125"/>
      <c r="R122" s="125"/>
      <c r="S122" s="125"/>
      <c r="T122" s="172"/>
      <c r="AT122" s="98" t="s">
        <v>133</v>
      </c>
      <c r="AU122" s="98" t="s">
        <v>77</v>
      </c>
    </row>
    <row r="123" spans="2:47" s="130" customFormat="1" ht="175.5">
      <c r="B123" s="124"/>
      <c r="D123" s="294" t="s">
        <v>203</v>
      </c>
      <c r="F123" s="297" t="s">
        <v>748</v>
      </c>
      <c r="L123" s="124"/>
      <c r="M123" s="296"/>
      <c r="N123" s="125"/>
      <c r="O123" s="125"/>
      <c r="P123" s="125"/>
      <c r="Q123" s="125"/>
      <c r="R123" s="125"/>
      <c r="S123" s="125"/>
      <c r="T123" s="172"/>
      <c r="AT123" s="98" t="s">
        <v>203</v>
      </c>
      <c r="AU123" s="98" t="s">
        <v>77</v>
      </c>
    </row>
    <row r="124" spans="2:51" s="302" customFormat="1" ht="13.5">
      <c r="B124" s="301"/>
      <c r="D124" s="294" t="s">
        <v>184</v>
      </c>
      <c r="E124" s="303" t="s">
        <v>5</v>
      </c>
      <c r="F124" s="304" t="s">
        <v>749</v>
      </c>
      <c r="H124" s="305">
        <v>82.5</v>
      </c>
      <c r="L124" s="301"/>
      <c r="M124" s="306"/>
      <c r="N124" s="307"/>
      <c r="O124" s="307"/>
      <c r="P124" s="307"/>
      <c r="Q124" s="307"/>
      <c r="R124" s="307"/>
      <c r="S124" s="307"/>
      <c r="T124" s="308"/>
      <c r="AT124" s="303" t="s">
        <v>184</v>
      </c>
      <c r="AU124" s="303" t="s">
        <v>77</v>
      </c>
      <c r="AV124" s="302" t="s">
        <v>77</v>
      </c>
      <c r="AW124" s="302" t="s">
        <v>35</v>
      </c>
      <c r="AX124" s="302" t="s">
        <v>68</v>
      </c>
      <c r="AY124" s="303" t="s">
        <v>123</v>
      </c>
    </row>
    <row r="125" spans="2:51" s="318" customFormat="1" ht="13.5">
      <c r="B125" s="317"/>
      <c r="D125" s="294" t="s">
        <v>184</v>
      </c>
      <c r="E125" s="319" t="s">
        <v>5</v>
      </c>
      <c r="F125" s="320" t="s">
        <v>188</v>
      </c>
      <c r="H125" s="321">
        <v>82.5</v>
      </c>
      <c r="L125" s="317"/>
      <c r="M125" s="322"/>
      <c r="N125" s="323"/>
      <c r="O125" s="323"/>
      <c r="P125" s="323"/>
      <c r="Q125" s="323"/>
      <c r="R125" s="323"/>
      <c r="S125" s="323"/>
      <c r="T125" s="324"/>
      <c r="AT125" s="319" t="s">
        <v>184</v>
      </c>
      <c r="AU125" s="319" t="s">
        <v>77</v>
      </c>
      <c r="AV125" s="318" t="s">
        <v>144</v>
      </c>
      <c r="AW125" s="318" t="s">
        <v>35</v>
      </c>
      <c r="AX125" s="318" t="s">
        <v>75</v>
      </c>
      <c r="AY125" s="319" t="s">
        <v>123</v>
      </c>
    </row>
    <row r="126" spans="2:65" s="130" customFormat="1" ht="14.45" customHeight="1">
      <c r="B126" s="124"/>
      <c r="C126" s="282" t="s">
        <v>227</v>
      </c>
      <c r="D126" s="282" t="s">
        <v>126</v>
      </c>
      <c r="E126" s="283" t="s">
        <v>750</v>
      </c>
      <c r="F126" s="284" t="s">
        <v>751</v>
      </c>
      <c r="G126" s="285" t="s">
        <v>191</v>
      </c>
      <c r="H126" s="286">
        <v>82.5</v>
      </c>
      <c r="I126" s="287"/>
      <c r="J126" s="288">
        <f>ROUND(I126*H126,2)</f>
        <v>0</v>
      </c>
      <c r="K126" s="284" t="s">
        <v>130</v>
      </c>
      <c r="L126" s="124"/>
      <c r="M126" s="289" t="s">
        <v>5</v>
      </c>
      <c r="N126" s="290" t="s">
        <v>42</v>
      </c>
      <c r="O126" s="125"/>
      <c r="P126" s="291">
        <f>O126*H126</f>
        <v>0</v>
      </c>
      <c r="Q126" s="291">
        <v>0</v>
      </c>
      <c r="R126" s="291">
        <f>Q126*H126</f>
        <v>0</v>
      </c>
      <c r="S126" s="291">
        <v>0</v>
      </c>
      <c r="T126" s="292">
        <f>S126*H126</f>
        <v>0</v>
      </c>
      <c r="AR126" s="98" t="s">
        <v>144</v>
      </c>
      <c r="AT126" s="98" t="s">
        <v>126</v>
      </c>
      <c r="AU126" s="98" t="s">
        <v>77</v>
      </c>
      <c r="AY126" s="98" t="s">
        <v>123</v>
      </c>
      <c r="BE126" s="293">
        <f>IF(N126="základní",J126,0)</f>
        <v>0</v>
      </c>
      <c r="BF126" s="293">
        <f>IF(N126="snížená",J126,0)</f>
        <v>0</v>
      </c>
      <c r="BG126" s="293">
        <f>IF(N126="zákl. přenesená",J126,0)</f>
        <v>0</v>
      </c>
      <c r="BH126" s="293">
        <f>IF(N126="sníž. přenesená",J126,0)</f>
        <v>0</v>
      </c>
      <c r="BI126" s="293">
        <f>IF(N126="nulová",J126,0)</f>
        <v>0</v>
      </c>
      <c r="BJ126" s="98" t="s">
        <v>75</v>
      </c>
      <c r="BK126" s="293">
        <f>ROUND(I126*H126,2)</f>
        <v>0</v>
      </c>
      <c r="BL126" s="98" t="s">
        <v>144</v>
      </c>
      <c r="BM126" s="98" t="s">
        <v>752</v>
      </c>
    </row>
    <row r="127" spans="2:47" s="130" customFormat="1" ht="27">
      <c r="B127" s="124"/>
      <c r="D127" s="294" t="s">
        <v>133</v>
      </c>
      <c r="F127" s="295" t="s">
        <v>753</v>
      </c>
      <c r="L127" s="124"/>
      <c r="M127" s="296"/>
      <c r="N127" s="125"/>
      <c r="O127" s="125"/>
      <c r="P127" s="125"/>
      <c r="Q127" s="125"/>
      <c r="R127" s="125"/>
      <c r="S127" s="125"/>
      <c r="T127" s="172"/>
      <c r="AT127" s="98" t="s">
        <v>133</v>
      </c>
      <c r="AU127" s="98" t="s">
        <v>77</v>
      </c>
    </row>
    <row r="128" spans="2:65" s="130" customFormat="1" ht="22.9" customHeight="1">
      <c r="B128" s="124"/>
      <c r="C128" s="282" t="s">
        <v>239</v>
      </c>
      <c r="D128" s="282" t="s">
        <v>126</v>
      </c>
      <c r="E128" s="283" t="s">
        <v>754</v>
      </c>
      <c r="F128" s="284" t="s">
        <v>755</v>
      </c>
      <c r="G128" s="285" t="s">
        <v>181</v>
      </c>
      <c r="H128" s="286">
        <v>75.9</v>
      </c>
      <c r="I128" s="287"/>
      <c r="J128" s="288">
        <f>ROUND(I128*H128,2)</f>
        <v>0</v>
      </c>
      <c r="K128" s="284" t="s">
        <v>130</v>
      </c>
      <c r="L128" s="124"/>
      <c r="M128" s="289" t="s">
        <v>5</v>
      </c>
      <c r="N128" s="290" t="s">
        <v>42</v>
      </c>
      <c r="O128" s="125"/>
      <c r="P128" s="291">
        <f>O128*H128</f>
        <v>0</v>
      </c>
      <c r="Q128" s="291">
        <v>0</v>
      </c>
      <c r="R128" s="291">
        <f>Q128*H128</f>
        <v>0</v>
      </c>
      <c r="S128" s="291">
        <v>0</v>
      </c>
      <c r="T128" s="292">
        <f>S128*H128</f>
        <v>0</v>
      </c>
      <c r="AR128" s="98" t="s">
        <v>144</v>
      </c>
      <c r="AT128" s="98" t="s">
        <v>126</v>
      </c>
      <c r="AU128" s="98" t="s">
        <v>77</v>
      </c>
      <c r="AY128" s="98" t="s">
        <v>123</v>
      </c>
      <c r="BE128" s="293">
        <f>IF(N128="základní",J128,0)</f>
        <v>0</v>
      </c>
      <c r="BF128" s="293">
        <f>IF(N128="snížená",J128,0)</f>
        <v>0</v>
      </c>
      <c r="BG128" s="293">
        <f>IF(N128="zákl. přenesená",J128,0)</f>
        <v>0</v>
      </c>
      <c r="BH128" s="293">
        <f>IF(N128="sníž. přenesená",J128,0)</f>
        <v>0</v>
      </c>
      <c r="BI128" s="293">
        <f>IF(N128="nulová",J128,0)</f>
        <v>0</v>
      </c>
      <c r="BJ128" s="98" t="s">
        <v>75</v>
      </c>
      <c r="BK128" s="293">
        <f>ROUND(I128*H128,2)</f>
        <v>0</v>
      </c>
      <c r="BL128" s="98" t="s">
        <v>144</v>
      </c>
      <c r="BM128" s="98" t="s">
        <v>756</v>
      </c>
    </row>
    <row r="129" spans="2:47" s="130" customFormat="1" ht="40.5">
      <c r="B129" s="124"/>
      <c r="D129" s="294" t="s">
        <v>133</v>
      </c>
      <c r="F129" s="295" t="s">
        <v>757</v>
      </c>
      <c r="L129" s="124"/>
      <c r="M129" s="296"/>
      <c r="N129" s="125"/>
      <c r="O129" s="125"/>
      <c r="P129" s="125"/>
      <c r="Q129" s="125"/>
      <c r="R129" s="125"/>
      <c r="S129" s="125"/>
      <c r="T129" s="172"/>
      <c r="AT129" s="98" t="s">
        <v>133</v>
      </c>
      <c r="AU129" s="98" t="s">
        <v>77</v>
      </c>
    </row>
    <row r="130" spans="2:47" s="130" customFormat="1" ht="108">
      <c r="B130" s="124"/>
      <c r="D130" s="294" t="s">
        <v>203</v>
      </c>
      <c r="F130" s="297" t="s">
        <v>758</v>
      </c>
      <c r="L130" s="124"/>
      <c r="M130" s="296"/>
      <c r="N130" s="125"/>
      <c r="O130" s="125"/>
      <c r="P130" s="125"/>
      <c r="Q130" s="125"/>
      <c r="R130" s="125"/>
      <c r="S130" s="125"/>
      <c r="T130" s="172"/>
      <c r="AT130" s="98" t="s">
        <v>203</v>
      </c>
      <c r="AU130" s="98" t="s">
        <v>77</v>
      </c>
    </row>
    <row r="131" spans="2:47" s="130" customFormat="1" ht="27">
      <c r="B131" s="124"/>
      <c r="D131" s="294" t="s">
        <v>134</v>
      </c>
      <c r="F131" s="297" t="s">
        <v>759</v>
      </c>
      <c r="L131" s="124"/>
      <c r="M131" s="296"/>
      <c r="N131" s="125"/>
      <c r="O131" s="125"/>
      <c r="P131" s="125"/>
      <c r="Q131" s="125"/>
      <c r="R131" s="125"/>
      <c r="S131" s="125"/>
      <c r="T131" s="172"/>
      <c r="AT131" s="98" t="s">
        <v>134</v>
      </c>
      <c r="AU131" s="98" t="s">
        <v>77</v>
      </c>
    </row>
    <row r="132" spans="2:65" s="130" customFormat="1" ht="22.9" customHeight="1">
      <c r="B132" s="124"/>
      <c r="C132" s="282" t="s">
        <v>245</v>
      </c>
      <c r="D132" s="282" t="s">
        <v>126</v>
      </c>
      <c r="E132" s="283" t="s">
        <v>657</v>
      </c>
      <c r="F132" s="284" t="s">
        <v>658</v>
      </c>
      <c r="G132" s="285" t="s">
        <v>181</v>
      </c>
      <c r="H132" s="286">
        <v>59.138</v>
      </c>
      <c r="I132" s="287"/>
      <c r="J132" s="288">
        <f>ROUND(I132*H132,2)</f>
        <v>0</v>
      </c>
      <c r="K132" s="284" t="s">
        <v>130</v>
      </c>
      <c r="L132" s="124"/>
      <c r="M132" s="289" t="s">
        <v>5</v>
      </c>
      <c r="N132" s="290" t="s">
        <v>42</v>
      </c>
      <c r="O132" s="125"/>
      <c r="P132" s="291">
        <f>O132*H132</f>
        <v>0</v>
      </c>
      <c r="Q132" s="291">
        <v>0</v>
      </c>
      <c r="R132" s="291">
        <f>Q132*H132</f>
        <v>0</v>
      </c>
      <c r="S132" s="291">
        <v>0</v>
      </c>
      <c r="T132" s="292">
        <f>S132*H132</f>
        <v>0</v>
      </c>
      <c r="AR132" s="98" t="s">
        <v>144</v>
      </c>
      <c r="AT132" s="98" t="s">
        <v>126</v>
      </c>
      <c r="AU132" s="98" t="s">
        <v>77</v>
      </c>
      <c r="AY132" s="98" t="s">
        <v>123</v>
      </c>
      <c r="BE132" s="293">
        <f>IF(N132="základní",J132,0)</f>
        <v>0</v>
      </c>
      <c r="BF132" s="293">
        <f>IF(N132="snížená",J132,0)</f>
        <v>0</v>
      </c>
      <c r="BG132" s="293">
        <f>IF(N132="zákl. přenesená",J132,0)</f>
        <v>0</v>
      </c>
      <c r="BH132" s="293">
        <f>IF(N132="sníž. přenesená",J132,0)</f>
        <v>0</v>
      </c>
      <c r="BI132" s="293">
        <f>IF(N132="nulová",J132,0)</f>
        <v>0</v>
      </c>
      <c r="BJ132" s="98" t="s">
        <v>75</v>
      </c>
      <c r="BK132" s="293">
        <f>ROUND(I132*H132,2)</f>
        <v>0</v>
      </c>
      <c r="BL132" s="98" t="s">
        <v>144</v>
      </c>
      <c r="BM132" s="98" t="s">
        <v>760</v>
      </c>
    </row>
    <row r="133" spans="2:47" s="130" customFormat="1" ht="40.5">
      <c r="B133" s="124"/>
      <c r="D133" s="294" t="s">
        <v>133</v>
      </c>
      <c r="F133" s="295" t="s">
        <v>660</v>
      </c>
      <c r="L133" s="124"/>
      <c r="M133" s="296"/>
      <c r="N133" s="125"/>
      <c r="O133" s="125"/>
      <c r="P133" s="125"/>
      <c r="Q133" s="125"/>
      <c r="R133" s="125"/>
      <c r="S133" s="125"/>
      <c r="T133" s="172"/>
      <c r="AT133" s="98" t="s">
        <v>133</v>
      </c>
      <c r="AU133" s="98" t="s">
        <v>77</v>
      </c>
    </row>
    <row r="134" spans="2:47" s="130" customFormat="1" ht="229.5">
      <c r="B134" s="124"/>
      <c r="D134" s="294" t="s">
        <v>203</v>
      </c>
      <c r="F134" s="297" t="s">
        <v>232</v>
      </c>
      <c r="L134" s="124"/>
      <c r="M134" s="296"/>
      <c r="N134" s="125"/>
      <c r="O134" s="125"/>
      <c r="P134" s="125"/>
      <c r="Q134" s="125"/>
      <c r="R134" s="125"/>
      <c r="S134" s="125"/>
      <c r="T134" s="172"/>
      <c r="AT134" s="98" t="s">
        <v>203</v>
      </c>
      <c r="AU134" s="98" t="s">
        <v>77</v>
      </c>
    </row>
    <row r="135" spans="2:51" s="302" customFormat="1" ht="13.5">
      <c r="B135" s="301"/>
      <c r="D135" s="294" t="s">
        <v>184</v>
      </c>
      <c r="E135" s="303" t="s">
        <v>5</v>
      </c>
      <c r="F135" s="304" t="s">
        <v>761</v>
      </c>
      <c r="H135" s="305">
        <v>93.54</v>
      </c>
      <c r="L135" s="301"/>
      <c r="M135" s="306"/>
      <c r="N135" s="307"/>
      <c r="O135" s="307"/>
      <c r="P135" s="307"/>
      <c r="Q135" s="307"/>
      <c r="R135" s="307"/>
      <c r="S135" s="307"/>
      <c r="T135" s="308"/>
      <c r="AT135" s="303" t="s">
        <v>184</v>
      </c>
      <c r="AU135" s="303" t="s">
        <v>77</v>
      </c>
      <c r="AV135" s="302" t="s">
        <v>77</v>
      </c>
      <c r="AW135" s="302" t="s">
        <v>35</v>
      </c>
      <c r="AX135" s="302" t="s">
        <v>68</v>
      </c>
      <c r="AY135" s="303" t="s">
        <v>123</v>
      </c>
    </row>
    <row r="136" spans="2:51" s="302" customFormat="1" ht="13.5">
      <c r="B136" s="301"/>
      <c r="D136" s="294" t="s">
        <v>184</v>
      </c>
      <c r="E136" s="303" t="s">
        <v>5</v>
      </c>
      <c r="F136" s="304" t="s">
        <v>762</v>
      </c>
      <c r="H136" s="305">
        <v>-34.402</v>
      </c>
      <c r="L136" s="301"/>
      <c r="M136" s="306"/>
      <c r="N136" s="307"/>
      <c r="O136" s="307"/>
      <c r="P136" s="307"/>
      <c r="Q136" s="307"/>
      <c r="R136" s="307"/>
      <c r="S136" s="307"/>
      <c r="T136" s="308"/>
      <c r="AT136" s="303" t="s">
        <v>184</v>
      </c>
      <c r="AU136" s="303" t="s">
        <v>77</v>
      </c>
      <c r="AV136" s="302" t="s">
        <v>77</v>
      </c>
      <c r="AW136" s="302" t="s">
        <v>35</v>
      </c>
      <c r="AX136" s="302" t="s">
        <v>68</v>
      </c>
      <c r="AY136" s="303" t="s">
        <v>123</v>
      </c>
    </row>
    <row r="137" spans="2:51" s="318" customFormat="1" ht="13.5">
      <c r="B137" s="317"/>
      <c r="D137" s="294" t="s">
        <v>184</v>
      </c>
      <c r="E137" s="319" t="s">
        <v>5</v>
      </c>
      <c r="F137" s="320" t="s">
        <v>188</v>
      </c>
      <c r="H137" s="321">
        <v>59.138</v>
      </c>
      <c r="L137" s="317"/>
      <c r="M137" s="322"/>
      <c r="N137" s="323"/>
      <c r="O137" s="323"/>
      <c r="P137" s="323"/>
      <c r="Q137" s="323"/>
      <c r="R137" s="323"/>
      <c r="S137" s="323"/>
      <c r="T137" s="324"/>
      <c r="AT137" s="319" t="s">
        <v>184</v>
      </c>
      <c r="AU137" s="319" t="s">
        <v>77</v>
      </c>
      <c r="AV137" s="318" t="s">
        <v>144</v>
      </c>
      <c r="AW137" s="318" t="s">
        <v>35</v>
      </c>
      <c r="AX137" s="318" t="s">
        <v>75</v>
      </c>
      <c r="AY137" s="319" t="s">
        <v>123</v>
      </c>
    </row>
    <row r="138" spans="2:65" s="130" customFormat="1" ht="14.45" customHeight="1">
      <c r="B138" s="124"/>
      <c r="C138" s="282" t="s">
        <v>253</v>
      </c>
      <c r="D138" s="282" t="s">
        <v>126</v>
      </c>
      <c r="E138" s="283" t="s">
        <v>763</v>
      </c>
      <c r="F138" s="284" t="s">
        <v>764</v>
      </c>
      <c r="G138" s="285" t="s">
        <v>181</v>
      </c>
      <c r="H138" s="286">
        <v>59.138</v>
      </c>
      <c r="I138" s="287"/>
      <c r="J138" s="288">
        <f>ROUND(I138*H138,2)</f>
        <v>0</v>
      </c>
      <c r="K138" s="284" t="s">
        <v>130</v>
      </c>
      <c r="L138" s="124"/>
      <c r="M138" s="289" t="s">
        <v>5</v>
      </c>
      <c r="N138" s="290" t="s">
        <v>42</v>
      </c>
      <c r="O138" s="125"/>
      <c r="P138" s="291">
        <f>O138*H138</f>
        <v>0</v>
      </c>
      <c r="Q138" s="291">
        <v>0</v>
      </c>
      <c r="R138" s="291">
        <f>Q138*H138</f>
        <v>0</v>
      </c>
      <c r="S138" s="291">
        <v>0</v>
      </c>
      <c r="T138" s="292">
        <f>S138*H138</f>
        <v>0</v>
      </c>
      <c r="AR138" s="98" t="s">
        <v>144</v>
      </c>
      <c r="AT138" s="98" t="s">
        <v>126</v>
      </c>
      <c r="AU138" s="98" t="s">
        <v>77</v>
      </c>
      <c r="AY138" s="98" t="s">
        <v>123</v>
      </c>
      <c r="BE138" s="293">
        <f>IF(N138="základní",J138,0)</f>
        <v>0</v>
      </c>
      <c r="BF138" s="293">
        <f>IF(N138="snížená",J138,0)</f>
        <v>0</v>
      </c>
      <c r="BG138" s="293">
        <f>IF(N138="zákl. přenesená",J138,0)</f>
        <v>0</v>
      </c>
      <c r="BH138" s="293">
        <f>IF(N138="sníž. přenesená",J138,0)</f>
        <v>0</v>
      </c>
      <c r="BI138" s="293">
        <f>IF(N138="nulová",J138,0)</f>
        <v>0</v>
      </c>
      <c r="BJ138" s="98" t="s">
        <v>75</v>
      </c>
      <c r="BK138" s="293">
        <f>ROUND(I138*H138,2)</f>
        <v>0</v>
      </c>
      <c r="BL138" s="98" t="s">
        <v>144</v>
      </c>
      <c r="BM138" s="98" t="s">
        <v>765</v>
      </c>
    </row>
    <row r="139" spans="2:47" s="130" customFormat="1" ht="27">
      <c r="B139" s="124"/>
      <c r="D139" s="294" t="s">
        <v>133</v>
      </c>
      <c r="F139" s="295" t="s">
        <v>766</v>
      </c>
      <c r="L139" s="124"/>
      <c r="M139" s="296"/>
      <c r="N139" s="125"/>
      <c r="O139" s="125"/>
      <c r="P139" s="125"/>
      <c r="Q139" s="125"/>
      <c r="R139" s="125"/>
      <c r="S139" s="125"/>
      <c r="T139" s="172"/>
      <c r="AT139" s="98" t="s">
        <v>133</v>
      </c>
      <c r="AU139" s="98" t="s">
        <v>77</v>
      </c>
    </row>
    <row r="140" spans="2:47" s="130" customFormat="1" ht="175.5">
      <c r="B140" s="124"/>
      <c r="D140" s="294" t="s">
        <v>203</v>
      </c>
      <c r="F140" s="297" t="s">
        <v>250</v>
      </c>
      <c r="L140" s="124"/>
      <c r="M140" s="296"/>
      <c r="N140" s="125"/>
      <c r="O140" s="125"/>
      <c r="P140" s="125"/>
      <c r="Q140" s="125"/>
      <c r="R140" s="125"/>
      <c r="S140" s="125"/>
      <c r="T140" s="172"/>
      <c r="AT140" s="98" t="s">
        <v>203</v>
      </c>
      <c r="AU140" s="98" t="s">
        <v>77</v>
      </c>
    </row>
    <row r="141" spans="2:65" s="130" customFormat="1" ht="22.9" customHeight="1">
      <c r="B141" s="124"/>
      <c r="C141" s="282" t="s">
        <v>260</v>
      </c>
      <c r="D141" s="282" t="s">
        <v>126</v>
      </c>
      <c r="E141" s="283" t="s">
        <v>275</v>
      </c>
      <c r="F141" s="284" t="s">
        <v>276</v>
      </c>
      <c r="G141" s="285" t="s">
        <v>181</v>
      </c>
      <c r="H141" s="286">
        <v>34.402</v>
      </c>
      <c r="I141" s="287"/>
      <c r="J141" s="288">
        <f>ROUND(I141*H141,2)</f>
        <v>0</v>
      </c>
      <c r="K141" s="284" t="s">
        <v>130</v>
      </c>
      <c r="L141" s="124"/>
      <c r="M141" s="289" t="s">
        <v>5</v>
      </c>
      <c r="N141" s="290" t="s">
        <v>42</v>
      </c>
      <c r="O141" s="125"/>
      <c r="P141" s="291">
        <f>O141*H141</f>
        <v>0</v>
      </c>
      <c r="Q141" s="291">
        <v>0</v>
      </c>
      <c r="R141" s="291">
        <f>Q141*H141</f>
        <v>0</v>
      </c>
      <c r="S141" s="291">
        <v>0</v>
      </c>
      <c r="T141" s="292">
        <f>S141*H141</f>
        <v>0</v>
      </c>
      <c r="AR141" s="98" t="s">
        <v>144</v>
      </c>
      <c r="AT141" s="98" t="s">
        <v>126</v>
      </c>
      <c r="AU141" s="98" t="s">
        <v>77</v>
      </c>
      <c r="AY141" s="98" t="s">
        <v>123</v>
      </c>
      <c r="BE141" s="293">
        <f>IF(N141="základní",J141,0)</f>
        <v>0</v>
      </c>
      <c r="BF141" s="293">
        <f>IF(N141="snížená",J141,0)</f>
        <v>0</v>
      </c>
      <c r="BG141" s="293">
        <f>IF(N141="zákl. přenesená",J141,0)</f>
        <v>0</v>
      </c>
      <c r="BH141" s="293">
        <f>IF(N141="sníž. přenesená",J141,0)</f>
        <v>0</v>
      </c>
      <c r="BI141" s="293">
        <f>IF(N141="nulová",J141,0)</f>
        <v>0</v>
      </c>
      <c r="BJ141" s="98" t="s">
        <v>75</v>
      </c>
      <c r="BK141" s="293">
        <f>ROUND(I141*H141,2)</f>
        <v>0</v>
      </c>
      <c r="BL141" s="98" t="s">
        <v>144</v>
      </c>
      <c r="BM141" s="98" t="s">
        <v>767</v>
      </c>
    </row>
    <row r="142" spans="2:47" s="130" customFormat="1" ht="27">
      <c r="B142" s="124"/>
      <c r="D142" s="294" t="s">
        <v>133</v>
      </c>
      <c r="F142" s="295" t="s">
        <v>278</v>
      </c>
      <c r="L142" s="124"/>
      <c r="M142" s="296"/>
      <c r="N142" s="125"/>
      <c r="O142" s="125"/>
      <c r="P142" s="125"/>
      <c r="Q142" s="125"/>
      <c r="R142" s="125"/>
      <c r="S142" s="125"/>
      <c r="T142" s="172"/>
      <c r="AT142" s="98" t="s">
        <v>133</v>
      </c>
      <c r="AU142" s="98" t="s">
        <v>77</v>
      </c>
    </row>
    <row r="143" spans="2:47" s="130" customFormat="1" ht="409.5">
      <c r="B143" s="124"/>
      <c r="D143" s="294" t="s">
        <v>203</v>
      </c>
      <c r="F143" s="332" t="s">
        <v>279</v>
      </c>
      <c r="L143" s="124"/>
      <c r="M143" s="296"/>
      <c r="N143" s="125"/>
      <c r="O143" s="125"/>
      <c r="P143" s="125"/>
      <c r="Q143" s="125"/>
      <c r="R143" s="125"/>
      <c r="S143" s="125"/>
      <c r="T143" s="172"/>
      <c r="AT143" s="98" t="s">
        <v>203</v>
      </c>
      <c r="AU143" s="98" t="s">
        <v>77</v>
      </c>
    </row>
    <row r="144" spans="2:51" s="302" customFormat="1" ht="13.5">
      <c r="B144" s="301"/>
      <c r="D144" s="294" t="s">
        <v>184</v>
      </c>
      <c r="E144" s="303" t="s">
        <v>5</v>
      </c>
      <c r="F144" s="304" t="s">
        <v>768</v>
      </c>
      <c r="H144" s="305">
        <v>75.9</v>
      </c>
      <c r="L144" s="301"/>
      <c r="M144" s="306"/>
      <c r="N144" s="307"/>
      <c r="O144" s="307"/>
      <c r="P144" s="307"/>
      <c r="Q144" s="307"/>
      <c r="R144" s="307"/>
      <c r="S144" s="307"/>
      <c r="T144" s="308"/>
      <c r="AT144" s="303" t="s">
        <v>184</v>
      </c>
      <c r="AU144" s="303" t="s">
        <v>77</v>
      </c>
      <c r="AV144" s="302" t="s">
        <v>77</v>
      </c>
      <c r="AW144" s="302" t="s">
        <v>35</v>
      </c>
      <c r="AX144" s="302" t="s">
        <v>68</v>
      </c>
      <c r="AY144" s="303" t="s">
        <v>123</v>
      </c>
    </row>
    <row r="145" spans="2:51" s="302" customFormat="1" ht="13.5">
      <c r="B145" s="301"/>
      <c r="D145" s="294" t="s">
        <v>184</v>
      </c>
      <c r="E145" s="303" t="s">
        <v>5</v>
      </c>
      <c r="F145" s="304" t="s">
        <v>769</v>
      </c>
      <c r="H145" s="305">
        <v>-23.598</v>
      </c>
      <c r="L145" s="301"/>
      <c r="M145" s="306"/>
      <c r="N145" s="307"/>
      <c r="O145" s="307"/>
      <c r="P145" s="307"/>
      <c r="Q145" s="307"/>
      <c r="R145" s="307"/>
      <c r="S145" s="307"/>
      <c r="T145" s="308"/>
      <c r="AT145" s="303" t="s">
        <v>184</v>
      </c>
      <c r="AU145" s="303" t="s">
        <v>77</v>
      </c>
      <c r="AV145" s="302" t="s">
        <v>77</v>
      </c>
      <c r="AW145" s="302" t="s">
        <v>35</v>
      </c>
      <c r="AX145" s="302" t="s">
        <v>68</v>
      </c>
      <c r="AY145" s="303" t="s">
        <v>123</v>
      </c>
    </row>
    <row r="146" spans="2:51" s="302" customFormat="1" ht="13.5">
      <c r="B146" s="301"/>
      <c r="D146" s="294" t="s">
        <v>184</v>
      </c>
      <c r="E146" s="303" t="s">
        <v>5</v>
      </c>
      <c r="F146" s="304" t="s">
        <v>770</v>
      </c>
      <c r="H146" s="305">
        <v>-9.9</v>
      </c>
      <c r="L146" s="301"/>
      <c r="M146" s="306"/>
      <c r="N146" s="307"/>
      <c r="O146" s="307"/>
      <c r="P146" s="307"/>
      <c r="Q146" s="307"/>
      <c r="R146" s="307"/>
      <c r="S146" s="307"/>
      <c r="T146" s="308"/>
      <c r="AT146" s="303" t="s">
        <v>184</v>
      </c>
      <c r="AU146" s="303" t="s">
        <v>77</v>
      </c>
      <c r="AV146" s="302" t="s">
        <v>77</v>
      </c>
      <c r="AW146" s="302" t="s">
        <v>35</v>
      </c>
      <c r="AX146" s="302" t="s">
        <v>68</v>
      </c>
      <c r="AY146" s="303" t="s">
        <v>123</v>
      </c>
    </row>
    <row r="147" spans="2:51" s="302" customFormat="1" ht="13.5">
      <c r="B147" s="301"/>
      <c r="D147" s="294" t="s">
        <v>184</v>
      </c>
      <c r="E147" s="303" t="s">
        <v>5</v>
      </c>
      <c r="F147" s="304" t="s">
        <v>771</v>
      </c>
      <c r="H147" s="305">
        <v>-8</v>
      </c>
      <c r="L147" s="301"/>
      <c r="M147" s="306"/>
      <c r="N147" s="307"/>
      <c r="O147" s="307"/>
      <c r="P147" s="307"/>
      <c r="Q147" s="307"/>
      <c r="R147" s="307"/>
      <c r="S147" s="307"/>
      <c r="T147" s="308"/>
      <c r="AT147" s="303" t="s">
        <v>184</v>
      </c>
      <c r="AU147" s="303" t="s">
        <v>77</v>
      </c>
      <c r="AV147" s="302" t="s">
        <v>77</v>
      </c>
      <c r="AW147" s="302" t="s">
        <v>35</v>
      </c>
      <c r="AX147" s="302" t="s">
        <v>68</v>
      </c>
      <c r="AY147" s="303" t="s">
        <v>123</v>
      </c>
    </row>
    <row r="148" spans="2:51" s="318" customFormat="1" ht="13.5">
      <c r="B148" s="317"/>
      <c r="D148" s="294" t="s">
        <v>184</v>
      </c>
      <c r="E148" s="319" t="s">
        <v>5</v>
      </c>
      <c r="F148" s="320" t="s">
        <v>188</v>
      </c>
      <c r="H148" s="321">
        <v>34.402</v>
      </c>
      <c r="L148" s="317"/>
      <c r="M148" s="322"/>
      <c r="N148" s="323"/>
      <c r="O148" s="323"/>
      <c r="P148" s="323"/>
      <c r="Q148" s="323"/>
      <c r="R148" s="323"/>
      <c r="S148" s="323"/>
      <c r="T148" s="324"/>
      <c r="AT148" s="319" t="s">
        <v>184</v>
      </c>
      <c r="AU148" s="319" t="s">
        <v>77</v>
      </c>
      <c r="AV148" s="318" t="s">
        <v>144</v>
      </c>
      <c r="AW148" s="318" t="s">
        <v>35</v>
      </c>
      <c r="AX148" s="318" t="s">
        <v>75</v>
      </c>
      <c r="AY148" s="319" t="s">
        <v>123</v>
      </c>
    </row>
    <row r="149" spans="2:65" s="130" customFormat="1" ht="22.9" customHeight="1">
      <c r="B149" s="124"/>
      <c r="C149" s="282" t="s">
        <v>266</v>
      </c>
      <c r="D149" s="282" t="s">
        <v>126</v>
      </c>
      <c r="E149" s="283" t="s">
        <v>772</v>
      </c>
      <c r="F149" s="284" t="s">
        <v>773</v>
      </c>
      <c r="G149" s="285" t="s">
        <v>181</v>
      </c>
      <c r="H149" s="286">
        <v>23.598</v>
      </c>
      <c r="I149" s="287"/>
      <c r="J149" s="288">
        <f>ROUND(I149*H149,2)</f>
        <v>0</v>
      </c>
      <c r="K149" s="284" t="s">
        <v>130</v>
      </c>
      <c r="L149" s="124"/>
      <c r="M149" s="289" t="s">
        <v>5</v>
      </c>
      <c r="N149" s="290" t="s">
        <v>42</v>
      </c>
      <c r="O149" s="125"/>
      <c r="P149" s="291">
        <f>O149*H149</f>
        <v>0</v>
      </c>
      <c r="Q149" s="291">
        <v>0</v>
      </c>
      <c r="R149" s="291">
        <f>Q149*H149</f>
        <v>0</v>
      </c>
      <c r="S149" s="291">
        <v>0</v>
      </c>
      <c r="T149" s="292">
        <f>S149*H149</f>
        <v>0</v>
      </c>
      <c r="AR149" s="98" t="s">
        <v>144</v>
      </c>
      <c r="AT149" s="98" t="s">
        <v>126</v>
      </c>
      <c r="AU149" s="98" t="s">
        <v>77</v>
      </c>
      <c r="AY149" s="98" t="s">
        <v>123</v>
      </c>
      <c r="BE149" s="293">
        <f>IF(N149="základní",J149,0)</f>
        <v>0</v>
      </c>
      <c r="BF149" s="293">
        <f>IF(N149="snížená",J149,0)</f>
        <v>0</v>
      </c>
      <c r="BG149" s="293">
        <f>IF(N149="zákl. přenesená",J149,0)</f>
        <v>0</v>
      </c>
      <c r="BH149" s="293">
        <f>IF(N149="sníž. přenesená",J149,0)</f>
        <v>0</v>
      </c>
      <c r="BI149" s="293">
        <f>IF(N149="nulová",J149,0)</f>
        <v>0</v>
      </c>
      <c r="BJ149" s="98" t="s">
        <v>75</v>
      </c>
      <c r="BK149" s="293">
        <f>ROUND(I149*H149,2)</f>
        <v>0</v>
      </c>
      <c r="BL149" s="98" t="s">
        <v>144</v>
      </c>
      <c r="BM149" s="98" t="s">
        <v>774</v>
      </c>
    </row>
    <row r="150" spans="2:47" s="130" customFormat="1" ht="40.5">
      <c r="B150" s="124"/>
      <c r="D150" s="294" t="s">
        <v>133</v>
      </c>
      <c r="F150" s="295" t="s">
        <v>775</v>
      </c>
      <c r="L150" s="124"/>
      <c r="M150" s="296"/>
      <c r="N150" s="125"/>
      <c r="O150" s="125"/>
      <c r="P150" s="125"/>
      <c r="Q150" s="125"/>
      <c r="R150" s="125"/>
      <c r="S150" s="125"/>
      <c r="T150" s="172"/>
      <c r="AT150" s="98" t="s">
        <v>133</v>
      </c>
      <c r="AU150" s="98" t="s">
        <v>77</v>
      </c>
    </row>
    <row r="151" spans="2:47" s="130" customFormat="1" ht="135">
      <c r="B151" s="124"/>
      <c r="D151" s="294" t="s">
        <v>203</v>
      </c>
      <c r="F151" s="297" t="s">
        <v>776</v>
      </c>
      <c r="L151" s="124"/>
      <c r="M151" s="296"/>
      <c r="N151" s="125"/>
      <c r="O151" s="125"/>
      <c r="P151" s="125"/>
      <c r="Q151" s="125"/>
      <c r="R151" s="125"/>
      <c r="S151" s="125"/>
      <c r="T151" s="172"/>
      <c r="AT151" s="98" t="s">
        <v>203</v>
      </c>
      <c r="AU151" s="98" t="s">
        <v>77</v>
      </c>
    </row>
    <row r="152" spans="2:51" s="326" customFormat="1" ht="13.5">
      <c r="B152" s="325"/>
      <c r="D152" s="294" t="s">
        <v>184</v>
      </c>
      <c r="E152" s="327" t="s">
        <v>5</v>
      </c>
      <c r="F152" s="328" t="s">
        <v>777</v>
      </c>
      <c r="H152" s="327" t="s">
        <v>5</v>
      </c>
      <c r="L152" s="325"/>
      <c r="M152" s="329"/>
      <c r="N152" s="330"/>
      <c r="O152" s="330"/>
      <c r="P152" s="330"/>
      <c r="Q152" s="330"/>
      <c r="R152" s="330"/>
      <c r="S152" s="330"/>
      <c r="T152" s="331"/>
      <c r="AT152" s="327" t="s">
        <v>184</v>
      </c>
      <c r="AU152" s="327" t="s">
        <v>77</v>
      </c>
      <c r="AV152" s="326" t="s">
        <v>75</v>
      </c>
      <c r="AW152" s="326" t="s">
        <v>35</v>
      </c>
      <c r="AX152" s="326" t="s">
        <v>68</v>
      </c>
      <c r="AY152" s="327" t="s">
        <v>123</v>
      </c>
    </row>
    <row r="153" spans="2:51" s="302" customFormat="1" ht="13.5">
      <c r="B153" s="301"/>
      <c r="D153" s="294" t="s">
        <v>184</v>
      </c>
      <c r="E153" s="303" t="s">
        <v>5</v>
      </c>
      <c r="F153" s="304" t="s">
        <v>778</v>
      </c>
      <c r="H153" s="305">
        <v>36</v>
      </c>
      <c r="L153" s="301"/>
      <c r="M153" s="306"/>
      <c r="N153" s="307"/>
      <c r="O153" s="307"/>
      <c r="P153" s="307"/>
      <c r="Q153" s="307"/>
      <c r="R153" s="307"/>
      <c r="S153" s="307"/>
      <c r="T153" s="308"/>
      <c r="AT153" s="303" t="s">
        <v>184</v>
      </c>
      <c r="AU153" s="303" t="s">
        <v>77</v>
      </c>
      <c r="AV153" s="302" t="s">
        <v>77</v>
      </c>
      <c r="AW153" s="302" t="s">
        <v>35</v>
      </c>
      <c r="AX153" s="302" t="s">
        <v>68</v>
      </c>
      <c r="AY153" s="303" t="s">
        <v>123</v>
      </c>
    </row>
    <row r="154" spans="2:51" s="302" customFormat="1" ht="13.5">
      <c r="B154" s="301"/>
      <c r="D154" s="294" t="s">
        <v>184</v>
      </c>
      <c r="E154" s="303" t="s">
        <v>5</v>
      </c>
      <c r="F154" s="304" t="s">
        <v>779</v>
      </c>
      <c r="H154" s="305">
        <v>-12.402</v>
      </c>
      <c r="L154" s="301"/>
      <c r="M154" s="306"/>
      <c r="N154" s="307"/>
      <c r="O154" s="307"/>
      <c r="P154" s="307"/>
      <c r="Q154" s="307"/>
      <c r="R154" s="307"/>
      <c r="S154" s="307"/>
      <c r="T154" s="308"/>
      <c r="AT154" s="303" t="s">
        <v>184</v>
      </c>
      <c r="AU154" s="303" t="s">
        <v>77</v>
      </c>
      <c r="AV154" s="302" t="s">
        <v>77</v>
      </c>
      <c r="AW154" s="302" t="s">
        <v>35</v>
      </c>
      <c r="AX154" s="302" t="s">
        <v>68</v>
      </c>
      <c r="AY154" s="303" t="s">
        <v>123</v>
      </c>
    </row>
    <row r="155" spans="2:51" s="318" customFormat="1" ht="13.5">
      <c r="B155" s="317"/>
      <c r="D155" s="294" t="s">
        <v>184</v>
      </c>
      <c r="E155" s="319" t="s">
        <v>5</v>
      </c>
      <c r="F155" s="320" t="s">
        <v>188</v>
      </c>
      <c r="H155" s="321">
        <v>23.598</v>
      </c>
      <c r="L155" s="317"/>
      <c r="M155" s="322"/>
      <c r="N155" s="323"/>
      <c r="O155" s="323"/>
      <c r="P155" s="323"/>
      <c r="Q155" s="323"/>
      <c r="R155" s="323"/>
      <c r="S155" s="323"/>
      <c r="T155" s="324"/>
      <c r="AT155" s="319" t="s">
        <v>184</v>
      </c>
      <c r="AU155" s="319" t="s">
        <v>77</v>
      </c>
      <c r="AV155" s="318" t="s">
        <v>144</v>
      </c>
      <c r="AW155" s="318" t="s">
        <v>35</v>
      </c>
      <c r="AX155" s="318" t="s">
        <v>75</v>
      </c>
      <c r="AY155" s="319" t="s">
        <v>123</v>
      </c>
    </row>
    <row r="156" spans="2:65" s="130" customFormat="1" ht="14.45" customHeight="1">
      <c r="B156" s="124"/>
      <c r="C156" s="333" t="s">
        <v>274</v>
      </c>
      <c r="D156" s="333" t="s">
        <v>295</v>
      </c>
      <c r="E156" s="334" t="s">
        <v>780</v>
      </c>
      <c r="F156" s="335" t="s">
        <v>781</v>
      </c>
      <c r="G156" s="336" t="s">
        <v>269</v>
      </c>
      <c r="H156" s="337">
        <v>47.196</v>
      </c>
      <c r="I156" s="338"/>
      <c r="J156" s="339">
        <f>ROUND(I156*H156,2)</f>
        <v>0</v>
      </c>
      <c r="K156" s="335" t="s">
        <v>130</v>
      </c>
      <c r="L156" s="340"/>
      <c r="M156" s="341" t="s">
        <v>5</v>
      </c>
      <c r="N156" s="342" t="s">
        <v>42</v>
      </c>
      <c r="O156" s="125"/>
      <c r="P156" s="291">
        <f>O156*H156</f>
        <v>0</v>
      </c>
      <c r="Q156" s="291">
        <v>1</v>
      </c>
      <c r="R156" s="291">
        <f>Q156*H156</f>
        <v>47.196</v>
      </c>
      <c r="S156" s="291">
        <v>0</v>
      </c>
      <c r="T156" s="292">
        <f>S156*H156</f>
        <v>0</v>
      </c>
      <c r="AR156" s="98" t="s">
        <v>227</v>
      </c>
      <c r="AT156" s="98" t="s">
        <v>295</v>
      </c>
      <c r="AU156" s="98" t="s">
        <v>77</v>
      </c>
      <c r="AY156" s="98" t="s">
        <v>123</v>
      </c>
      <c r="BE156" s="293">
        <f>IF(N156="základní",J156,0)</f>
        <v>0</v>
      </c>
      <c r="BF156" s="293">
        <f>IF(N156="snížená",J156,0)</f>
        <v>0</v>
      </c>
      <c r="BG156" s="293">
        <f>IF(N156="zákl. přenesená",J156,0)</f>
        <v>0</v>
      </c>
      <c r="BH156" s="293">
        <f>IF(N156="sníž. přenesená",J156,0)</f>
        <v>0</v>
      </c>
      <c r="BI156" s="293">
        <f>IF(N156="nulová",J156,0)</f>
        <v>0</v>
      </c>
      <c r="BJ156" s="98" t="s">
        <v>75</v>
      </c>
      <c r="BK156" s="293">
        <f>ROUND(I156*H156,2)</f>
        <v>0</v>
      </c>
      <c r="BL156" s="98" t="s">
        <v>144</v>
      </c>
      <c r="BM156" s="98" t="s">
        <v>782</v>
      </c>
    </row>
    <row r="157" spans="2:47" s="130" customFormat="1" ht="13.5">
      <c r="B157" s="124"/>
      <c r="D157" s="294" t="s">
        <v>133</v>
      </c>
      <c r="F157" s="295" t="s">
        <v>781</v>
      </c>
      <c r="L157" s="124"/>
      <c r="M157" s="296"/>
      <c r="N157" s="125"/>
      <c r="O157" s="125"/>
      <c r="P157" s="125"/>
      <c r="Q157" s="125"/>
      <c r="R157" s="125"/>
      <c r="S157" s="125"/>
      <c r="T157" s="172"/>
      <c r="AT157" s="98" t="s">
        <v>133</v>
      </c>
      <c r="AU157" s="98" t="s">
        <v>77</v>
      </c>
    </row>
    <row r="158" spans="2:51" s="302" customFormat="1" ht="13.5">
      <c r="B158" s="301"/>
      <c r="D158" s="294" t="s">
        <v>184</v>
      </c>
      <c r="F158" s="304" t="s">
        <v>783</v>
      </c>
      <c r="H158" s="305">
        <v>47.196</v>
      </c>
      <c r="L158" s="301"/>
      <c r="M158" s="306"/>
      <c r="N158" s="307"/>
      <c r="O158" s="307"/>
      <c r="P158" s="307"/>
      <c r="Q158" s="307"/>
      <c r="R158" s="307"/>
      <c r="S158" s="307"/>
      <c r="T158" s="308"/>
      <c r="AT158" s="303" t="s">
        <v>184</v>
      </c>
      <c r="AU158" s="303" t="s">
        <v>77</v>
      </c>
      <c r="AV158" s="302" t="s">
        <v>77</v>
      </c>
      <c r="AW158" s="302" t="s">
        <v>6</v>
      </c>
      <c r="AX158" s="302" t="s">
        <v>75</v>
      </c>
      <c r="AY158" s="303" t="s">
        <v>123</v>
      </c>
    </row>
    <row r="159" spans="2:65" s="130" customFormat="1" ht="22.9" customHeight="1">
      <c r="B159" s="124"/>
      <c r="C159" s="282" t="s">
        <v>11</v>
      </c>
      <c r="D159" s="282" t="s">
        <v>126</v>
      </c>
      <c r="E159" s="283" t="s">
        <v>784</v>
      </c>
      <c r="F159" s="284" t="s">
        <v>785</v>
      </c>
      <c r="G159" s="285" t="s">
        <v>191</v>
      </c>
      <c r="H159" s="286">
        <v>295.69</v>
      </c>
      <c r="I159" s="287"/>
      <c r="J159" s="288">
        <f>ROUND(I159*H159,2)</f>
        <v>0</v>
      </c>
      <c r="K159" s="284" t="s">
        <v>130</v>
      </c>
      <c r="L159" s="124"/>
      <c r="M159" s="289" t="s">
        <v>5</v>
      </c>
      <c r="N159" s="290" t="s">
        <v>42</v>
      </c>
      <c r="O159" s="125"/>
      <c r="P159" s="291">
        <f>O159*H159</f>
        <v>0</v>
      </c>
      <c r="Q159" s="291">
        <v>0</v>
      </c>
      <c r="R159" s="291">
        <f>Q159*H159</f>
        <v>0</v>
      </c>
      <c r="S159" s="291">
        <v>0</v>
      </c>
      <c r="T159" s="292">
        <f>S159*H159</f>
        <v>0</v>
      </c>
      <c r="AR159" s="98" t="s">
        <v>144</v>
      </c>
      <c r="AT159" s="98" t="s">
        <v>126</v>
      </c>
      <c r="AU159" s="98" t="s">
        <v>77</v>
      </c>
      <c r="AY159" s="98" t="s">
        <v>123</v>
      </c>
      <c r="BE159" s="293">
        <f>IF(N159="základní",J159,0)</f>
        <v>0</v>
      </c>
      <c r="BF159" s="293">
        <f>IF(N159="snížená",J159,0)</f>
        <v>0</v>
      </c>
      <c r="BG159" s="293">
        <f>IF(N159="zákl. přenesená",J159,0)</f>
        <v>0</v>
      </c>
      <c r="BH159" s="293">
        <f>IF(N159="sníž. přenesená",J159,0)</f>
        <v>0</v>
      </c>
      <c r="BI159" s="293">
        <f>IF(N159="nulová",J159,0)</f>
        <v>0</v>
      </c>
      <c r="BJ159" s="98" t="s">
        <v>75</v>
      </c>
      <c r="BK159" s="293">
        <f>ROUND(I159*H159,2)</f>
        <v>0</v>
      </c>
      <c r="BL159" s="98" t="s">
        <v>144</v>
      </c>
      <c r="BM159" s="98" t="s">
        <v>786</v>
      </c>
    </row>
    <row r="160" spans="2:47" s="130" customFormat="1" ht="27">
      <c r="B160" s="124"/>
      <c r="D160" s="294" t="s">
        <v>133</v>
      </c>
      <c r="F160" s="295" t="s">
        <v>787</v>
      </c>
      <c r="L160" s="124"/>
      <c r="M160" s="296"/>
      <c r="N160" s="125"/>
      <c r="O160" s="125"/>
      <c r="P160" s="125"/>
      <c r="Q160" s="125"/>
      <c r="R160" s="125"/>
      <c r="S160" s="125"/>
      <c r="T160" s="172"/>
      <c r="AT160" s="98" t="s">
        <v>133</v>
      </c>
      <c r="AU160" s="98" t="s">
        <v>77</v>
      </c>
    </row>
    <row r="161" spans="2:51" s="302" customFormat="1" ht="13.5">
      <c r="B161" s="301"/>
      <c r="D161" s="294" t="s">
        <v>184</v>
      </c>
      <c r="E161" s="303" t="s">
        <v>5</v>
      </c>
      <c r="F161" s="304" t="s">
        <v>788</v>
      </c>
      <c r="H161" s="305">
        <v>295.69</v>
      </c>
      <c r="L161" s="301"/>
      <c r="M161" s="306"/>
      <c r="N161" s="307"/>
      <c r="O161" s="307"/>
      <c r="P161" s="307"/>
      <c r="Q161" s="307"/>
      <c r="R161" s="307"/>
      <c r="S161" s="307"/>
      <c r="T161" s="308"/>
      <c r="AT161" s="303" t="s">
        <v>184</v>
      </c>
      <c r="AU161" s="303" t="s">
        <v>77</v>
      </c>
      <c r="AV161" s="302" t="s">
        <v>77</v>
      </c>
      <c r="AW161" s="302" t="s">
        <v>35</v>
      </c>
      <c r="AX161" s="302" t="s">
        <v>68</v>
      </c>
      <c r="AY161" s="303" t="s">
        <v>123</v>
      </c>
    </row>
    <row r="162" spans="2:51" s="318" customFormat="1" ht="13.5">
      <c r="B162" s="317"/>
      <c r="D162" s="294" t="s">
        <v>184</v>
      </c>
      <c r="E162" s="319" t="s">
        <v>5</v>
      </c>
      <c r="F162" s="320" t="s">
        <v>188</v>
      </c>
      <c r="H162" s="321">
        <v>295.69</v>
      </c>
      <c r="L162" s="317"/>
      <c r="M162" s="322"/>
      <c r="N162" s="323"/>
      <c r="O162" s="323"/>
      <c r="P162" s="323"/>
      <c r="Q162" s="323"/>
      <c r="R162" s="323"/>
      <c r="S162" s="323"/>
      <c r="T162" s="324"/>
      <c r="AT162" s="319" t="s">
        <v>184</v>
      </c>
      <c r="AU162" s="319" t="s">
        <v>77</v>
      </c>
      <c r="AV162" s="318" t="s">
        <v>144</v>
      </c>
      <c r="AW162" s="318" t="s">
        <v>35</v>
      </c>
      <c r="AX162" s="318" t="s">
        <v>75</v>
      </c>
      <c r="AY162" s="319" t="s">
        <v>123</v>
      </c>
    </row>
    <row r="163" spans="2:65" s="130" customFormat="1" ht="22.9" customHeight="1">
      <c r="B163" s="124"/>
      <c r="C163" s="282" t="s">
        <v>288</v>
      </c>
      <c r="D163" s="282" t="s">
        <v>126</v>
      </c>
      <c r="E163" s="283" t="s">
        <v>789</v>
      </c>
      <c r="F163" s="284" t="s">
        <v>790</v>
      </c>
      <c r="G163" s="285" t="s">
        <v>191</v>
      </c>
      <c r="H163" s="286">
        <v>14</v>
      </c>
      <c r="I163" s="287"/>
      <c r="J163" s="288">
        <f>ROUND(I163*H163,2)</f>
        <v>0</v>
      </c>
      <c r="K163" s="284" t="s">
        <v>130</v>
      </c>
      <c r="L163" s="124"/>
      <c r="M163" s="289" t="s">
        <v>5</v>
      </c>
      <c r="N163" s="290" t="s">
        <v>42</v>
      </c>
      <c r="O163" s="125"/>
      <c r="P163" s="291">
        <f>O163*H163</f>
        <v>0</v>
      </c>
      <c r="Q163" s="291">
        <v>0</v>
      </c>
      <c r="R163" s="291">
        <f>Q163*H163</f>
        <v>0</v>
      </c>
      <c r="S163" s="291">
        <v>0</v>
      </c>
      <c r="T163" s="292">
        <f>S163*H163</f>
        <v>0</v>
      </c>
      <c r="AR163" s="98" t="s">
        <v>144</v>
      </c>
      <c r="AT163" s="98" t="s">
        <v>126</v>
      </c>
      <c r="AU163" s="98" t="s">
        <v>77</v>
      </c>
      <c r="AY163" s="98" t="s">
        <v>123</v>
      </c>
      <c r="BE163" s="293">
        <f>IF(N163="základní",J163,0)</f>
        <v>0</v>
      </c>
      <c r="BF163" s="293">
        <f>IF(N163="snížená",J163,0)</f>
        <v>0</v>
      </c>
      <c r="BG163" s="293">
        <f>IF(N163="zákl. přenesená",J163,0)</f>
        <v>0</v>
      </c>
      <c r="BH163" s="293">
        <f>IF(N163="sníž. přenesená",J163,0)</f>
        <v>0</v>
      </c>
      <c r="BI163" s="293">
        <f>IF(N163="nulová",J163,0)</f>
        <v>0</v>
      </c>
      <c r="BJ163" s="98" t="s">
        <v>75</v>
      </c>
      <c r="BK163" s="293">
        <f>ROUND(I163*H163,2)</f>
        <v>0</v>
      </c>
      <c r="BL163" s="98" t="s">
        <v>144</v>
      </c>
      <c r="BM163" s="98" t="s">
        <v>791</v>
      </c>
    </row>
    <row r="164" spans="2:47" s="130" customFormat="1" ht="27">
      <c r="B164" s="124"/>
      <c r="D164" s="294" t="s">
        <v>133</v>
      </c>
      <c r="F164" s="295" t="s">
        <v>792</v>
      </c>
      <c r="L164" s="124"/>
      <c r="M164" s="296"/>
      <c r="N164" s="125"/>
      <c r="O164" s="125"/>
      <c r="P164" s="125"/>
      <c r="Q164" s="125"/>
      <c r="R164" s="125"/>
      <c r="S164" s="125"/>
      <c r="T164" s="172"/>
      <c r="AT164" s="98" t="s">
        <v>133</v>
      </c>
      <c r="AU164" s="98" t="s">
        <v>77</v>
      </c>
    </row>
    <row r="165" spans="2:47" s="130" customFormat="1" ht="135">
      <c r="B165" s="124"/>
      <c r="D165" s="294" t="s">
        <v>203</v>
      </c>
      <c r="F165" s="297" t="s">
        <v>793</v>
      </c>
      <c r="L165" s="124"/>
      <c r="M165" s="296"/>
      <c r="N165" s="125"/>
      <c r="O165" s="125"/>
      <c r="P165" s="125"/>
      <c r="Q165" s="125"/>
      <c r="R165" s="125"/>
      <c r="S165" s="125"/>
      <c r="T165" s="172"/>
      <c r="AT165" s="98" t="s">
        <v>203</v>
      </c>
      <c r="AU165" s="98" t="s">
        <v>77</v>
      </c>
    </row>
    <row r="166" spans="2:65" s="130" customFormat="1" ht="22.9" customHeight="1">
      <c r="B166" s="124"/>
      <c r="C166" s="282" t="s">
        <v>294</v>
      </c>
      <c r="D166" s="282" t="s">
        <v>126</v>
      </c>
      <c r="E166" s="283" t="s">
        <v>794</v>
      </c>
      <c r="F166" s="284" t="s">
        <v>795</v>
      </c>
      <c r="G166" s="285" t="s">
        <v>191</v>
      </c>
      <c r="H166" s="286">
        <v>14</v>
      </c>
      <c r="I166" s="287"/>
      <c r="J166" s="288">
        <f>ROUND(I166*H166,2)</f>
        <v>0</v>
      </c>
      <c r="K166" s="284" t="s">
        <v>130</v>
      </c>
      <c r="L166" s="124"/>
      <c r="M166" s="289" t="s">
        <v>5</v>
      </c>
      <c r="N166" s="290" t="s">
        <v>42</v>
      </c>
      <c r="O166" s="125"/>
      <c r="P166" s="291">
        <f>O166*H166</f>
        <v>0</v>
      </c>
      <c r="Q166" s="291">
        <v>0</v>
      </c>
      <c r="R166" s="291">
        <f>Q166*H166</f>
        <v>0</v>
      </c>
      <c r="S166" s="291">
        <v>0</v>
      </c>
      <c r="T166" s="292">
        <f>S166*H166</f>
        <v>0</v>
      </c>
      <c r="AR166" s="98" t="s">
        <v>144</v>
      </c>
      <c r="AT166" s="98" t="s">
        <v>126</v>
      </c>
      <c r="AU166" s="98" t="s">
        <v>77</v>
      </c>
      <c r="AY166" s="98" t="s">
        <v>123</v>
      </c>
      <c r="BE166" s="293">
        <f>IF(N166="základní",J166,0)</f>
        <v>0</v>
      </c>
      <c r="BF166" s="293">
        <f>IF(N166="snížená",J166,0)</f>
        <v>0</v>
      </c>
      <c r="BG166" s="293">
        <f>IF(N166="zákl. přenesená",J166,0)</f>
        <v>0</v>
      </c>
      <c r="BH166" s="293">
        <f>IF(N166="sníž. přenesená",J166,0)</f>
        <v>0</v>
      </c>
      <c r="BI166" s="293">
        <f>IF(N166="nulová",J166,0)</f>
        <v>0</v>
      </c>
      <c r="BJ166" s="98" t="s">
        <v>75</v>
      </c>
      <c r="BK166" s="293">
        <f>ROUND(I166*H166,2)</f>
        <v>0</v>
      </c>
      <c r="BL166" s="98" t="s">
        <v>144</v>
      </c>
      <c r="BM166" s="98" t="s">
        <v>796</v>
      </c>
    </row>
    <row r="167" spans="2:47" s="130" customFormat="1" ht="27">
      <c r="B167" s="124"/>
      <c r="D167" s="294" t="s">
        <v>133</v>
      </c>
      <c r="F167" s="295" t="s">
        <v>797</v>
      </c>
      <c r="L167" s="124"/>
      <c r="M167" s="296"/>
      <c r="N167" s="125"/>
      <c r="O167" s="125"/>
      <c r="P167" s="125"/>
      <c r="Q167" s="125"/>
      <c r="R167" s="125"/>
      <c r="S167" s="125"/>
      <c r="T167" s="172"/>
      <c r="AT167" s="98" t="s">
        <v>133</v>
      </c>
      <c r="AU167" s="98" t="s">
        <v>77</v>
      </c>
    </row>
    <row r="168" spans="2:47" s="130" customFormat="1" ht="135">
      <c r="B168" s="124"/>
      <c r="D168" s="294" t="s">
        <v>203</v>
      </c>
      <c r="F168" s="297" t="s">
        <v>293</v>
      </c>
      <c r="L168" s="124"/>
      <c r="M168" s="296"/>
      <c r="N168" s="125"/>
      <c r="O168" s="125"/>
      <c r="P168" s="125"/>
      <c r="Q168" s="125"/>
      <c r="R168" s="125"/>
      <c r="S168" s="125"/>
      <c r="T168" s="172"/>
      <c r="AT168" s="98" t="s">
        <v>203</v>
      </c>
      <c r="AU168" s="98" t="s">
        <v>77</v>
      </c>
    </row>
    <row r="169" spans="2:65" s="130" customFormat="1" ht="14.45" customHeight="1">
      <c r="B169" s="124"/>
      <c r="C169" s="333" t="s">
        <v>301</v>
      </c>
      <c r="D169" s="333" t="s">
        <v>295</v>
      </c>
      <c r="E169" s="334" t="s">
        <v>798</v>
      </c>
      <c r="F169" s="335" t="s">
        <v>799</v>
      </c>
      <c r="G169" s="336" t="s">
        <v>298</v>
      </c>
      <c r="H169" s="337">
        <v>0.21</v>
      </c>
      <c r="I169" s="338"/>
      <c r="J169" s="339">
        <f>ROUND(I169*H169,2)</f>
        <v>0</v>
      </c>
      <c r="K169" s="335" t="s">
        <v>130</v>
      </c>
      <c r="L169" s="340"/>
      <c r="M169" s="341" t="s">
        <v>5</v>
      </c>
      <c r="N169" s="342" t="s">
        <v>42</v>
      </c>
      <c r="O169" s="125"/>
      <c r="P169" s="291">
        <f>O169*H169</f>
        <v>0</v>
      </c>
      <c r="Q169" s="291">
        <v>0.001</v>
      </c>
      <c r="R169" s="291">
        <f>Q169*H169</f>
        <v>0.00021</v>
      </c>
      <c r="S169" s="291">
        <v>0</v>
      </c>
      <c r="T169" s="292">
        <f>S169*H169</f>
        <v>0</v>
      </c>
      <c r="AR169" s="98" t="s">
        <v>227</v>
      </c>
      <c r="AT169" s="98" t="s">
        <v>295</v>
      </c>
      <c r="AU169" s="98" t="s">
        <v>77</v>
      </c>
      <c r="AY169" s="98" t="s">
        <v>123</v>
      </c>
      <c r="BE169" s="293">
        <f>IF(N169="základní",J169,0)</f>
        <v>0</v>
      </c>
      <c r="BF169" s="293">
        <f>IF(N169="snížená",J169,0)</f>
        <v>0</v>
      </c>
      <c r="BG169" s="293">
        <f>IF(N169="zákl. přenesená",J169,0)</f>
        <v>0</v>
      </c>
      <c r="BH169" s="293">
        <f>IF(N169="sníž. přenesená",J169,0)</f>
        <v>0</v>
      </c>
      <c r="BI169" s="293">
        <f>IF(N169="nulová",J169,0)</f>
        <v>0</v>
      </c>
      <c r="BJ169" s="98" t="s">
        <v>75</v>
      </c>
      <c r="BK169" s="293">
        <f>ROUND(I169*H169,2)</f>
        <v>0</v>
      </c>
      <c r="BL169" s="98" t="s">
        <v>144</v>
      </c>
      <c r="BM169" s="98" t="s">
        <v>800</v>
      </c>
    </row>
    <row r="170" spans="2:47" s="130" customFormat="1" ht="13.5">
      <c r="B170" s="124"/>
      <c r="D170" s="294" t="s">
        <v>133</v>
      </c>
      <c r="F170" s="295" t="s">
        <v>799</v>
      </c>
      <c r="L170" s="124"/>
      <c r="M170" s="296"/>
      <c r="N170" s="125"/>
      <c r="O170" s="125"/>
      <c r="P170" s="125"/>
      <c r="Q170" s="125"/>
      <c r="R170" s="125"/>
      <c r="S170" s="125"/>
      <c r="T170" s="172"/>
      <c r="AT170" s="98" t="s">
        <v>133</v>
      </c>
      <c r="AU170" s="98" t="s">
        <v>77</v>
      </c>
    </row>
    <row r="171" spans="2:51" s="302" customFormat="1" ht="13.5">
      <c r="B171" s="301"/>
      <c r="D171" s="294" t="s">
        <v>184</v>
      </c>
      <c r="F171" s="304" t="s">
        <v>801</v>
      </c>
      <c r="H171" s="305">
        <v>0.21</v>
      </c>
      <c r="L171" s="301"/>
      <c r="M171" s="306"/>
      <c r="N171" s="307"/>
      <c r="O171" s="307"/>
      <c r="P171" s="307"/>
      <c r="Q171" s="307"/>
      <c r="R171" s="307"/>
      <c r="S171" s="307"/>
      <c r="T171" s="308"/>
      <c r="AT171" s="303" t="s">
        <v>184</v>
      </c>
      <c r="AU171" s="303" t="s">
        <v>77</v>
      </c>
      <c r="AV171" s="302" t="s">
        <v>77</v>
      </c>
      <c r="AW171" s="302" t="s">
        <v>6</v>
      </c>
      <c r="AX171" s="302" t="s">
        <v>75</v>
      </c>
      <c r="AY171" s="303" t="s">
        <v>123</v>
      </c>
    </row>
    <row r="172" spans="2:65" s="130" customFormat="1" ht="22.9" customHeight="1">
      <c r="B172" s="124"/>
      <c r="C172" s="282" t="s">
        <v>308</v>
      </c>
      <c r="D172" s="282" t="s">
        <v>126</v>
      </c>
      <c r="E172" s="283" t="s">
        <v>802</v>
      </c>
      <c r="F172" s="284" t="s">
        <v>803</v>
      </c>
      <c r="G172" s="285" t="s">
        <v>191</v>
      </c>
      <c r="H172" s="286">
        <v>36</v>
      </c>
      <c r="I172" s="287"/>
      <c r="J172" s="288">
        <f>ROUND(I172*H172,2)</f>
        <v>0</v>
      </c>
      <c r="K172" s="284" t="s">
        <v>130</v>
      </c>
      <c r="L172" s="124"/>
      <c r="M172" s="289" t="s">
        <v>5</v>
      </c>
      <c r="N172" s="290" t="s">
        <v>42</v>
      </c>
      <c r="O172" s="125"/>
      <c r="P172" s="291">
        <f>O172*H172</f>
        <v>0</v>
      </c>
      <c r="Q172" s="291">
        <v>0</v>
      </c>
      <c r="R172" s="291">
        <f>Q172*H172</f>
        <v>0</v>
      </c>
      <c r="S172" s="291">
        <v>0</v>
      </c>
      <c r="T172" s="292">
        <f>S172*H172</f>
        <v>0</v>
      </c>
      <c r="AR172" s="98" t="s">
        <v>144</v>
      </c>
      <c r="AT172" s="98" t="s">
        <v>126</v>
      </c>
      <c r="AU172" s="98" t="s">
        <v>77</v>
      </c>
      <c r="AY172" s="98" t="s">
        <v>123</v>
      </c>
      <c r="BE172" s="293">
        <f>IF(N172="základní",J172,0)</f>
        <v>0</v>
      </c>
      <c r="BF172" s="293">
        <f>IF(N172="snížená",J172,0)</f>
        <v>0</v>
      </c>
      <c r="BG172" s="293">
        <f>IF(N172="zákl. přenesená",J172,0)</f>
        <v>0</v>
      </c>
      <c r="BH172" s="293">
        <f>IF(N172="sníž. přenesená",J172,0)</f>
        <v>0</v>
      </c>
      <c r="BI172" s="293">
        <f>IF(N172="nulová",J172,0)</f>
        <v>0</v>
      </c>
      <c r="BJ172" s="98" t="s">
        <v>75</v>
      </c>
      <c r="BK172" s="293">
        <f>ROUND(I172*H172,2)</f>
        <v>0</v>
      </c>
      <c r="BL172" s="98" t="s">
        <v>144</v>
      </c>
      <c r="BM172" s="98" t="s">
        <v>804</v>
      </c>
    </row>
    <row r="173" spans="2:47" s="130" customFormat="1" ht="27">
      <c r="B173" s="124"/>
      <c r="D173" s="294" t="s">
        <v>133</v>
      </c>
      <c r="F173" s="295" t="s">
        <v>805</v>
      </c>
      <c r="L173" s="124"/>
      <c r="M173" s="296"/>
      <c r="N173" s="125"/>
      <c r="O173" s="125"/>
      <c r="P173" s="125"/>
      <c r="Q173" s="125"/>
      <c r="R173" s="125"/>
      <c r="S173" s="125"/>
      <c r="T173" s="172"/>
      <c r="AT173" s="98" t="s">
        <v>133</v>
      </c>
      <c r="AU173" s="98" t="s">
        <v>77</v>
      </c>
    </row>
    <row r="174" spans="2:47" s="130" customFormat="1" ht="135">
      <c r="B174" s="124"/>
      <c r="D174" s="294" t="s">
        <v>203</v>
      </c>
      <c r="F174" s="297" t="s">
        <v>293</v>
      </c>
      <c r="L174" s="124"/>
      <c r="M174" s="296"/>
      <c r="N174" s="125"/>
      <c r="O174" s="125"/>
      <c r="P174" s="125"/>
      <c r="Q174" s="125"/>
      <c r="R174" s="125"/>
      <c r="S174" s="125"/>
      <c r="T174" s="172"/>
      <c r="AT174" s="98" t="s">
        <v>203</v>
      </c>
      <c r="AU174" s="98" t="s">
        <v>77</v>
      </c>
    </row>
    <row r="175" spans="2:65" s="130" customFormat="1" ht="14.45" customHeight="1">
      <c r="B175" s="124"/>
      <c r="C175" s="333" t="s">
        <v>316</v>
      </c>
      <c r="D175" s="333" t="s">
        <v>295</v>
      </c>
      <c r="E175" s="334" t="s">
        <v>296</v>
      </c>
      <c r="F175" s="335" t="s">
        <v>297</v>
      </c>
      <c r="G175" s="336" t="s">
        <v>298</v>
      </c>
      <c r="H175" s="337">
        <v>0.54</v>
      </c>
      <c r="I175" s="338"/>
      <c r="J175" s="339">
        <f>ROUND(I175*H175,2)</f>
        <v>0</v>
      </c>
      <c r="K175" s="335" t="s">
        <v>130</v>
      </c>
      <c r="L175" s="340"/>
      <c r="M175" s="341" t="s">
        <v>5</v>
      </c>
      <c r="N175" s="342" t="s">
        <v>42</v>
      </c>
      <c r="O175" s="125"/>
      <c r="P175" s="291">
        <f>O175*H175</f>
        <v>0</v>
      </c>
      <c r="Q175" s="291">
        <v>0.001</v>
      </c>
      <c r="R175" s="291">
        <f>Q175*H175</f>
        <v>0.00054</v>
      </c>
      <c r="S175" s="291">
        <v>0</v>
      </c>
      <c r="T175" s="292">
        <f>S175*H175</f>
        <v>0</v>
      </c>
      <c r="AR175" s="98" t="s">
        <v>227</v>
      </c>
      <c r="AT175" s="98" t="s">
        <v>295</v>
      </c>
      <c r="AU175" s="98" t="s">
        <v>77</v>
      </c>
      <c r="AY175" s="98" t="s">
        <v>123</v>
      </c>
      <c r="BE175" s="293">
        <f>IF(N175="základní",J175,0)</f>
        <v>0</v>
      </c>
      <c r="BF175" s="293">
        <f>IF(N175="snížená",J175,0)</f>
        <v>0</v>
      </c>
      <c r="BG175" s="293">
        <f>IF(N175="zákl. přenesená",J175,0)</f>
        <v>0</v>
      </c>
      <c r="BH175" s="293">
        <f>IF(N175="sníž. přenesená",J175,0)</f>
        <v>0</v>
      </c>
      <c r="BI175" s="293">
        <f>IF(N175="nulová",J175,0)</f>
        <v>0</v>
      </c>
      <c r="BJ175" s="98" t="s">
        <v>75</v>
      </c>
      <c r="BK175" s="293">
        <f>ROUND(I175*H175,2)</f>
        <v>0</v>
      </c>
      <c r="BL175" s="98" t="s">
        <v>144</v>
      </c>
      <c r="BM175" s="98" t="s">
        <v>806</v>
      </c>
    </row>
    <row r="176" spans="2:47" s="130" customFormat="1" ht="13.5">
      <c r="B176" s="124"/>
      <c r="D176" s="294" t="s">
        <v>133</v>
      </c>
      <c r="F176" s="295" t="s">
        <v>297</v>
      </c>
      <c r="L176" s="124"/>
      <c r="M176" s="296"/>
      <c r="N176" s="125"/>
      <c r="O176" s="125"/>
      <c r="P176" s="125"/>
      <c r="Q176" s="125"/>
      <c r="R176" s="125"/>
      <c r="S176" s="125"/>
      <c r="T176" s="172"/>
      <c r="AT176" s="98" t="s">
        <v>133</v>
      </c>
      <c r="AU176" s="98" t="s">
        <v>77</v>
      </c>
    </row>
    <row r="177" spans="2:51" s="302" customFormat="1" ht="13.5">
      <c r="B177" s="301"/>
      <c r="D177" s="294" t="s">
        <v>184</v>
      </c>
      <c r="F177" s="304" t="s">
        <v>807</v>
      </c>
      <c r="H177" s="305">
        <v>0.54</v>
      </c>
      <c r="L177" s="301"/>
      <c r="M177" s="306"/>
      <c r="N177" s="307"/>
      <c r="O177" s="307"/>
      <c r="P177" s="307"/>
      <c r="Q177" s="307"/>
      <c r="R177" s="307"/>
      <c r="S177" s="307"/>
      <c r="T177" s="308"/>
      <c r="AT177" s="303" t="s">
        <v>184</v>
      </c>
      <c r="AU177" s="303" t="s">
        <v>77</v>
      </c>
      <c r="AV177" s="302" t="s">
        <v>77</v>
      </c>
      <c r="AW177" s="302" t="s">
        <v>6</v>
      </c>
      <c r="AX177" s="302" t="s">
        <v>75</v>
      </c>
      <c r="AY177" s="303" t="s">
        <v>123</v>
      </c>
    </row>
    <row r="178" spans="2:65" s="130" customFormat="1" ht="14.45" customHeight="1">
      <c r="B178" s="124"/>
      <c r="C178" s="282" t="s">
        <v>10</v>
      </c>
      <c r="D178" s="282" t="s">
        <v>126</v>
      </c>
      <c r="E178" s="283" t="s">
        <v>302</v>
      </c>
      <c r="F178" s="284" t="s">
        <v>303</v>
      </c>
      <c r="G178" s="285" t="s">
        <v>191</v>
      </c>
      <c r="H178" s="286">
        <v>50</v>
      </c>
      <c r="I178" s="287"/>
      <c r="J178" s="288">
        <f>ROUND(I178*H178,2)</f>
        <v>0</v>
      </c>
      <c r="K178" s="284" t="s">
        <v>130</v>
      </c>
      <c r="L178" s="124"/>
      <c r="M178" s="289" t="s">
        <v>5</v>
      </c>
      <c r="N178" s="290" t="s">
        <v>42</v>
      </c>
      <c r="O178" s="125"/>
      <c r="P178" s="291">
        <f>O178*H178</f>
        <v>0</v>
      </c>
      <c r="Q178" s="291">
        <v>0</v>
      </c>
      <c r="R178" s="291">
        <f>Q178*H178</f>
        <v>0</v>
      </c>
      <c r="S178" s="291">
        <v>0</v>
      </c>
      <c r="T178" s="292">
        <f>S178*H178</f>
        <v>0</v>
      </c>
      <c r="AR178" s="98" t="s">
        <v>144</v>
      </c>
      <c r="AT178" s="98" t="s">
        <v>126</v>
      </c>
      <c r="AU178" s="98" t="s">
        <v>77</v>
      </c>
      <c r="AY178" s="98" t="s">
        <v>123</v>
      </c>
      <c r="BE178" s="293">
        <f>IF(N178="základní",J178,0)</f>
        <v>0</v>
      </c>
      <c r="BF178" s="293">
        <f>IF(N178="snížená",J178,0)</f>
        <v>0</v>
      </c>
      <c r="BG178" s="293">
        <f>IF(N178="zákl. přenesená",J178,0)</f>
        <v>0</v>
      </c>
      <c r="BH178" s="293">
        <f>IF(N178="sníž. přenesená",J178,0)</f>
        <v>0</v>
      </c>
      <c r="BI178" s="293">
        <f>IF(N178="nulová",J178,0)</f>
        <v>0</v>
      </c>
      <c r="BJ178" s="98" t="s">
        <v>75</v>
      </c>
      <c r="BK178" s="293">
        <f>ROUND(I178*H178,2)</f>
        <v>0</v>
      </c>
      <c r="BL178" s="98" t="s">
        <v>144</v>
      </c>
      <c r="BM178" s="98" t="s">
        <v>808</v>
      </c>
    </row>
    <row r="179" spans="2:47" s="130" customFormat="1" ht="13.5">
      <c r="B179" s="124"/>
      <c r="D179" s="294" t="s">
        <v>133</v>
      </c>
      <c r="F179" s="295" t="s">
        <v>305</v>
      </c>
      <c r="L179" s="124"/>
      <c r="M179" s="296"/>
      <c r="N179" s="125"/>
      <c r="O179" s="125"/>
      <c r="P179" s="125"/>
      <c r="Q179" s="125"/>
      <c r="R179" s="125"/>
      <c r="S179" s="125"/>
      <c r="T179" s="172"/>
      <c r="AT179" s="98" t="s">
        <v>133</v>
      </c>
      <c r="AU179" s="98" t="s">
        <v>77</v>
      </c>
    </row>
    <row r="180" spans="2:47" s="130" customFormat="1" ht="189">
      <c r="B180" s="124"/>
      <c r="D180" s="294" t="s">
        <v>203</v>
      </c>
      <c r="F180" s="297" t="s">
        <v>306</v>
      </c>
      <c r="L180" s="124"/>
      <c r="M180" s="296"/>
      <c r="N180" s="125"/>
      <c r="O180" s="125"/>
      <c r="P180" s="125"/>
      <c r="Q180" s="125"/>
      <c r="R180" s="125"/>
      <c r="S180" s="125"/>
      <c r="T180" s="172"/>
      <c r="AT180" s="98" t="s">
        <v>203</v>
      </c>
      <c r="AU180" s="98" t="s">
        <v>77</v>
      </c>
    </row>
    <row r="181" spans="2:65" s="130" customFormat="1" ht="14.45" customHeight="1">
      <c r="B181" s="124"/>
      <c r="C181" s="282" t="s">
        <v>332</v>
      </c>
      <c r="D181" s="282" t="s">
        <v>126</v>
      </c>
      <c r="E181" s="283" t="s">
        <v>309</v>
      </c>
      <c r="F181" s="284" t="s">
        <v>310</v>
      </c>
      <c r="G181" s="285" t="s">
        <v>191</v>
      </c>
      <c r="H181" s="286">
        <v>32</v>
      </c>
      <c r="I181" s="287"/>
      <c r="J181" s="288">
        <f>ROUND(I181*H181,2)</f>
        <v>0</v>
      </c>
      <c r="K181" s="284" t="s">
        <v>130</v>
      </c>
      <c r="L181" s="124"/>
      <c r="M181" s="289" t="s">
        <v>5</v>
      </c>
      <c r="N181" s="290" t="s">
        <v>42</v>
      </c>
      <c r="O181" s="125"/>
      <c r="P181" s="291">
        <f>O181*H181</f>
        <v>0</v>
      </c>
      <c r="Q181" s="291">
        <v>0</v>
      </c>
      <c r="R181" s="291">
        <f>Q181*H181</f>
        <v>0</v>
      </c>
      <c r="S181" s="291">
        <v>0</v>
      </c>
      <c r="T181" s="292">
        <f>S181*H181</f>
        <v>0</v>
      </c>
      <c r="AR181" s="98" t="s">
        <v>144</v>
      </c>
      <c r="AT181" s="98" t="s">
        <v>126</v>
      </c>
      <c r="AU181" s="98" t="s">
        <v>77</v>
      </c>
      <c r="AY181" s="98" t="s">
        <v>123</v>
      </c>
      <c r="BE181" s="293">
        <f>IF(N181="základní",J181,0)</f>
        <v>0</v>
      </c>
      <c r="BF181" s="293">
        <f>IF(N181="snížená",J181,0)</f>
        <v>0</v>
      </c>
      <c r="BG181" s="293">
        <f>IF(N181="zákl. přenesená",J181,0)</f>
        <v>0</v>
      </c>
      <c r="BH181" s="293">
        <f>IF(N181="sníž. přenesená",J181,0)</f>
        <v>0</v>
      </c>
      <c r="BI181" s="293">
        <f>IF(N181="nulová",J181,0)</f>
        <v>0</v>
      </c>
      <c r="BJ181" s="98" t="s">
        <v>75</v>
      </c>
      <c r="BK181" s="293">
        <f>ROUND(I181*H181,2)</f>
        <v>0</v>
      </c>
      <c r="BL181" s="98" t="s">
        <v>144</v>
      </c>
      <c r="BM181" s="98" t="s">
        <v>809</v>
      </c>
    </row>
    <row r="182" spans="2:47" s="130" customFormat="1" ht="27">
      <c r="B182" s="124"/>
      <c r="D182" s="294" t="s">
        <v>133</v>
      </c>
      <c r="F182" s="295" t="s">
        <v>312</v>
      </c>
      <c r="L182" s="124"/>
      <c r="M182" s="296"/>
      <c r="N182" s="125"/>
      <c r="O182" s="125"/>
      <c r="P182" s="125"/>
      <c r="Q182" s="125"/>
      <c r="R182" s="125"/>
      <c r="S182" s="125"/>
      <c r="T182" s="172"/>
      <c r="AT182" s="98" t="s">
        <v>133</v>
      </c>
      <c r="AU182" s="98" t="s">
        <v>77</v>
      </c>
    </row>
    <row r="183" spans="2:47" s="130" customFormat="1" ht="135">
      <c r="B183" s="124"/>
      <c r="D183" s="294" t="s">
        <v>203</v>
      </c>
      <c r="F183" s="297" t="s">
        <v>313</v>
      </c>
      <c r="L183" s="124"/>
      <c r="M183" s="296"/>
      <c r="N183" s="125"/>
      <c r="O183" s="125"/>
      <c r="P183" s="125"/>
      <c r="Q183" s="125"/>
      <c r="R183" s="125"/>
      <c r="S183" s="125"/>
      <c r="T183" s="172"/>
      <c r="AT183" s="98" t="s">
        <v>203</v>
      </c>
      <c r="AU183" s="98" t="s">
        <v>77</v>
      </c>
    </row>
    <row r="184" spans="2:65" s="130" customFormat="1" ht="22.9" customHeight="1">
      <c r="B184" s="124"/>
      <c r="C184" s="282" t="s">
        <v>341</v>
      </c>
      <c r="D184" s="282" t="s">
        <v>126</v>
      </c>
      <c r="E184" s="283" t="s">
        <v>810</v>
      </c>
      <c r="F184" s="284" t="s">
        <v>811</v>
      </c>
      <c r="G184" s="285" t="s">
        <v>191</v>
      </c>
      <c r="H184" s="286">
        <v>36</v>
      </c>
      <c r="I184" s="287"/>
      <c r="J184" s="288">
        <f>ROUND(I184*H184,2)</f>
        <v>0</v>
      </c>
      <c r="K184" s="284" t="s">
        <v>130</v>
      </c>
      <c r="L184" s="124"/>
      <c r="M184" s="289" t="s">
        <v>5</v>
      </c>
      <c r="N184" s="290" t="s">
        <v>42</v>
      </c>
      <c r="O184" s="125"/>
      <c r="P184" s="291">
        <f>O184*H184</f>
        <v>0</v>
      </c>
      <c r="Q184" s="291">
        <v>0</v>
      </c>
      <c r="R184" s="291">
        <f>Q184*H184</f>
        <v>0</v>
      </c>
      <c r="S184" s="291">
        <v>0</v>
      </c>
      <c r="T184" s="292">
        <f>S184*H184</f>
        <v>0</v>
      </c>
      <c r="AR184" s="98" t="s">
        <v>144</v>
      </c>
      <c r="AT184" s="98" t="s">
        <v>126</v>
      </c>
      <c r="AU184" s="98" t="s">
        <v>77</v>
      </c>
      <c r="AY184" s="98" t="s">
        <v>123</v>
      </c>
      <c r="BE184" s="293">
        <f>IF(N184="základní",J184,0)</f>
        <v>0</v>
      </c>
      <c r="BF184" s="293">
        <f>IF(N184="snížená",J184,0)</f>
        <v>0</v>
      </c>
      <c r="BG184" s="293">
        <f>IF(N184="zákl. přenesená",J184,0)</f>
        <v>0</v>
      </c>
      <c r="BH184" s="293">
        <f>IF(N184="sníž. přenesená",J184,0)</f>
        <v>0</v>
      </c>
      <c r="BI184" s="293">
        <f>IF(N184="nulová",J184,0)</f>
        <v>0</v>
      </c>
      <c r="BJ184" s="98" t="s">
        <v>75</v>
      </c>
      <c r="BK184" s="293">
        <f>ROUND(I184*H184,2)</f>
        <v>0</v>
      </c>
      <c r="BL184" s="98" t="s">
        <v>144</v>
      </c>
      <c r="BM184" s="98" t="s">
        <v>812</v>
      </c>
    </row>
    <row r="185" spans="2:47" s="130" customFormat="1" ht="27">
      <c r="B185" s="124"/>
      <c r="D185" s="294" t="s">
        <v>133</v>
      </c>
      <c r="F185" s="295" t="s">
        <v>813</v>
      </c>
      <c r="L185" s="124"/>
      <c r="M185" s="296"/>
      <c r="N185" s="125"/>
      <c r="O185" s="125"/>
      <c r="P185" s="125"/>
      <c r="Q185" s="125"/>
      <c r="R185" s="125"/>
      <c r="S185" s="125"/>
      <c r="T185" s="172"/>
      <c r="AT185" s="98" t="s">
        <v>133</v>
      </c>
      <c r="AU185" s="98" t="s">
        <v>77</v>
      </c>
    </row>
    <row r="186" spans="2:47" s="130" customFormat="1" ht="135">
      <c r="B186" s="124"/>
      <c r="D186" s="294" t="s">
        <v>203</v>
      </c>
      <c r="F186" s="297" t="s">
        <v>286</v>
      </c>
      <c r="L186" s="124"/>
      <c r="M186" s="296"/>
      <c r="N186" s="125"/>
      <c r="O186" s="125"/>
      <c r="P186" s="125"/>
      <c r="Q186" s="125"/>
      <c r="R186" s="125"/>
      <c r="S186" s="125"/>
      <c r="T186" s="172"/>
      <c r="AT186" s="98" t="s">
        <v>203</v>
      </c>
      <c r="AU186" s="98" t="s">
        <v>77</v>
      </c>
    </row>
    <row r="187" spans="2:63" s="270" customFormat="1" ht="29.85" customHeight="1">
      <c r="B187" s="269"/>
      <c r="D187" s="271" t="s">
        <v>67</v>
      </c>
      <c r="E187" s="280" t="s">
        <v>77</v>
      </c>
      <c r="F187" s="280" t="s">
        <v>315</v>
      </c>
      <c r="J187" s="281">
        <f>BK187</f>
        <v>0</v>
      </c>
      <c r="L187" s="269"/>
      <c r="M187" s="274"/>
      <c r="N187" s="275"/>
      <c r="O187" s="275"/>
      <c r="P187" s="276">
        <f>SUM(P188:P210)</f>
        <v>0</v>
      </c>
      <c r="Q187" s="275"/>
      <c r="R187" s="276">
        <f>SUM(R188:R210)</f>
        <v>4.0969279599999995</v>
      </c>
      <c r="S187" s="275"/>
      <c r="T187" s="277">
        <f>SUM(T188:T210)</f>
        <v>0</v>
      </c>
      <c r="AR187" s="271" t="s">
        <v>75</v>
      </c>
      <c r="AT187" s="278" t="s">
        <v>67</v>
      </c>
      <c r="AU187" s="278" t="s">
        <v>75</v>
      </c>
      <c r="AY187" s="271" t="s">
        <v>123</v>
      </c>
      <c r="BK187" s="279">
        <f>SUM(BK188:BK210)</f>
        <v>0</v>
      </c>
    </row>
    <row r="188" spans="2:65" s="130" customFormat="1" ht="14.45" customHeight="1">
      <c r="B188" s="124"/>
      <c r="C188" s="282" t="s">
        <v>346</v>
      </c>
      <c r="D188" s="282" t="s">
        <v>126</v>
      </c>
      <c r="E188" s="283" t="s">
        <v>317</v>
      </c>
      <c r="F188" s="284" t="s">
        <v>318</v>
      </c>
      <c r="G188" s="285" t="s">
        <v>181</v>
      </c>
      <c r="H188" s="286">
        <v>0.6</v>
      </c>
      <c r="I188" s="287"/>
      <c r="J188" s="288">
        <f>ROUND(I188*H188,2)</f>
        <v>0</v>
      </c>
      <c r="K188" s="284" t="s">
        <v>130</v>
      </c>
      <c r="L188" s="124"/>
      <c r="M188" s="289" t="s">
        <v>5</v>
      </c>
      <c r="N188" s="290" t="s">
        <v>42</v>
      </c>
      <c r="O188" s="125"/>
      <c r="P188" s="291">
        <f>O188*H188</f>
        <v>0</v>
      </c>
      <c r="Q188" s="291">
        <v>2.16</v>
      </c>
      <c r="R188" s="291">
        <f>Q188*H188</f>
        <v>1.296</v>
      </c>
      <c r="S188" s="291">
        <v>0</v>
      </c>
      <c r="T188" s="292">
        <f>S188*H188</f>
        <v>0</v>
      </c>
      <c r="AR188" s="98" t="s">
        <v>144</v>
      </c>
      <c r="AT188" s="98" t="s">
        <v>126</v>
      </c>
      <c r="AU188" s="98" t="s">
        <v>77</v>
      </c>
      <c r="AY188" s="98" t="s">
        <v>123</v>
      </c>
      <c r="BE188" s="293">
        <f>IF(N188="základní",J188,0)</f>
        <v>0</v>
      </c>
      <c r="BF188" s="293">
        <f>IF(N188="snížená",J188,0)</f>
        <v>0</v>
      </c>
      <c r="BG188" s="293">
        <f>IF(N188="zákl. přenesená",J188,0)</f>
        <v>0</v>
      </c>
      <c r="BH188" s="293">
        <f>IF(N188="sníž. přenesená",J188,0)</f>
        <v>0</v>
      </c>
      <c r="BI188" s="293">
        <f>IF(N188="nulová",J188,0)</f>
        <v>0</v>
      </c>
      <c r="BJ188" s="98" t="s">
        <v>75</v>
      </c>
      <c r="BK188" s="293">
        <f>ROUND(I188*H188,2)</f>
        <v>0</v>
      </c>
      <c r="BL188" s="98" t="s">
        <v>144</v>
      </c>
      <c r="BM188" s="98" t="s">
        <v>814</v>
      </c>
    </row>
    <row r="189" spans="2:47" s="130" customFormat="1" ht="13.5">
      <c r="B189" s="124"/>
      <c r="D189" s="294" t="s">
        <v>133</v>
      </c>
      <c r="F189" s="295" t="s">
        <v>815</v>
      </c>
      <c r="L189" s="124"/>
      <c r="M189" s="296"/>
      <c r="N189" s="125"/>
      <c r="O189" s="125"/>
      <c r="P189" s="125"/>
      <c r="Q189" s="125"/>
      <c r="R189" s="125"/>
      <c r="S189" s="125"/>
      <c r="T189" s="172"/>
      <c r="AT189" s="98" t="s">
        <v>133</v>
      </c>
      <c r="AU189" s="98" t="s">
        <v>77</v>
      </c>
    </row>
    <row r="190" spans="2:47" s="130" customFormat="1" ht="40.5">
      <c r="B190" s="124"/>
      <c r="D190" s="294" t="s">
        <v>203</v>
      </c>
      <c r="F190" s="297" t="s">
        <v>320</v>
      </c>
      <c r="L190" s="124"/>
      <c r="M190" s="296"/>
      <c r="N190" s="125"/>
      <c r="O190" s="125"/>
      <c r="P190" s="125"/>
      <c r="Q190" s="125"/>
      <c r="R190" s="125"/>
      <c r="S190" s="125"/>
      <c r="T190" s="172"/>
      <c r="AT190" s="98" t="s">
        <v>203</v>
      </c>
      <c r="AU190" s="98" t="s">
        <v>77</v>
      </c>
    </row>
    <row r="191" spans="2:51" s="326" customFormat="1" ht="13.5">
      <c r="B191" s="325"/>
      <c r="D191" s="294" t="s">
        <v>184</v>
      </c>
      <c r="E191" s="327" t="s">
        <v>5</v>
      </c>
      <c r="F191" s="328" t="s">
        <v>816</v>
      </c>
      <c r="H191" s="327" t="s">
        <v>5</v>
      </c>
      <c r="L191" s="325"/>
      <c r="M191" s="329"/>
      <c r="N191" s="330"/>
      <c r="O191" s="330"/>
      <c r="P191" s="330"/>
      <c r="Q191" s="330"/>
      <c r="R191" s="330"/>
      <c r="S191" s="330"/>
      <c r="T191" s="331"/>
      <c r="AT191" s="327" t="s">
        <v>184</v>
      </c>
      <c r="AU191" s="327" t="s">
        <v>77</v>
      </c>
      <c r="AV191" s="326" t="s">
        <v>75</v>
      </c>
      <c r="AW191" s="326" t="s">
        <v>35</v>
      </c>
      <c r="AX191" s="326" t="s">
        <v>68</v>
      </c>
      <c r="AY191" s="327" t="s">
        <v>123</v>
      </c>
    </row>
    <row r="192" spans="2:51" s="302" customFormat="1" ht="13.5">
      <c r="B192" s="301"/>
      <c r="D192" s="294" t="s">
        <v>184</v>
      </c>
      <c r="E192" s="303" t="s">
        <v>5</v>
      </c>
      <c r="F192" s="304" t="s">
        <v>817</v>
      </c>
      <c r="H192" s="305">
        <v>0.6</v>
      </c>
      <c r="L192" s="301"/>
      <c r="M192" s="306"/>
      <c r="N192" s="307"/>
      <c r="O192" s="307"/>
      <c r="P192" s="307"/>
      <c r="Q192" s="307"/>
      <c r="R192" s="307"/>
      <c r="S192" s="307"/>
      <c r="T192" s="308"/>
      <c r="AT192" s="303" t="s">
        <v>184</v>
      </c>
      <c r="AU192" s="303" t="s">
        <v>77</v>
      </c>
      <c r="AV192" s="302" t="s">
        <v>77</v>
      </c>
      <c r="AW192" s="302" t="s">
        <v>35</v>
      </c>
      <c r="AX192" s="302" t="s">
        <v>68</v>
      </c>
      <c r="AY192" s="303" t="s">
        <v>123</v>
      </c>
    </row>
    <row r="193" spans="2:51" s="318" customFormat="1" ht="13.5">
      <c r="B193" s="317"/>
      <c r="D193" s="294" t="s">
        <v>184</v>
      </c>
      <c r="E193" s="319" t="s">
        <v>5</v>
      </c>
      <c r="F193" s="320" t="s">
        <v>188</v>
      </c>
      <c r="H193" s="321">
        <v>0.6</v>
      </c>
      <c r="L193" s="317"/>
      <c r="M193" s="322"/>
      <c r="N193" s="323"/>
      <c r="O193" s="323"/>
      <c r="P193" s="323"/>
      <c r="Q193" s="323"/>
      <c r="R193" s="323"/>
      <c r="S193" s="323"/>
      <c r="T193" s="324"/>
      <c r="AT193" s="319" t="s">
        <v>184</v>
      </c>
      <c r="AU193" s="319" t="s">
        <v>77</v>
      </c>
      <c r="AV193" s="318" t="s">
        <v>144</v>
      </c>
      <c r="AW193" s="318" t="s">
        <v>35</v>
      </c>
      <c r="AX193" s="318" t="s">
        <v>75</v>
      </c>
      <c r="AY193" s="319" t="s">
        <v>123</v>
      </c>
    </row>
    <row r="194" spans="2:65" s="130" customFormat="1" ht="22.9" customHeight="1">
      <c r="B194" s="124"/>
      <c r="C194" s="282" t="s">
        <v>354</v>
      </c>
      <c r="D194" s="282" t="s">
        <v>126</v>
      </c>
      <c r="E194" s="283" t="s">
        <v>818</v>
      </c>
      <c r="F194" s="284" t="s">
        <v>819</v>
      </c>
      <c r="G194" s="285" t="s">
        <v>181</v>
      </c>
      <c r="H194" s="286">
        <v>1.071</v>
      </c>
      <c r="I194" s="287"/>
      <c r="J194" s="288">
        <f>ROUND(I194*H194,2)</f>
        <v>0</v>
      </c>
      <c r="K194" s="284" t="s">
        <v>130</v>
      </c>
      <c r="L194" s="124"/>
      <c r="M194" s="289" t="s">
        <v>5</v>
      </c>
      <c r="N194" s="290" t="s">
        <v>42</v>
      </c>
      <c r="O194" s="125"/>
      <c r="P194" s="291">
        <f>O194*H194</f>
        <v>0</v>
      </c>
      <c r="Q194" s="291">
        <v>2.45329</v>
      </c>
      <c r="R194" s="291">
        <f>Q194*H194</f>
        <v>2.6274735899999997</v>
      </c>
      <c r="S194" s="291">
        <v>0</v>
      </c>
      <c r="T194" s="292">
        <f>S194*H194</f>
        <v>0</v>
      </c>
      <c r="AR194" s="98" t="s">
        <v>144</v>
      </c>
      <c r="AT194" s="98" t="s">
        <v>126</v>
      </c>
      <c r="AU194" s="98" t="s">
        <v>77</v>
      </c>
      <c r="AY194" s="98" t="s">
        <v>123</v>
      </c>
      <c r="BE194" s="293">
        <f>IF(N194="základní",J194,0)</f>
        <v>0</v>
      </c>
      <c r="BF194" s="293">
        <f>IF(N194="snížená",J194,0)</f>
        <v>0</v>
      </c>
      <c r="BG194" s="293">
        <f>IF(N194="zákl. přenesená",J194,0)</f>
        <v>0</v>
      </c>
      <c r="BH194" s="293">
        <f>IF(N194="sníž. přenesená",J194,0)</f>
        <v>0</v>
      </c>
      <c r="BI194" s="293">
        <f>IF(N194="nulová",J194,0)</f>
        <v>0</v>
      </c>
      <c r="BJ194" s="98" t="s">
        <v>75</v>
      </c>
      <c r="BK194" s="293">
        <f>ROUND(I194*H194,2)</f>
        <v>0</v>
      </c>
      <c r="BL194" s="98" t="s">
        <v>144</v>
      </c>
      <c r="BM194" s="98" t="s">
        <v>820</v>
      </c>
    </row>
    <row r="195" spans="2:47" s="130" customFormat="1" ht="27">
      <c r="B195" s="124"/>
      <c r="D195" s="294" t="s">
        <v>133</v>
      </c>
      <c r="F195" s="295" t="s">
        <v>821</v>
      </c>
      <c r="L195" s="124"/>
      <c r="M195" s="296"/>
      <c r="N195" s="125"/>
      <c r="O195" s="125"/>
      <c r="P195" s="125"/>
      <c r="Q195" s="125"/>
      <c r="R195" s="125"/>
      <c r="S195" s="125"/>
      <c r="T195" s="172"/>
      <c r="AT195" s="98" t="s">
        <v>133</v>
      </c>
      <c r="AU195" s="98" t="s">
        <v>77</v>
      </c>
    </row>
    <row r="196" spans="2:47" s="130" customFormat="1" ht="108">
      <c r="B196" s="124"/>
      <c r="D196" s="294" t="s">
        <v>203</v>
      </c>
      <c r="F196" s="297" t="s">
        <v>822</v>
      </c>
      <c r="L196" s="124"/>
      <c r="M196" s="296"/>
      <c r="N196" s="125"/>
      <c r="O196" s="125"/>
      <c r="P196" s="125"/>
      <c r="Q196" s="125"/>
      <c r="R196" s="125"/>
      <c r="S196" s="125"/>
      <c r="T196" s="172"/>
      <c r="AT196" s="98" t="s">
        <v>203</v>
      </c>
      <c r="AU196" s="98" t="s">
        <v>77</v>
      </c>
    </row>
    <row r="197" spans="2:51" s="326" customFormat="1" ht="13.5">
      <c r="B197" s="325"/>
      <c r="D197" s="294" t="s">
        <v>184</v>
      </c>
      <c r="E197" s="327" t="s">
        <v>5</v>
      </c>
      <c r="F197" s="328" t="s">
        <v>485</v>
      </c>
      <c r="H197" s="327" t="s">
        <v>5</v>
      </c>
      <c r="L197" s="325"/>
      <c r="M197" s="329"/>
      <c r="N197" s="330"/>
      <c r="O197" s="330"/>
      <c r="P197" s="330"/>
      <c r="Q197" s="330"/>
      <c r="R197" s="330"/>
      <c r="S197" s="330"/>
      <c r="T197" s="331"/>
      <c r="AT197" s="327" t="s">
        <v>184</v>
      </c>
      <c r="AU197" s="327" t="s">
        <v>77</v>
      </c>
      <c r="AV197" s="326" t="s">
        <v>75</v>
      </c>
      <c r="AW197" s="326" t="s">
        <v>35</v>
      </c>
      <c r="AX197" s="326" t="s">
        <v>68</v>
      </c>
      <c r="AY197" s="327" t="s">
        <v>123</v>
      </c>
    </row>
    <row r="198" spans="2:51" s="302" customFormat="1" ht="13.5">
      <c r="B198" s="301"/>
      <c r="D198" s="294" t="s">
        <v>184</v>
      </c>
      <c r="E198" s="303" t="s">
        <v>5</v>
      </c>
      <c r="F198" s="304" t="s">
        <v>823</v>
      </c>
      <c r="H198" s="305">
        <v>1.071</v>
      </c>
      <c r="L198" s="301"/>
      <c r="M198" s="306"/>
      <c r="N198" s="307"/>
      <c r="O198" s="307"/>
      <c r="P198" s="307"/>
      <c r="Q198" s="307"/>
      <c r="R198" s="307"/>
      <c r="S198" s="307"/>
      <c r="T198" s="308"/>
      <c r="AT198" s="303" t="s">
        <v>184</v>
      </c>
      <c r="AU198" s="303" t="s">
        <v>77</v>
      </c>
      <c r="AV198" s="302" t="s">
        <v>77</v>
      </c>
      <c r="AW198" s="302" t="s">
        <v>35</v>
      </c>
      <c r="AX198" s="302" t="s">
        <v>68</v>
      </c>
      <c r="AY198" s="303" t="s">
        <v>123</v>
      </c>
    </row>
    <row r="199" spans="2:51" s="318" customFormat="1" ht="13.5">
      <c r="B199" s="317"/>
      <c r="D199" s="294" t="s">
        <v>184</v>
      </c>
      <c r="E199" s="319" t="s">
        <v>5</v>
      </c>
      <c r="F199" s="320" t="s">
        <v>188</v>
      </c>
      <c r="H199" s="321">
        <v>1.071</v>
      </c>
      <c r="L199" s="317"/>
      <c r="M199" s="322"/>
      <c r="N199" s="323"/>
      <c r="O199" s="323"/>
      <c r="P199" s="323"/>
      <c r="Q199" s="323"/>
      <c r="R199" s="323"/>
      <c r="S199" s="323"/>
      <c r="T199" s="324"/>
      <c r="AT199" s="319" t="s">
        <v>184</v>
      </c>
      <c r="AU199" s="319" t="s">
        <v>77</v>
      </c>
      <c r="AV199" s="318" t="s">
        <v>144</v>
      </c>
      <c r="AW199" s="318" t="s">
        <v>35</v>
      </c>
      <c r="AX199" s="318" t="s">
        <v>75</v>
      </c>
      <c r="AY199" s="319" t="s">
        <v>123</v>
      </c>
    </row>
    <row r="200" spans="2:65" s="130" customFormat="1" ht="14.45" customHeight="1">
      <c r="B200" s="124"/>
      <c r="C200" s="282" t="s">
        <v>360</v>
      </c>
      <c r="D200" s="282" t="s">
        <v>126</v>
      </c>
      <c r="E200" s="283" t="s">
        <v>824</v>
      </c>
      <c r="F200" s="284" t="s">
        <v>825</v>
      </c>
      <c r="G200" s="285" t="s">
        <v>191</v>
      </c>
      <c r="H200" s="286">
        <v>2.28</v>
      </c>
      <c r="I200" s="287"/>
      <c r="J200" s="288">
        <f>ROUND(I200*H200,2)</f>
        <v>0</v>
      </c>
      <c r="K200" s="284" t="s">
        <v>685</v>
      </c>
      <c r="L200" s="124"/>
      <c r="M200" s="289" t="s">
        <v>5</v>
      </c>
      <c r="N200" s="290" t="s">
        <v>42</v>
      </c>
      <c r="O200" s="125"/>
      <c r="P200" s="291">
        <f>O200*H200</f>
        <v>0</v>
      </c>
      <c r="Q200" s="291">
        <v>0.00103</v>
      </c>
      <c r="R200" s="291">
        <f>Q200*H200</f>
        <v>0.0023484</v>
      </c>
      <c r="S200" s="291">
        <v>0</v>
      </c>
      <c r="T200" s="292">
        <f>S200*H200</f>
        <v>0</v>
      </c>
      <c r="AR200" s="98" t="s">
        <v>144</v>
      </c>
      <c r="AT200" s="98" t="s">
        <v>126</v>
      </c>
      <c r="AU200" s="98" t="s">
        <v>77</v>
      </c>
      <c r="AY200" s="98" t="s">
        <v>123</v>
      </c>
      <c r="BE200" s="293">
        <f>IF(N200="základní",J200,0)</f>
        <v>0</v>
      </c>
      <c r="BF200" s="293">
        <f>IF(N200="snížená",J200,0)</f>
        <v>0</v>
      </c>
      <c r="BG200" s="293">
        <f>IF(N200="zákl. přenesená",J200,0)</f>
        <v>0</v>
      </c>
      <c r="BH200" s="293">
        <f>IF(N200="sníž. přenesená",J200,0)</f>
        <v>0</v>
      </c>
      <c r="BI200" s="293">
        <f>IF(N200="nulová",J200,0)</f>
        <v>0</v>
      </c>
      <c r="BJ200" s="98" t="s">
        <v>75</v>
      </c>
      <c r="BK200" s="293">
        <f>ROUND(I200*H200,2)</f>
        <v>0</v>
      </c>
      <c r="BL200" s="98" t="s">
        <v>144</v>
      </c>
      <c r="BM200" s="98" t="s">
        <v>826</v>
      </c>
    </row>
    <row r="201" spans="2:47" s="130" customFormat="1" ht="40.5">
      <c r="B201" s="124"/>
      <c r="D201" s="294" t="s">
        <v>133</v>
      </c>
      <c r="F201" s="295" t="s">
        <v>827</v>
      </c>
      <c r="L201" s="124"/>
      <c r="M201" s="296"/>
      <c r="N201" s="125"/>
      <c r="O201" s="125"/>
      <c r="P201" s="125"/>
      <c r="Q201" s="125"/>
      <c r="R201" s="125"/>
      <c r="S201" s="125"/>
      <c r="T201" s="172"/>
      <c r="AT201" s="98" t="s">
        <v>133</v>
      </c>
      <c r="AU201" s="98" t="s">
        <v>77</v>
      </c>
    </row>
    <row r="202" spans="2:51" s="302" customFormat="1" ht="13.5">
      <c r="B202" s="301"/>
      <c r="D202" s="294" t="s">
        <v>184</v>
      </c>
      <c r="E202" s="303" t="s">
        <v>5</v>
      </c>
      <c r="F202" s="304" t="s">
        <v>828</v>
      </c>
      <c r="H202" s="305">
        <v>2.28</v>
      </c>
      <c r="L202" s="301"/>
      <c r="M202" s="306"/>
      <c r="N202" s="307"/>
      <c r="O202" s="307"/>
      <c r="P202" s="307"/>
      <c r="Q202" s="307"/>
      <c r="R202" s="307"/>
      <c r="S202" s="307"/>
      <c r="T202" s="308"/>
      <c r="AT202" s="303" t="s">
        <v>184</v>
      </c>
      <c r="AU202" s="303" t="s">
        <v>77</v>
      </c>
      <c r="AV202" s="302" t="s">
        <v>77</v>
      </c>
      <c r="AW202" s="302" t="s">
        <v>35</v>
      </c>
      <c r="AX202" s="302" t="s">
        <v>68</v>
      </c>
      <c r="AY202" s="303" t="s">
        <v>123</v>
      </c>
    </row>
    <row r="203" spans="2:51" s="318" customFormat="1" ht="13.5">
      <c r="B203" s="317"/>
      <c r="D203" s="294" t="s">
        <v>184</v>
      </c>
      <c r="E203" s="319" t="s">
        <v>5</v>
      </c>
      <c r="F203" s="320" t="s">
        <v>188</v>
      </c>
      <c r="H203" s="321">
        <v>2.28</v>
      </c>
      <c r="L203" s="317"/>
      <c r="M203" s="322"/>
      <c r="N203" s="323"/>
      <c r="O203" s="323"/>
      <c r="P203" s="323"/>
      <c r="Q203" s="323"/>
      <c r="R203" s="323"/>
      <c r="S203" s="323"/>
      <c r="T203" s="324"/>
      <c r="AT203" s="319" t="s">
        <v>184</v>
      </c>
      <c r="AU203" s="319" t="s">
        <v>77</v>
      </c>
      <c r="AV203" s="318" t="s">
        <v>144</v>
      </c>
      <c r="AW203" s="318" t="s">
        <v>35</v>
      </c>
      <c r="AX203" s="318" t="s">
        <v>75</v>
      </c>
      <c r="AY203" s="319" t="s">
        <v>123</v>
      </c>
    </row>
    <row r="204" spans="2:65" s="130" customFormat="1" ht="14.45" customHeight="1">
      <c r="B204" s="124"/>
      <c r="C204" s="282" t="s">
        <v>368</v>
      </c>
      <c r="D204" s="282" t="s">
        <v>126</v>
      </c>
      <c r="E204" s="283" t="s">
        <v>829</v>
      </c>
      <c r="F204" s="284" t="s">
        <v>830</v>
      </c>
      <c r="G204" s="285" t="s">
        <v>191</v>
      </c>
      <c r="H204" s="286">
        <v>2.28</v>
      </c>
      <c r="I204" s="287"/>
      <c r="J204" s="288">
        <f>ROUND(I204*H204,2)</f>
        <v>0</v>
      </c>
      <c r="K204" s="284" t="s">
        <v>685</v>
      </c>
      <c r="L204" s="124"/>
      <c r="M204" s="289" t="s">
        <v>5</v>
      </c>
      <c r="N204" s="290" t="s">
        <v>42</v>
      </c>
      <c r="O204" s="125"/>
      <c r="P204" s="291">
        <f>O204*H204</f>
        <v>0</v>
      </c>
      <c r="Q204" s="291">
        <v>0</v>
      </c>
      <c r="R204" s="291">
        <f>Q204*H204</f>
        <v>0</v>
      </c>
      <c r="S204" s="291">
        <v>0</v>
      </c>
      <c r="T204" s="292">
        <f>S204*H204</f>
        <v>0</v>
      </c>
      <c r="AR204" s="98" t="s">
        <v>144</v>
      </c>
      <c r="AT204" s="98" t="s">
        <v>126</v>
      </c>
      <c r="AU204" s="98" t="s">
        <v>77</v>
      </c>
      <c r="AY204" s="98" t="s">
        <v>123</v>
      </c>
      <c r="BE204" s="293">
        <f>IF(N204="základní",J204,0)</f>
        <v>0</v>
      </c>
      <c r="BF204" s="293">
        <f>IF(N204="snížená",J204,0)</f>
        <v>0</v>
      </c>
      <c r="BG204" s="293">
        <f>IF(N204="zákl. přenesená",J204,0)</f>
        <v>0</v>
      </c>
      <c r="BH204" s="293">
        <f>IF(N204="sníž. přenesená",J204,0)</f>
        <v>0</v>
      </c>
      <c r="BI204" s="293">
        <f>IF(N204="nulová",J204,0)</f>
        <v>0</v>
      </c>
      <c r="BJ204" s="98" t="s">
        <v>75</v>
      </c>
      <c r="BK204" s="293">
        <f>ROUND(I204*H204,2)</f>
        <v>0</v>
      </c>
      <c r="BL204" s="98" t="s">
        <v>144</v>
      </c>
      <c r="BM204" s="98" t="s">
        <v>831</v>
      </c>
    </row>
    <row r="205" spans="2:47" s="130" customFormat="1" ht="40.5">
      <c r="B205" s="124"/>
      <c r="D205" s="294" t="s">
        <v>133</v>
      </c>
      <c r="F205" s="295" t="s">
        <v>832</v>
      </c>
      <c r="L205" s="124"/>
      <c r="M205" s="296"/>
      <c r="N205" s="125"/>
      <c r="O205" s="125"/>
      <c r="P205" s="125"/>
      <c r="Q205" s="125"/>
      <c r="R205" s="125"/>
      <c r="S205" s="125"/>
      <c r="T205" s="172"/>
      <c r="AT205" s="98" t="s">
        <v>133</v>
      </c>
      <c r="AU205" s="98" t="s">
        <v>77</v>
      </c>
    </row>
    <row r="206" spans="2:65" s="130" customFormat="1" ht="14.45" customHeight="1">
      <c r="B206" s="124"/>
      <c r="C206" s="282" t="s">
        <v>379</v>
      </c>
      <c r="D206" s="282" t="s">
        <v>126</v>
      </c>
      <c r="E206" s="283" t="s">
        <v>833</v>
      </c>
      <c r="F206" s="284" t="s">
        <v>834</v>
      </c>
      <c r="G206" s="285" t="s">
        <v>269</v>
      </c>
      <c r="H206" s="286">
        <v>0.161</v>
      </c>
      <c r="I206" s="287"/>
      <c r="J206" s="288">
        <f>ROUND(I206*H206,2)</f>
        <v>0</v>
      </c>
      <c r="K206" s="284" t="s">
        <v>130</v>
      </c>
      <c r="L206" s="124"/>
      <c r="M206" s="289" t="s">
        <v>5</v>
      </c>
      <c r="N206" s="290" t="s">
        <v>42</v>
      </c>
      <c r="O206" s="125"/>
      <c r="P206" s="291">
        <f>O206*H206</f>
        <v>0</v>
      </c>
      <c r="Q206" s="291">
        <v>1.06277</v>
      </c>
      <c r="R206" s="291">
        <f>Q206*H206</f>
        <v>0.17110597</v>
      </c>
      <c r="S206" s="291">
        <v>0</v>
      </c>
      <c r="T206" s="292">
        <f>S206*H206</f>
        <v>0</v>
      </c>
      <c r="AR206" s="98" t="s">
        <v>144</v>
      </c>
      <c r="AT206" s="98" t="s">
        <v>126</v>
      </c>
      <c r="AU206" s="98" t="s">
        <v>77</v>
      </c>
      <c r="AY206" s="98" t="s">
        <v>123</v>
      </c>
      <c r="BE206" s="293">
        <f>IF(N206="základní",J206,0)</f>
        <v>0</v>
      </c>
      <c r="BF206" s="293">
        <f>IF(N206="snížená",J206,0)</f>
        <v>0</v>
      </c>
      <c r="BG206" s="293">
        <f>IF(N206="zákl. přenesená",J206,0)</f>
        <v>0</v>
      </c>
      <c r="BH206" s="293">
        <f>IF(N206="sníž. přenesená",J206,0)</f>
        <v>0</v>
      </c>
      <c r="BI206" s="293">
        <f>IF(N206="nulová",J206,0)</f>
        <v>0</v>
      </c>
      <c r="BJ206" s="98" t="s">
        <v>75</v>
      </c>
      <c r="BK206" s="293">
        <f>ROUND(I206*H206,2)</f>
        <v>0</v>
      </c>
      <c r="BL206" s="98" t="s">
        <v>144</v>
      </c>
      <c r="BM206" s="98" t="s">
        <v>835</v>
      </c>
    </row>
    <row r="207" spans="2:47" s="130" customFormat="1" ht="13.5">
      <c r="B207" s="124"/>
      <c r="D207" s="294" t="s">
        <v>133</v>
      </c>
      <c r="F207" s="295" t="s">
        <v>836</v>
      </c>
      <c r="L207" s="124"/>
      <c r="M207" s="296"/>
      <c r="N207" s="125"/>
      <c r="O207" s="125"/>
      <c r="P207" s="125"/>
      <c r="Q207" s="125"/>
      <c r="R207" s="125"/>
      <c r="S207" s="125"/>
      <c r="T207" s="172"/>
      <c r="AT207" s="98" t="s">
        <v>133</v>
      </c>
      <c r="AU207" s="98" t="s">
        <v>77</v>
      </c>
    </row>
    <row r="208" spans="2:47" s="130" customFormat="1" ht="40.5">
      <c r="B208" s="124"/>
      <c r="D208" s="294" t="s">
        <v>203</v>
      </c>
      <c r="F208" s="297" t="s">
        <v>837</v>
      </c>
      <c r="L208" s="124"/>
      <c r="M208" s="296"/>
      <c r="N208" s="125"/>
      <c r="O208" s="125"/>
      <c r="P208" s="125"/>
      <c r="Q208" s="125"/>
      <c r="R208" s="125"/>
      <c r="S208" s="125"/>
      <c r="T208" s="172"/>
      <c r="AT208" s="98" t="s">
        <v>203</v>
      </c>
      <c r="AU208" s="98" t="s">
        <v>77</v>
      </c>
    </row>
    <row r="209" spans="2:47" s="130" customFormat="1" ht="27">
      <c r="B209" s="124"/>
      <c r="D209" s="294" t="s">
        <v>134</v>
      </c>
      <c r="F209" s="297" t="s">
        <v>838</v>
      </c>
      <c r="L209" s="124"/>
      <c r="M209" s="296"/>
      <c r="N209" s="125"/>
      <c r="O209" s="125"/>
      <c r="P209" s="125"/>
      <c r="Q209" s="125"/>
      <c r="R209" s="125"/>
      <c r="S209" s="125"/>
      <c r="T209" s="172"/>
      <c r="AT209" s="98" t="s">
        <v>134</v>
      </c>
      <c r="AU209" s="98" t="s">
        <v>77</v>
      </c>
    </row>
    <row r="210" spans="2:51" s="302" customFormat="1" ht="13.5">
      <c r="B210" s="301"/>
      <c r="D210" s="294" t="s">
        <v>184</v>
      </c>
      <c r="F210" s="304" t="s">
        <v>839</v>
      </c>
      <c r="H210" s="305">
        <v>0.161</v>
      </c>
      <c r="L210" s="301"/>
      <c r="M210" s="306"/>
      <c r="N210" s="307"/>
      <c r="O210" s="307"/>
      <c r="P210" s="307"/>
      <c r="Q210" s="307"/>
      <c r="R210" s="307"/>
      <c r="S210" s="307"/>
      <c r="T210" s="308"/>
      <c r="AT210" s="303" t="s">
        <v>184</v>
      </c>
      <c r="AU210" s="303" t="s">
        <v>77</v>
      </c>
      <c r="AV210" s="302" t="s">
        <v>77</v>
      </c>
      <c r="AW210" s="302" t="s">
        <v>6</v>
      </c>
      <c r="AX210" s="302" t="s">
        <v>75</v>
      </c>
      <c r="AY210" s="303" t="s">
        <v>123</v>
      </c>
    </row>
    <row r="211" spans="2:63" s="270" customFormat="1" ht="29.85" customHeight="1">
      <c r="B211" s="269"/>
      <c r="D211" s="271" t="s">
        <v>67</v>
      </c>
      <c r="E211" s="280" t="s">
        <v>140</v>
      </c>
      <c r="F211" s="280" t="s">
        <v>323</v>
      </c>
      <c r="J211" s="281">
        <f>BK211</f>
        <v>0</v>
      </c>
      <c r="L211" s="269"/>
      <c r="M211" s="274"/>
      <c r="N211" s="275"/>
      <c r="O211" s="275"/>
      <c r="P211" s="276">
        <f>SUM(P212:P232)</f>
        <v>0</v>
      </c>
      <c r="Q211" s="275"/>
      <c r="R211" s="276">
        <f>SUM(R212:R232)</f>
        <v>12.635857239999998</v>
      </c>
      <c r="S211" s="275"/>
      <c r="T211" s="277">
        <f>SUM(T212:T232)</f>
        <v>0</v>
      </c>
      <c r="AR211" s="271" t="s">
        <v>75</v>
      </c>
      <c r="AT211" s="278" t="s">
        <v>67</v>
      </c>
      <c r="AU211" s="278" t="s">
        <v>75</v>
      </c>
      <c r="AY211" s="271" t="s">
        <v>123</v>
      </c>
      <c r="BK211" s="279">
        <f>SUM(BK212:BK232)</f>
        <v>0</v>
      </c>
    </row>
    <row r="212" spans="2:65" s="130" customFormat="1" ht="22.9" customHeight="1">
      <c r="B212" s="124"/>
      <c r="C212" s="282" t="s">
        <v>388</v>
      </c>
      <c r="D212" s="282" t="s">
        <v>126</v>
      </c>
      <c r="E212" s="283" t="s">
        <v>840</v>
      </c>
      <c r="F212" s="284" t="s">
        <v>841</v>
      </c>
      <c r="G212" s="285" t="s">
        <v>181</v>
      </c>
      <c r="H212" s="286">
        <v>4.824</v>
      </c>
      <c r="I212" s="287"/>
      <c r="J212" s="288">
        <f>ROUND(I212*H212,2)</f>
        <v>0</v>
      </c>
      <c r="K212" s="284" t="s">
        <v>130</v>
      </c>
      <c r="L212" s="124"/>
      <c r="M212" s="289" t="s">
        <v>5</v>
      </c>
      <c r="N212" s="290" t="s">
        <v>42</v>
      </c>
      <c r="O212" s="125"/>
      <c r="P212" s="291">
        <f>O212*H212</f>
        <v>0</v>
      </c>
      <c r="Q212" s="291">
        <v>2.45329</v>
      </c>
      <c r="R212" s="291">
        <f>Q212*H212</f>
        <v>11.834670959999999</v>
      </c>
      <c r="S212" s="291">
        <v>0</v>
      </c>
      <c r="T212" s="292">
        <f>S212*H212</f>
        <v>0</v>
      </c>
      <c r="AR212" s="98" t="s">
        <v>144</v>
      </c>
      <c r="AT212" s="98" t="s">
        <v>126</v>
      </c>
      <c r="AU212" s="98" t="s">
        <v>77</v>
      </c>
      <c r="AY212" s="98" t="s">
        <v>123</v>
      </c>
      <c r="BE212" s="293">
        <f>IF(N212="základní",J212,0)</f>
        <v>0</v>
      </c>
      <c r="BF212" s="293">
        <f>IF(N212="snížená",J212,0)</f>
        <v>0</v>
      </c>
      <c r="BG212" s="293">
        <f>IF(N212="zákl. přenesená",J212,0)</f>
        <v>0</v>
      </c>
      <c r="BH212" s="293">
        <f>IF(N212="sníž. přenesená",J212,0)</f>
        <v>0</v>
      </c>
      <c r="BI212" s="293">
        <f>IF(N212="nulová",J212,0)</f>
        <v>0</v>
      </c>
      <c r="BJ212" s="98" t="s">
        <v>75</v>
      </c>
      <c r="BK212" s="293">
        <f>ROUND(I212*H212,2)</f>
        <v>0</v>
      </c>
      <c r="BL212" s="98" t="s">
        <v>144</v>
      </c>
      <c r="BM212" s="98" t="s">
        <v>842</v>
      </c>
    </row>
    <row r="213" spans="2:47" s="130" customFormat="1" ht="27">
      <c r="B213" s="124"/>
      <c r="D213" s="294" t="s">
        <v>133</v>
      </c>
      <c r="F213" s="295" t="s">
        <v>843</v>
      </c>
      <c r="L213" s="124"/>
      <c r="M213" s="296"/>
      <c r="N213" s="125"/>
      <c r="O213" s="125"/>
      <c r="P213" s="125"/>
      <c r="Q213" s="125"/>
      <c r="R213" s="125"/>
      <c r="S213" s="125"/>
      <c r="T213" s="172"/>
      <c r="AT213" s="98" t="s">
        <v>133</v>
      </c>
      <c r="AU213" s="98" t="s">
        <v>77</v>
      </c>
    </row>
    <row r="214" spans="2:47" s="130" customFormat="1" ht="148.5">
      <c r="B214" s="124"/>
      <c r="D214" s="294" t="s">
        <v>203</v>
      </c>
      <c r="F214" s="297" t="s">
        <v>844</v>
      </c>
      <c r="L214" s="124"/>
      <c r="M214" s="296"/>
      <c r="N214" s="125"/>
      <c r="O214" s="125"/>
      <c r="P214" s="125"/>
      <c r="Q214" s="125"/>
      <c r="R214" s="125"/>
      <c r="S214" s="125"/>
      <c r="T214" s="172"/>
      <c r="AT214" s="98" t="s">
        <v>203</v>
      </c>
      <c r="AU214" s="98" t="s">
        <v>77</v>
      </c>
    </row>
    <row r="215" spans="2:51" s="326" customFormat="1" ht="13.5">
      <c r="B215" s="325"/>
      <c r="D215" s="294" t="s">
        <v>184</v>
      </c>
      <c r="E215" s="327" t="s">
        <v>5</v>
      </c>
      <c r="F215" s="328" t="s">
        <v>485</v>
      </c>
      <c r="H215" s="327" t="s">
        <v>5</v>
      </c>
      <c r="L215" s="325"/>
      <c r="M215" s="329"/>
      <c r="N215" s="330"/>
      <c r="O215" s="330"/>
      <c r="P215" s="330"/>
      <c r="Q215" s="330"/>
      <c r="R215" s="330"/>
      <c r="S215" s="330"/>
      <c r="T215" s="331"/>
      <c r="AT215" s="327" t="s">
        <v>184</v>
      </c>
      <c r="AU215" s="327" t="s">
        <v>77</v>
      </c>
      <c r="AV215" s="326" t="s">
        <v>75</v>
      </c>
      <c r="AW215" s="326" t="s">
        <v>35</v>
      </c>
      <c r="AX215" s="326" t="s">
        <v>68</v>
      </c>
      <c r="AY215" s="327" t="s">
        <v>123</v>
      </c>
    </row>
    <row r="216" spans="2:51" s="302" customFormat="1" ht="13.5">
      <c r="B216" s="301"/>
      <c r="D216" s="294" t="s">
        <v>184</v>
      </c>
      <c r="E216" s="303" t="s">
        <v>5</v>
      </c>
      <c r="F216" s="304" t="s">
        <v>845</v>
      </c>
      <c r="H216" s="305">
        <v>0.787</v>
      </c>
      <c r="L216" s="301"/>
      <c r="M216" s="306"/>
      <c r="N216" s="307"/>
      <c r="O216" s="307"/>
      <c r="P216" s="307"/>
      <c r="Q216" s="307"/>
      <c r="R216" s="307"/>
      <c r="S216" s="307"/>
      <c r="T216" s="308"/>
      <c r="AT216" s="303" t="s">
        <v>184</v>
      </c>
      <c r="AU216" s="303" t="s">
        <v>77</v>
      </c>
      <c r="AV216" s="302" t="s">
        <v>77</v>
      </c>
      <c r="AW216" s="302" t="s">
        <v>35</v>
      </c>
      <c r="AX216" s="302" t="s">
        <v>68</v>
      </c>
      <c r="AY216" s="303" t="s">
        <v>123</v>
      </c>
    </row>
    <row r="217" spans="2:51" s="302" customFormat="1" ht="13.5">
      <c r="B217" s="301"/>
      <c r="D217" s="294" t="s">
        <v>184</v>
      </c>
      <c r="E217" s="303" t="s">
        <v>5</v>
      </c>
      <c r="F217" s="304" t="s">
        <v>846</v>
      </c>
      <c r="H217" s="305">
        <v>3.456</v>
      </c>
      <c r="L217" s="301"/>
      <c r="M217" s="306"/>
      <c r="N217" s="307"/>
      <c r="O217" s="307"/>
      <c r="P217" s="307"/>
      <c r="Q217" s="307"/>
      <c r="R217" s="307"/>
      <c r="S217" s="307"/>
      <c r="T217" s="308"/>
      <c r="AT217" s="303" t="s">
        <v>184</v>
      </c>
      <c r="AU217" s="303" t="s">
        <v>77</v>
      </c>
      <c r="AV217" s="302" t="s">
        <v>77</v>
      </c>
      <c r="AW217" s="302" t="s">
        <v>35</v>
      </c>
      <c r="AX217" s="302" t="s">
        <v>68</v>
      </c>
      <c r="AY217" s="303" t="s">
        <v>123</v>
      </c>
    </row>
    <row r="218" spans="2:51" s="302" customFormat="1" ht="13.5">
      <c r="B218" s="301"/>
      <c r="D218" s="294" t="s">
        <v>184</v>
      </c>
      <c r="E218" s="303" t="s">
        <v>5</v>
      </c>
      <c r="F218" s="304" t="s">
        <v>847</v>
      </c>
      <c r="H218" s="305">
        <v>0.581</v>
      </c>
      <c r="L218" s="301"/>
      <c r="M218" s="306"/>
      <c r="N218" s="307"/>
      <c r="O218" s="307"/>
      <c r="P218" s="307"/>
      <c r="Q218" s="307"/>
      <c r="R218" s="307"/>
      <c r="S218" s="307"/>
      <c r="T218" s="308"/>
      <c r="AT218" s="303" t="s">
        <v>184</v>
      </c>
      <c r="AU218" s="303" t="s">
        <v>77</v>
      </c>
      <c r="AV218" s="302" t="s">
        <v>77</v>
      </c>
      <c r="AW218" s="302" t="s">
        <v>35</v>
      </c>
      <c r="AX218" s="302" t="s">
        <v>68</v>
      </c>
      <c r="AY218" s="303" t="s">
        <v>123</v>
      </c>
    </row>
    <row r="219" spans="2:51" s="318" customFormat="1" ht="13.5">
      <c r="B219" s="317"/>
      <c r="D219" s="294" t="s">
        <v>184</v>
      </c>
      <c r="E219" s="319" t="s">
        <v>5</v>
      </c>
      <c r="F219" s="320" t="s">
        <v>188</v>
      </c>
      <c r="H219" s="321">
        <v>4.824</v>
      </c>
      <c r="L219" s="317"/>
      <c r="M219" s="322"/>
      <c r="N219" s="323"/>
      <c r="O219" s="323"/>
      <c r="P219" s="323"/>
      <c r="Q219" s="323"/>
      <c r="R219" s="323"/>
      <c r="S219" s="323"/>
      <c r="T219" s="324"/>
      <c r="AT219" s="319" t="s">
        <v>184</v>
      </c>
      <c r="AU219" s="319" t="s">
        <v>77</v>
      </c>
      <c r="AV219" s="318" t="s">
        <v>144</v>
      </c>
      <c r="AW219" s="318" t="s">
        <v>35</v>
      </c>
      <c r="AX219" s="318" t="s">
        <v>75</v>
      </c>
      <c r="AY219" s="319" t="s">
        <v>123</v>
      </c>
    </row>
    <row r="220" spans="2:65" s="130" customFormat="1" ht="14.45" customHeight="1">
      <c r="B220" s="124"/>
      <c r="C220" s="282" t="s">
        <v>402</v>
      </c>
      <c r="D220" s="282" t="s">
        <v>126</v>
      </c>
      <c r="E220" s="283" t="s">
        <v>848</v>
      </c>
      <c r="F220" s="284" t="s">
        <v>849</v>
      </c>
      <c r="G220" s="285" t="s">
        <v>191</v>
      </c>
      <c r="H220" s="286">
        <v>29.12</v>
      </c>
      <c r="I220" s="287"/>
      <c r="J220" s="288">
        <f>ROUND(I220*H220,2)</f>
        <v>0</v>
      </c>
      <c r="K220" s="284" t="s">
        <v>685</v>
      </c>
      <c r="L220" s="124"/>
      <c r="M220" s="289" t="s">
        <v>5</v>
      </c>
      <c r="N220" s="290" t="s">
        <v>42</v>
      </c>
      <c r="O220" s="125"/>
      <c r="P220" s="291">
        <f>O220*H220</f>
        <v>0</v>
      </c>
      <c r="Q220" s="291">
        <v>0.00109</v>
      </c>
      <c r="R220" s="291">
        <f>Q220*H220</f>
        <v>0.0317408</v>
      </c>
      <c r="S220" s="291">
        <v>0</v>
      </c>
      <c r="T220" s="292">
        <f>S220*H220</f>
        <v>0</v>
      </c>
      <c r="AR220" s="98" t="s">
        <v>144</v>
      </c>
      <c r="AT220" s="98" t="s">
        <v>126</v>
      </c>
      <c r="AU220" s="98" t="s">
        <v>77</v>
      </c>
      <c r="AY220" s="98" t="s">
        <v>123</v>
      </c>
      <c r="BE220" s="293">
        <f>IF(N220="základní",J220,0)</f>
        <v>0</v>
      </c>
      <c r="BF220" s="293">
        <f>IF(N220="snížená",J220,0)</f>
        <v>0</v>
      </c>
      <c r="BG220" s="293">
        <f>IF(N220="zákl. přenesená",J220,0)</f>
        <v>0</v>
      </c>
      <c r="BH220" s="293">
        <f>IF(N220="sníž. přenesená",J220,0)</f>
        <v>0</v>
      </c>
      <c r="BI220" s="293">
        <f>IF(N220="nulová",J220,0)</f>
        <v>0</v>
      </c>
      <c r="BJ220" s="98" t="s">
        <v>75</v>
      </c>
      <c r="BK220" s="293">
        <f>ROUND(I220*H220,2)</f>
        <v>0</v>
      </c>
      <c r="BL220" s="98" t="s">
        <v>144</v>
      </c>
      <c r="BM220" s="98" t="s">
        <v>850</v>
      </c>
    </row>
    <row r="221" spans="2:47" s="130" customFormat="1" ht="40.5">
      <c r="B221" s="124"/>
      <c r="D221" s="294" t="s">
        <v>133</v>
      </c>
      <c r="F221" s="295" t="s">
        <v>851</v>
      </c>
      <c r="L221" s="124"/>
      <c r="M221" s="296"/>
      <c r="N221" s="125"/>
      <c r="O221" s="125"/>
      <c r="P221" s="125"/>
      <c r="Q221" s="125"/>
      <c r="R221" s="125"/>
      <c r="S221" s="125"/>
      <c r="T221" s="172"/>
      <c r="AT221" s="98" t="s">
        <v>133</v>
      </c>
      <c r="AU221" s="98" t="s">
        <v>77</v>
      </c>
    </row>
    <row r="222" spans="2:47" s="130" customFormat="1" ht="175.5">
      <c r="B222" s="124"/>
      <c r="D222" s="294" t="s">
        <v>203</v>
      </c>
      <c r="F222" s="297" t="s">
        <v>852</v>
      </c>
      <c r="L222" s="124"/>
      <c r="M222" s="296"/>
      <c r="N222" s="125"/>
      <c r="O222" s="125"/>
      <c r="P222" s="125"/>
      <c r="Q222" s="125"/>
      <c r="R222" s="125"/>
      <c r="S222" s="125"/>
      <c r="T222" s="172"/>
      <c r="AT222" s="98" t="s">
        <v>203</v>
      </c>
      <c r="AU222" s="98" t="s">
        <v>77</v>
      </c>
    </row>
    <row r="223" spans="2:51" s="302" customFormat="1" ht="13.5">
      <c r="B223" s="301"/>
      <c r="D223" s="294" t="s">
        <v>184</v>
      </c>
      <c r="E223" s="303" t="s">
        <v>5</v>
      </c>
      <c r="F223" s="304" t="s">
        <v>853</v>
      </c>
      <c r="H223" s="305">
        <v>17.92</v>
      </c>
      <c r="L223" s="301"/>
      <c r="M223" s="306"/>
      <c r="N223" s="307"/>
      <c r="O223" s="307"/>
      <c r="P223" s="307"/>
      <c r="Q223" s="307"/>
      <c r="R223" s="307"/>
      <c r="S223" s="307"/>
      <c r="T223" s="308"/>
      <c r="AT223" s="303" t="s">
        <v>184</v>
      </c>
      <c r="AU223" s="303" t="s">
        <v>77</v>
      </c>
      <c r="AV223" s="302" t="s">
        <v>77</v>
      </c>
      <c r="AW223" s="302" t="s">
        <v>35</v>
      </c>
      <c r="AX223" s="302" t="s">
        <v>68</v>
      </c>
      <c r="AY223" s="303" t="s">
        <v>123</v>
      </c>
    </row>
    <row r="224" spans="2:51" s="302" customFormat="1" ht="13.5">
      <c r="B224" s="301"/>
      <c r="D224" s="294" t="s">
        <v>184</v>
      </c>
      <c r="E224" s="303" t="s">
        <v>5</v>
      </c>
      <c r="F224" s="304" t="s">
        <v>854</v>
      </c>
      <c r="H224" s="305">
        <v>11.2</v>
      </c>
      <c r="L224" s="301"/>
      <c r="M224" s="306"/>
      <c r="N224" s="307"/>
      <c r="O224" s="307"/>
      <c r="P224" s="307"/>
      <c r="Q224" s="307"/>
      <c r="R224" s="307"/>
      <c r="S224" s="307"/>
      <c r="T224" s="308"/>
      <c r="AT224" s="303" t="s">
        <v>184</v>
      </c>
      <c r="AU224" s="303" t="s">
        <v>77</v>
      </c>
      <c r="AV224" s="302" t="s">
        <v>77</v>
      </c>
      <c r="AW224" s="302" t="s">
        <v>35</v>
      </c>
      <c r="AX224" s="302" t="s">
        <v>68</v>
      </c>
      <c r="AY224" s="303" t="s">
        <v>123</v>
      </c>
    </row>
    <row r="225" spans="2:51" s="318" customFormat="1" ht="13.5">
      <c r="B225" s="317"/>
      <c r="D225" s="294" t="s">
        <v>184</v>
      </c>
      <c r="E225" s="319" t="s">
        <v>5</v>
      </c>
      <c r="F225" s="320" t="s">
        <v>188</v>
      </c>
      <c r="H225" s="321">
        <v>29.12</v>
      </c>
      <c r="L225" s="317"/>
      <c r="M225" s="322"/>
      <c r="N225" s="323"/>
      <c r="O225" s="323"/>
      <c r="P225" s="323"/>
      <c r="Q225" s="323"/>
      <c r="R225" s="323"/>
      <c r="S225" s="323"/>
      <c r="T225" s="324"/>
      <c r="AT225" s="319" t="s">
        <v>184</v>
      </c>
      <c r="AU225" s="319" t="s">
        <v>77</v>
      </c>
      <c r="AV225" s="318" t="s">
        <v>144</v>
      </c>
      <c r="AW225" s="318" t="s">
        <v>35</v>
      </c>
      <c r="AX225" s="318" t="s">
        <v>75</v>
      </c>
      <c r="AY225" s="319" t="s">
        <v>123</v>
      </c>
    </row>
    <row r="226" spans="2:65" s="130" customFormat="1" ht="14.45" customHeight="1">
      <c r="B226" s="124"/>
      <c r="C226" s="282" t="s">
        <v>408</v>
      </c>
      <c r="D226" s="282" t="s">
        <v>126</v>
      </c>
      <c r="E226" s="283" t="s">
        <v>855</v>
      </c>
      <c r="F226" s="284" t="s">
        <v>856</v>
      </c>
      <c r="G226" s="285" t="s">
        <v>191</v>
      </c>
      <c r="H226" s="286">
        <v>29.12</v>
      </c>
      <c r="I226" s="287"/>
      <c r="J226" s="288">
        <f>ROUND(I226*H226,2)</f>
        <v>0</v>
      </c>
      <c r="K226" s="284" t="s">
        <v>685</v>
      </c>
      <c r="L226" s="124"/>
      <c r="M226" s="289" t="s">
        <v>5</v>
      </c>
      <c r="N226" s="290" t="s">
        <v>42</v>
      </c>
      <c r="O226" s="125"/>
      <c r="P226" s="291">
        <f>O226*H226</f>
        <v>0</v>
      </c>
      <c r="Q226" s="291">
        <v>0</v>
      </c>
      <c r="R226" s="291">
        <f>Q226*H226</f>
        <v>0</v>
      </c>
      <c r="S226" s="291">
        <v>0</v>
      </c>
      <c r="T226" s="292">
        <f>S226*H226</f>
        <v>0</v>
      </c>
      <c r="AR226" s="98" t="s">
        <v>144</v>
      </c>
      <c r="AT226" s="98" t="s">
        <v>126</v>
      </c>
      <c r="AU226" s="98" t="s">
        <v>77</v>
      </c>
      <c r="AY226" s="98" t="s">
        <v>123</v>
      </c>
      <c r="BE226" s="293">
        <f>IF(N226="základní",J226,0)</f>
        <v>0</v>
      </c>
      <c r="BF226" s="293">
        <f>IF(N226="snížená",J226,0)</f>
        <v>0</v>
      </c>
      <c r="BG226" s="293">
        <f>IF(N226="zákl. přenesená",J226,0)</f>
        <v>0</v>
      </c>
      <c r="BH226" s="293">
        <f>IF(N226="sníž. přenesená",J226,0)</f>
        <v>0</v>
      </c>
      <c r="BI226" s="293">
        <f>IF(N226="nulová",J226,0)</f>
        <v>0</v>
      </c>
      <c r="BJ226" s="98" t="s">
        <v>75</v>
      </c>
      <c r="BK226" s="293">
        <f>ROUND(I226*H226,2)</f>
        <v>0</v>
      </c>
      <c r="BL226" s="98" t="s">
        <v>144</v>
      </c>
      <c r="BM226" s="98" t="s">
        <v>857</v>
      </c>
    </row>
    <row r="227" spans="2:47" s="130" customFormat="1" ht="40.5">
      <c r="B227" s="124"/>
      <c r="D227" s="294" t="s">
        <v>133</v>
      </c>
      <c r="F227" s="295" t="s">
        <v>858</v>
      </c>
      <c r="L227" s="124"/>
      <c r="M227" s="296"/>
      <c r="N227" s="125"/>
      <c r="O227" s="125"/>
      <c r="P227" s="125"/>
      <c r="Q227" s="125"/>
      <c r="R227" s="125"/>
      <c r="S227" s="125"/>
      <c r="T227" s="172"/>
      <c r="AT227" s="98" t="s">
        <v>133</v>
      </c>
      <c r="AU227" s="98" t="s">
        <v>77</v>
      </c>
    </row>
    <row r="228" spans="2:47" s="130" customFormat="1" ht="175.5">
      <c r="B228" s="124"/>
      <c r="D228" s="294" t="s">
        <v>203</v>
      </c>
      <c r="F228" s="297" t="s">
        <v>852</v>
      </c>
      <c r="L228" s="124"/>
      <c r="M228" s="296"/>
      <c r="N228" s="125"/>
      <c r="O228" s="125"/>
      <c r="P228" s="125"/>
      <c r="Q228" s="125"/>
      <c r="R228" s="125"/>
      <c r="S228" s="125"/>
      <c r="T228" s="172"/>
      <c r="AT228" s="98" t="s">
        <v>203</v>
      </c>
      <c r="AU228" s="98" t="s">
        <v>77</v>
      </c>
    </row>
    <row r="229" spans="2:65" s="130" customFormat="1" ht="14.45" customHeight="1">
      <c r="B229" s="124"/>
      <c r="C229" s="282" t="s">
        <v>416</v>
      </c>
      <c r="D229" s="282" t="s">
        <v>126</v>
      </c>
      <c r="E229" s="283" t="s">
        <v>859</v>
      </c>
      <c r="F229" s="284" t="s">
        <v>860</v>
      </c>
      <c r="G229" s="285" t="s">
        <v>269</v>
      </c>
      <c r="H229" s="286">
        <v>0.724</v>
      </c>
      <c r="I229" s="287"/>
      <c r="J229" s="288">
        <f>ROUND(I229*H229,2)</f>
        <v>0</v>
      </c>
      <c r="K229" s="284" t="s">
        <v>130</v>
      </c>
      <c r="L229" s="124"/>
      <c r="M229" s="289" t="s">
        <v>5</v>
      </c>
      <c r="N229" s="290" t="s">
        <v>42</v>
      </c>
      <c r="O229" s="125"/>
      <c r="P229" s="291">
        <f>O229*H229</f>
        <v>0</v>
      </c>
      <c r="Q229" s="291">
        <v>1.06277</v>
      </c>
      <c r="R229" s="291">
        <f>Q229*H229</f>
        <v>0.76944548</v>
      </c>
      <c r="S229" s="291">
        <v>0</v>
      </c>
      <c r="T229" s="292">
        <f>S229*H229</f>
        <v>0</v>
      </c>
      <c r="AR229" s="98" t="s">
        <v>144</v>
      </c>
      <c r="AT229" s="98" t="s">
        <v>126</v>
      </c>
      <c r="AU229" s="98" t="s">
        <v>77</v>
      </c>
      <c r="AY229" s="98" t="s">
        <v>123</v>
      </c>
      <c r="BE229" s="293">
        <f>IF(N229="základní",J229,0)</f>
        <v>0</v>
      </c>
      <c r="BF229" s="293">
        <f>IF(N229="snížená",J229,0)</f>
        <v>0</v>
      </c>
      <c r="BG229" s="293">
        <f>IF(N229="zákl. přenesená",J229,0)</f>
        <v>0</v>
      </c>
      <c r="BH229" s="293">
        <f>IF(N229="sníž. přenesená",J229,0)</f>
        <v>0</v>
      </c>
      <c r="BI229" s="293">
        <f>IF(N229="nulová",J229,0)</f>
        <v>0</v>
      </c>
      <c r="BJ229" s="98" t="s">
        <v>75</v>
      </c>
      <c r="BK229" s="293">
        <f>ROUND(I229*H229,2)</f>
        <v>0</v>
      </c>
      <c r="BL229" s="98" t="s">
        <v>144</v>
      </c>
      <c r="BM229" s="98" t="s">
        <v>861</v>
      </c>
    </row>
    <row r="230" spans="2:47" s="130" customFormat="1" ht="27">
      <c r="B230" s="124"/>
      <c r="D230" s="294" t="s">
        <v>133</v>
      </c>
      <c r="F230" s="295" t="s">
        <v>862</v>
      </c>
      <c r="L230" s="124"/>
      <c r="M230" s="296"/>
      <c r="N230" s="125"/>
      <c r="O230" s="125"/>
      <c r="P230" s="125"/>
      <c r="Q230" s="125"/>
      <c r="R230" s="125"/>
      <c r="S230" s="125"/>
      <c r="T230" s="172"/>
      <c r="AT230" s="98" t="s">
        <v>133</v>
      </c>
      <c r="AU230" s="98" t="s">
        <v>77</v>
      </c>
    </row>
    <row r="231" spans="2:47" s="130" customFormat="1" ht="27">
      <c r="B231" s="124"/>
      <c r="D231" s="294" t="s">
        <v>134</v>
      </c>
      <c r="F231" s="297" t="s">
        <v>863</v>
      </c>
      <c r="L231" s="124"/>
      <c r="M231" s="296"/>
      <c r="N231" s="125"/>
      <c r="O231" s="125"/>
      <c r="P231" s="125"/>
      <c r="Q231" s="125"/>
      <c r="R231" s="125"/>
      <c r="S231" s="125"/>
      <c r="T231" s="172"/>
      <c r="AT231" s="98" t="s">
        <v>134</v>
      </c>
      <c r="AU231" s="98" t="s">
        <v>77</v>
      </c>
    </row>
    <row r="232" spans="2:51" s="302" customFormat="1" ht="13.5">
      <c r="B232" s="301"/>
      <c r="D232" s="294" t="s">
        <v>184</v>
      </c>
      <c r="F232" s="304" t="s">
        <v>864</v>
      </c>
      <c r="H232" s="305">
        <v>0.724</v>
      </c>
      <c r="L232" s="301"/>
      <c r="M232" s="306"/>
      <c r="N232" s="307"/>
      <c r="O232" s="307"/>
      <c r="P232" s="307"/>
      <c r="Q232" s="307"/>
      <c r="R232" s="307"/>
      <c r="S232" s="307"/>
      <c r="T232" s="308"/>
      <c r="AT232" s="303" t="s">
        <v>184</v>
      </c>
      <c r="AU232" s="303" t="s">
        <v>77</v>
      </c>
      <c r="AV232" s="302" t="s">
        <v>77</v>
      </c>
      <c r="AW232" s="302" t="s">
        <v>6</v>
      </c>
      <c r="AX232" s="302" t="s">
        <v>75</v>
      </c>
      <c r="AY232" s="303" t="s">
        <v>123</v>
      </c>
    </row>
    <row r="233" spans="2:63" s="270" customFormat="1" ht="29.85" customHeight="1">
      <c r="B233" s="269"/>
      <c r="D233" s="271" t="s">
        <v>67</v>
      </c>
      <c r="E233" s="280" t="s">
        <v>144</v>
      </c>
      <c r="F233" s="280" t="s">
        <v>353</v>
      </c>
      <c r="J233" s="281">
        <f>BK233</f>
        <v>0</v>
      </c>
      <c r="L233" s="269"/>
      <c r="M233" s="274"/>
      <c r="N233" s="275"/>
      <c r="O233" s="275"/>
      <c r="P233" s="276">
        <f>SUM(P234:P263)</f>
        <v>0</v>
      </c>
      <c r="Q233" s="275"/>
      <c r="R233" s="276">
        <f>SUM(R234:R263)</f>
        <v>59.93947575</v>
      </c>
      <c r="S233" s="275"/>
      <c r="T233" s="277">
        <f>SUM(T234:T263)</f>
        <v>0</v>
      </c>
      <c r="AR233" s="271" t="s">
        <v>75</v>
      </c>
      <c r="AT233" s="278" t="s">
        <v>67</v>
      </c>
      <c r="AU233" s="278" t="s">
        <v>75</v>
      </c>
      <c r="AY233" s="271" t="s">
        <v>123</v>
      </c>
      <c r="BK233" s="279">
        <f>SUM(BK234:BK263)</f>
        <v>0</v>
      </c>
    </row>
    <row r="234" spans="2:65" s="130" customFormat="1" ht="14.45" customHeight="1">
      <c r="B234" s="124"/>
      <c r="C234" s="282" t="s">
        <v>423</v>
      </c>
      <c r="D234" s="282" t="s">
        <v>126</v>
      </c>
      <c r="E234" s="283" t="s">
        <v>865</v>
      </c>
      <c r="F234" s="284" t="s">
        <v>866</v>
      </c>
      <c r="G234" s="285" t="s">
        <v>191</v>
      </c>
      <c r="H234" s="286">
        <v>43.2</v>
      </c>
      <c r="I234" s="287"/>
      <c r="J234" s="288">
        <f>ROUND(I234*H234,2)</f>
        <v>0</v>
      </c>
      <c r="K234" s="284" t="s">
        <v>130</v>
      </c>
      <c r="L234" s="124"/>
      <c r="M234" s="289" t="s">
        <v>5</v>
      </c>
      <c r="N234" s="290" t="s">
        <v>42</v>
      </c>
      <c r="O234" s="125"/>
      <c r="P234" s="291">
        <f>O234*H234</f>
        <v>0</v>
      </c>
      <c r="Q234" s="291">
        <v>0.21252</v>
      </c>
      <c r="R234" s="291">
        <f>Q234*H234</f>
        <v>9.180864</v>
      </c>
      <c r="S234" s="291">
        <v>0</v>
      </c>
      <c r="T234" s="292">
        <f>S234*H234</f>
        <v>0</v>
      </c>
      <c r="AR234" s="98" t="s">
        <v>144</v>
      </c>
      <c r="AT234" s="98" t="s">
        <v>126</v>
      </c>
      <c r="AU234" s="98" t="s">
        <v>77</v>
      </c>
      <c r="AY234" s="98" t="s">
        <v>123</v>
      </c>
      <c r="BE234" s="293">
        <f>IF(N234="základní",J234,0)</f>
        <v>0</v>
      </c>
      <c r="BF234" s="293">
        <f>IF(N234="snížená",J234,0)</f>
        <v>0</v>
      </c>
      <c r="BG234" s="293">
        <f>IF(N234="zákl. přenesená",J234,0)</f>
        <v>0</v>
      </c>
      <c r="BH234" s="293">
        <f>IF(N234="sníž. přenesená",J234,0)</f>
        <v>0</v>
      </c>
      <c r="BI234" s="293">
        <f>IF(N234="nulová",J234,0)</f>
        <v>0</v>
      </c>
      <c r="BJ234" s="98" t="s">
        <v>75</v>
      </c>
      <c r="BK234" s="293">
        <f>ROUND(I234*H234,2)</f>
        <v>0</v>
      </c>
      <c r="BL234" s="98" t="s">
        <v>144</v>
      </c>
      <c r="BM234" s="98" t="s">
        <v>867</v>
      </c>
    </row>
    <row r="235" spans="2:47" s="130" customFormat="1" ht="13.5">
      <c r="B235" s="124"/>
      <c r="D235" s="294" t="s">
        <v>133</v>
      </c>
      <c r="F235" s="295" t="s">
        <v>868</v>
      </c>
      <c r="L235" s="124"/>
      <c r="M235" s="296"/>
      <c r="N235" s="125"/>
      <c r="O235" s="125"/>
      <c r="P235" s="125"/>
      <c r="Q235" s="125"/>
      <c r="R235" s="125"/>
      <c r="S235" s="125"/>
      <c r="T235" s="172"/>
      <c r="AT235" s="98" t="s">
        <v>133</v>
      </c>
      <c r="AU235" s="98" t="s">
        <v>77</v>
      </c>
    </row>
    <row r="236" spans="2:47" s="130" customFormat="1" ht="54">
      <c r="B236" s="124"/>
      <c r="D236" s="294" t="s">
        <v>203</v>
      </c>
      <c r="F236" s="297" t="s">
        <v>869</v>
      </c>
      <c r="L236" s="124"/>
      <c r="M236" s="296"/>
      <c r="N236" s="125"/>
      <c r="O236" s="125"/>
      <c r="P236" s="125"/>
      <c r="Q236" s="125"/>
      <c r="R236" s="125"/>
      <c r="S236" s="125"/>
      <c r="T236" s="172"/>
      <c r="AT236" s="98" t="s">
        <v>203</v>
      </c>
      <c r="AU236" s="98" t="s">
        <v>77</v>
      </c>
    </row>
    <row r="237" spans="2:51" s="326" customFormat="1" ht="13.5">
      <c r="B237" s="325"/>
      <c r="D237" s="294" t="s">
        <v>184</v>
      </c>
      <c r="E237" s="327" t="s">
        <v>5</v>
      </c>
      <c r="F237" s="328" t="s">
        <v>870</v>
      </c>
      <c r="H237" s="327" t="s">
        <v>5</v>
      </c>
      <c r="L237" s="325"/>
      <c r="M237" s="329"/>
      <c r="N237" s="330"/>
      <c r="O237" s="330"/>
      <c r="P237" s="330"/>
      <c r="Q237" s="330"/>
      <c r="R237" s="330"/>
      <c r="S237" s="330"/>
      <c r="T237" s="331"/>
      <c r="AT237" s="327" t="s">
        <v>184</v>
      </c>
      <c r="AU237" s="327" t="s">
        <v>77</v>
      </c>
      <c r="AV237" s="326" t="s">
        <v>75</v>
      </c>
      <c r="AW237" s="326" t="s">
        <v>35</v>
      </c>
      <c r="AX237" s="326" t="s">
        <v>68</v>
      </c>
      <c r="AY237" s="327" t="s">
        <v>123</v>
      </c>
    </row>
    <row r="238" spans="2:51" s="302" customFormat="1" ht="13.5">
      <c r="B238" s="301"/>
      <c r="D238" s="294" t="s">
        <v>184</v>
      </c>
      <c r="E238" s="303" t="s">
        <v>5</v>
      </c>
      <c r="F238" s="304" t="s">
        <v>871</v>
      </c>
      <c r="H238" s="305">
        <v>21.6</v>
      </c>
      <c r="L238" s="301"/>
      <c r="M238" s="306"/>
      <c r="N238" s="307"/>
      <c r="O238" s="307"/>
      <c r="P238" s="307"/>
      <c r="Q238" s="307"/>
      <c r="R238" s="307"/>
      <c r="S238" s="307"/>
      <c r="T238" s="308"/>
      <c r="AT238" s="303" t="s">
        <v>184</v>
      </c>
      <c r="AU238" s="303" t="s">
        <v>77</v>
      </c>
      <c r="AV238" s="302" t="s">
        <v>77</v>
      </c>
      <c r="AW238" s="302" t="s">
        <v>35</v>
      </c>
      <c r="AX238" s="302" t="s">
        <v>68</v>
      </c>
      <c r="AY238" s="303" t="s">
        <v>123</v>
      </c>
    </row>
    <row r="239" spans="2:51" s="326" customFormat="1" ht="13.5">
      <c r="B239" s="325"/>
      <c r="D239" s="294" t="s">
        <v>184</v>
      </c>
      <c r="E239" s="327" t="s">
        <v>5</v>
      </c>
      <c r="F239" s="328" t="s">
        <v>872</v>
      </c>
      <c r="H239" s="327" t="s">
        <v>5</v>
      </c>
      <c r="L239" s="325"/>
      <c r="M239" s="329"/>
      <c r="N239" s="330"/>
      <c r="O239" s="330"/>
      <c r="P239" s="330"/>
      <c r="Q239" s="330"/>
      <c r="R239" s="330"/>
      <c r="S239" s="330"/>
      <c r="T239" s="331"/>
      <c r="AT239" s="327" t="s">
        <v>184</v>
      </c>
      <c r="AU239" s="327" t="s">
        <v>77</v>
      </c>
      <c r="AV239" s="326" t="s">
        <v>75</v>
      </c>
      <c r="AW239" s="326" t="s">
        <v>35</v>
      </c>
      <c r="AX239" s="326" t="s">
        <v>68</v>
      </c>
      <c r="AY239" s="327" t="s">
        <v>123</v>
      </c>
    </row>
    <row r="240" spans="2:51" s="302" customFormat="1" ht="13.5">
      <c r="B240" s="301"/>
      <c r="D240" s="294" t="s">
        <v>184</v>
      </c>
      <c r="E240" s="303" t="s">
        <v>5</v>
      </c>
      <c r="F240" s="304" t="s">
        <v>873</v>
      </c>
      <c r="H240" s="305">
        <v>21.6</v>
      </c>
      <c r="L240" s="301"/>
      <c r="M240" s="306"/>
      <c r="N240" s="307"/>
      <c r="O240" s="307"/>
      <c r="P240" s="307"/>
      <c r="Q240" s="307"/>
      <c r="R240" s="307"/>
      <c r="S240" s="307"/>
      <c r="T240" s="308"/>
      <c r="AT240" s="303" t="s">
        <v>184</v>
      </c>
      <c r="AU240" s="303" t="s">
        <v>77</v>
      </c>
      <c r="AV240" s="302" t="s">
        <v>77</v>
      </c>
      <c r="AW240" s="302" t="s">
        <v>35</v>
      </c>
      <c r="AX240" s="302" t="s">
        <v>68</v>
      </c>
      <c r="AY240" s="303" t="s">
        <v>123</v>
      </c>
    </row>
    <row r="241" spans="2:51" s="318" customFormat="1" ht="13.5">
      <c r="B241" s="317"/>
      <c r="D241" s="294" t="s">
        <v>184</v>
      </c>
      <c r="E241" s="319" t="s">
        <v>5</v>
      </c>
      <c r="F241" s="320" t="s">
        <v>188</v>
      </c>
      <c r="H241" s="321">
        <v>43.2</v>
      </c>
      <c r="L241" s="317"/>
      <c r="M241" s="322"/>
      <c r="N241" s="323"/>
      <c r="O241" s="323"/>
      <c r="P241" s="323"/>
      <c r="Q241" s="323"/>
      <c r="R241" s="323"/>
      <c r="S241" s="323"/>
      <c r="T241" s="324"/>
      <c r="AT241" s="319" t="s">
        <v>184</v>
      </c>
      <c r="AU241" s="319" t="s">
        <v>77</v>
      </c>
      <c r="AV241" s="318" t="s">
        <v>144</v>
      </c>
      <c r="AW241" s="318" t="s">
        <v>35</v>
      </c>
      <c r="AX241" s="318" t="s">
        <v>75</v>
      </c>
      <c r="AY241" s="319" t="s">
        <v>123</v>
      </c>
    </row>
    <row r="242" spans="2:65" s="130" customFormat="1" ht="14.45" customHeight="1">
      <c r="B242" s="124"/>
      <c r="C242" s="282" t="s">
        <v>429</v>
      </c>
      <c r="D242" s="282" t="s">
        <v>126</v>
      </c>
      <c r="E242" s="283" t="s">
        <v>874</v>
      </c>
      <c r="F242" s="284" t="s">
        <v>875</v>
      </c>
      <c r="G242" s="285" t="s">
        <v>181</v>
      </c>
      <c r="H242" s="286">
        <v>9.9</v>
      </c>
      <c r="I242" s="287"/>
      <c r="J242" s="288">
        <f>ROUND(I242*H242,2)</f>
        <v>0</v>
      </c>
      <c r="K242" s="284" t="s">
        <v>130</v>
      </c>
      <c r="L242" s="124"/>
      <c r="M242" s="289" t="s">
        <v>5</v>
      </c>
      <c r="N242" s="290" t="s">
        <v>42</v>
      </c>
      <c r="O242" s="125"/>
      <c r="P242" s="291">
        <f>O242*H242</f>
        <v>0</v>
      </c>
      <c r="Q242" s="291">
        <v>1.89077</v>
      </c>
      <c r="R242" s="291">
        <f>Q242*H242</f>
        <v>18.718623</v>
      </c>
      <c r="S242" s="291">
        <v>0</v>
      </c>
      <c r="T242" s="292">
        <f>S242*H242</f>
        <v>0</v>
      </c>
      <c r="AR242" s="98" t="s">
        <v>144</v>
      </c>
      <c r="AT242" s="98" t="s">
        <v>126</v>
      </c>
      <c r="AU242" s="98" t="s">
        <v>77</v>
      </c>
      <c r="AY242" s="98" t="s">
        <v>123</v>
      </c>
      <c r="BE242" s="293">
        <f>IF(N242="základní",J242,0)</f>
        <v>0</v>
      </c>
      <c r="BF242" s="293">
        <f>IF(N242="snížená",J242,0)</f>
        <v>0</v>
      </c>
      <c r="BG242" s="293">
        <f>IF(N242="zákl. přenesená",J242,0)</f>
        <v>0</v>
      </c>
      <c r="BH242" s="293">
        <f>IF(N242="sníž. přenesená",J242,0)</f>
        <v>0</v>
      </c>
      <c r="BI242" s="293">
        <f>IF(N242="nulová",J242,0)</f>
        <v>0</v>
      </c>
      <c r="BJ242" s="98" t="s">
        <v>75</v>
      </c>
      <c r="BK242" s="293">
        <f>ROUND(I242*H242,2)</f>
        <v>0</v>
      </c>
      <c r="BL242" s="98" t="s">
        <v>144</v>
      </c>
      <c r="BM242" s="98" t="s">
        <v>876</v>
      </c>
    </row>
    <row r="243" spans="2:47" s="130" customFormat="1" ht="27">
      <c r="B243" s="124"/>
      <c r="D243" s="294" t="s">
        <v>133</v>
      </c>
      <c r="F243" s="295" t="s">
        <v>877</v>
      </c>
      <c r="L243" s="124"/>
      <c r="M243" s="296"/>
      <c r="N243" s="125"/>
      <c r="O243" s="125"/>
      <c r="P243" s="125"/>
      <c r="Q243" s="125"/>
      <c r="R243" s="125"/>
      <c r="S243" s="125"/>
      <c r="T243" s="172"/>
      <c r="AT243" s="98" t="s">
        <v>133</v>
      </c>
      <c r="AU243" s="98" t="s">
        <v>77</v>
      </c>
    </row>
    <row r="244" spans="2:47" s="130" customFormat="1" ht="54">
      <c r="B244" s="124"/>
      <c r="D244" s="294" t="s">
        <v>203</v>
      </c>
      <c r="F244" s="297" t="s">
        <v>878</v>
      </c>
      <c r="L244" s="124"/>
      <c r="M244" s="296"/>
      <c r="N244" s="125"/>
      <c r="O244" s="125"/>
      <c r="P244" s="125"/>
      <c r="Q244" s="125"/>
      <c r="R244" s="125"/>
      <c r="S244" s="125"/>
      <c r="T244" s="172"/>
      <c r="AT244" s="98" t="s">
        <v>203</v>
      </c>
      <c r="AU244" s="98" t="s">
        <v>77</v>
      </c>
    </row>
    <row r="245" spans="2:47" s="130" customFormat="1" ht="40.5">
      <c r="B245" s="124"/>
      <c r="D245" s="294" t="s">
        <v>134</v>
      </c>
      <c r="F245" s="297" t="s">
        <v>879</v>
      </c>
      <c r="L245" s="124"/>
      <c r="M245" s="296"/>
      <c r="N245" s="125"/>
      <c r="O245" s="125"/>
      <c r="P245" s="125"/>
      <c r="Q245" s="125"/>
      <c r="R245" s="125"/>
      <c r="S245" s="125"/>
      <c r="T245" s="172"/>
      <c r="AT245" s="98" t="s">
        <v>134</v>
      </c>
      <c r="AU245" s="98" t="s">
        <v>77</v>
      </c>
    </row>
    <row r="246" spans="2:51" s="302" customFormat="1" ht="13.5">
      <c r="B246" s="301"/>
      <c r="D246" s="294" t="s">
        <v>184</v>
      </c>
      <c r="E246" s="303" t="s">
        <v>5</v>
      </c>
      <c r="F246" s="304" t="s">
        <v>880</v>
      </c>
      <c r="H246" s="305">
        <v>9.9</v>
      </c>
      <c r="L246" s="301"/>
      <c r="M246" s="306"/>
      <c r="N246" s="307"/>
      <c r="O246" s="307"/>
      <c r="P246" s="307"/>
      <c r="Q246" s="307"/>
      <c r="R246" s="307"/>
      <c r="S246" s="307"/>
      <c r="T246" s="308"/>
      <c r="AT246" s="303" t="s">
        <v>184</v>
      </c>
      <c r="AU246" s="303" t="s">
        <v>77</v>
      </c>
      <c r="AV246" s="302" t="s">
        <v>77</v>
      </c>
      <c r="AW246" s="302" t="s">
        <v>35</v>
      </c>
      <c r="AX246" s="302" t="s">
        <v>68</v>
      </c>
      <c r="AY246" s="303" t="s">
        <v>123</v>
      </c>
    </row>
    <row r="247" spans="2:51" s="318" customFormat="1" ht="13.5">
      <c r="B247" s="317"/>
      <c r="D247" s="294" t="s">
        <v>184</v>
      </c>
      <c r="E247" s="319" t="s">
        <v>5</v>
      </c>
      <c r="F247" s="320" t="s">
        <v>188</v>
      </c>
      <c r="H247" s="321">
        <v>9.9</v>
      </c>
      <c r="L247" s="317"/>
      <c r="M247" s="322"/>
      <c r="N247" s="323"/>
      <c r="O247" s="323"/>
      <c r="P247" s="323"/>
      <c r="Q247" s="323"/>
      <c r="R247" s="323"/>
      <c r="S247" s="323"/>
      <c r="T247" s="324"/>
      <c r="AT247" s="319" t="s">
        <v>184</v>
      </c>
      <c r="AU247" s="319" t="s">
        <v>77</v>
      </c>
      <c r="AV247" s="318" t="s">
        <v>144</v>
      </c>
      <c r="AW247" s="318" t="s">
        <v>35</v>
      </c>
      <c r="AX247" s="318" t="s">
        <v>75</v>
      </c>
      <c r="AY247" s="319" t="s">
        <v>123</v>
      </c>
    </row>
    <row r="248" spans="2:65" s="130" customFormat="1" ht="22.9" customHeight="1">
      <c r="B248" s="124"/>
      <c r="C248" s="282" t="s">
        <v>433</v>
      </c>
      <c r="D248" s="282" t="s">
        <v>126</v>
      </c>
      <c r="E248" s="283" t="s">
        <v>369</v>
      </c>
      <c r="F248" s="284" t="s">
        <v>370</v>
      </c>
      <c r="G248" s="285" t="s">
        <v>181</v>
      </c>
      <c r="H248" s="286">
        <v>2.925</v>
      </c>
      <c r="I248" s="287"/>
      <c r="J248" s="288">
        <f>ROUND(I248*H248,2)</f>
        <v>0</v>
      </c>
      <c r="K248" s="284" t="s">
        <v>130</v>
      </c>
      <c r="L248" s="124"/>
      <c r="M248" s="289" t="s">
        <v>5</v>
      </c>
      <c r="N248" s="290" t="s">
        <v>42</v>
      </c>
      <c r="O248" s="125"/>
      <c r="P248" s="291">
        <f>O248*H248</f>
        <v>0</v>
      </c>
      <c r="Q248" s="291">
        <v>2.49255</v>
      </c>
      <c r="R248" s="291">
        <f>Q248*H248</f>
        <v>7.290708749999999</v>
      </c>
      <c r="S248" s="291">
        <v>0</v>
      </c>
      <c r="T248" s="292">
        <f>S248*H248</f>
        <v>0</v>
      </c>
      <c r="AR248" s="98" t="s">
        <v>144</v>
      </c>
      <c r="AT248" s="98" t="s">
        <v>126</v>
      </c>
      <c r="AU248" s="98" t="s">
        <v>77</v>
      </c>
      <c r="AY248" s="98" t="s">
        <v>123</v>
      </c>
      <c r="BE248" s="293">
        <f>IF(N248="základní",J248,0)</f>
        <v>0</v>
      </c>
      <c r="BF248" s="293">
        <f>IF(N248="snížená",J248,0)</f>
        <v>0</v>
      </c>
      <c r="BG248" s="293">
        <f>IF(N248="zákl. přenesená",J248,0)</f>
        <v>0</v>
      </c>
      <c r="BH248" s="293">
        <f>IF(N248="sníž. přenesená",J248,0)</f>
        <v>0</v>
      </c>
      <c r="BI248" s="293">
        <f>IF(N248="nulová",J248,0)</f>
        <v>0</v>
      </c>
      <c r="BJ248" s="98" t="s">
        <v>75</v>
      </c>
      <c r="BK248" s="293">
        <f>ROUND(I248*H248,2)</f>
        <v>0</v>
      </c>
      <c r="BL248" s="98" t="s">
        <v>144</v>
      </c>
      <c r="BM248" s="98" t="s">
        <v>881</v>
      </c>
    </row>
    <row r="249" spans="2:47" s="130" customFormat="1" ht="27">
      <c r="B249" s="124"/>
      <c r="D249" s="294" t="s">
        <v>133</v>
      </c>
      <c r="F249" s="295" t="s">
        <v>372</v>
      </c>
      <c r="L249" s="124"/>
      <c r="M249" s="296"/>
      <c r="N249" s="125"/>
      <c r="O249" s="125"/>
      <c r="P249" s="125"/>
      <c r="Q249" s="125"/>
      <c r="R249" s="125"/>
      <c r="S249" s="125"/>
      <c r="T249" s="172"/>
      <c r="AT249" s="98" t="s">
        <v>133</v>
      </c>
      <c r="AU249" s="98" t="s">
        <v>77</v>
      </c>
    </row>
    <row r="250" spans="2:47" s="130" customFormat="1" ht="40.5">
      <c r="B250" s="124"/>
      <c r="D250" s="294" t="s">
        <v>203</v>
      </c>
      <c r="F250" s="297" t="s">
        <v>373</v>
      </c>
      <c r="L250" s="124"/>
      <c r="M250" s="296"/>
      <c r="N250" s="125"/>
      <c r="O250" s="125"/>
      <c r="P250" s="125"/>
      <c r="Q250" s="125"/>
      <c r="R250" s="125"/>
      <c r="S250" s="125"/>
      <c r="T250" s="172"/>
      <c r="AT250" s="98" t="s">
        <v>203</v>
      </c>
      <c r="AU250" s="98" t="s">
        <v>77</v>
      </c>
    </row>
    <row r="251" spans="2:51" s="326" customFormat="1" ht="13.5">
      <c r="B251" s="325"/>
      <c r="D251" s="294" t="s">
        <v>184</v>
      </c>
      <c r="E251" s="327" t="s">
        <v>5</v>
      </c>
      <c r="F251" s="328" t="s">
        <v>882</v>
      </c>
      <c r="H251" s="327" t="s">
        <v>5</v>
      </c>
      <c r="L251" s="325"/>
      <c r="M251" s="329"/>
      <c r="N251" s="330"/>
      <c r="O251" s="330"/>
      <c r="P251" s="330"/>
      <c r="Q251" s="330"/>
      <c r="R251" s="330"/>
      <c r="S251" s="330"/>
      <c r="T251" s="331"/>
      <c r="AT251" s="327" t="s">
        <v>184</v>
      </c>
      <c r="AU251" s="327" t="s">
        <v>77</v>
      </c>
      <c r="AV251" s="326" t="s">
        <v>75</v>
      </c>
      <c r="AW251" s="326" t="s">
        <v>35</v>
      </c>
      <c r="AX251" s="326" t="s">
        <v>68</v>
      </c>
      <c r="AY251" s="327" t="s">
        <v>123</v>
      </c>
    </row>
    <row r="252" spans="2:51" s="302" customFormat="1" ht="13.5">
      <c r="B252" s="301"/>
      <c r="D252" s="294" t="s">
        <v>184</v>
      </c>
      <c r="E252" s="303" t="s">
        <v>5</v>
      </c>
      <c r="F252" s="304" t="s">
        <v>883</v>
      </c>
      <c r="H252" s="305">
        <v>2.925</v>
      </c>
      <c r="L252" s="301"/>
      <c r="M252" s="306"/>
      <c r="N252" s="307"/>
      <c r="O252" s="307"/>
      <c r="P252" s="307"/>
      <c r="Q252" s="307"/>
      <c r="R252" s="307"/>
      <c r="S252" s="307"/>
      <c r="T252" s="308"/>
      <c r="AT252" s="303" t="s">
        <v>184</v>
      </c>
      <c r="AU252" s="303" t="s">
        <v>77</v>
      </c>
      <c r="AV252" s="302" t="s">
        <v>77</v>
      </c>
      <c r="AW252" s="302" t="s">
        <v>35</v>
      </c>
      <c r="AX252" s="302" t="s">
        <v>68</v>
      </c>
      <c r="AY252" s="303" t="s">
        <v>123</v>
      </c>
    </row>
    <row r="253" spans="2:51" s="318" customFormat="1" ht="13.5">
      <c r="B253" s="317"/>
      <c r="D253" s="294" t="s">
        <v>184</v>
      </c>
      <c r="E253" s="319" t="s">
        <v>5</v>
      </c>
      <c r="F253" s="320" t="s">
        <v>188</v>
      </c>
      <c r="H253" s="321">
        <v>2.925</v>
      </c>
      <c r="L253" s="317"/>
      <c r="M253" s="322"/>
      <c r="N253" s="323"/>
      <c r="O253" s="323"/>
      <c r="P253" s="323"/>
      <c r="Q253" s="323"/>
      <c r="R253" s="323"/>
      <c r="S253" s="323"/>
      <c r="T253" s="324"/>
      <c r="AT253" s="319" t="s">
        <v>184</v>
      </c>
      <c r="AU253" s="319" t="s">
        <v>77</v>
      </c>
      <c r="AV253" s="318" t="s">
        <v>144</v>
      </c>
      <c r="AW253" s="318" t="s">
        <v>35</v>
      </c>
      <c r="AX253" s="318" t="s">
        <v>75</v>
      </c>
      <c r="AY253" s="319" t="s">
        <v>123</v>
      </c>
    </row>
    <row r="254" spans="2:65" s="130" customFormat="1" ht="22.9" customHeight="1">
      <c r="B254" s="124"/>
      <c r="C254" s="282" t="s">
        <v>440</v>
      </c>
      <c r="D254" s="282" t="s">
        <v>126</v>
      </c>
      <c r="E254" s="283" t="s">
        <v>884</v>
      </c>
      <c r="F254" s="284" t="s">
        <v>885</v>
      </c>
      <c r="G254" s="285" t="s">
        <v>181</v>
      </c>
      <c r="H254" s="286">
        <v>6.48</v>
      </c>
      <c r="I254" s="287"/>
      <c r="J254" s="288">
        <f>ROUND(I254*H254,2)</f>
        <v>0</v>
      </c>
      <c r="K254" s="284" t="s">
        <v>130</v>
      </c>
      <c r="L254" s="124"/>
      <c r="M254" s="289" t="s">
        <v>5</v>
      </c>
      <c r="N254" s="290" t="s">
        <v>42</v>
      </c>
      <c r="O254" s="125"/>
      <c r="P254" s="291">
        <f>O254*H254</f>
        <v>0</v>
      </c>
      <c r="Q254" s="291">
        <v>2.108</v>
      </c>
      <c r="R254" s="291">
        <f>Q254*H254</f>
        <v>13.65984</v>
      </c>
      <c r="S254" s="291">
        <v>0</v>
      </c>
      <c r="T254" s="292">
        <f>S254*H254</f>
        <v>0</v>
      </c>
      <c r="AR254" s="98" t="s">
        <v>144</v>
      </c>
      <c r="AT254" s="98" t="s">
        <v>126</v>
      </c>
      <c r="AU254" s="98" t="s">
        <v>77</v>
      </c>
      <c r="AY254" s="98" t="s">
        <v>123</v>
      </c>
      <c r="BE254" s="293">
        <f>IF(N254="základní",J254,0)</f>
        <v>0</v>
      </c>
      <c r="BF254" s="293">
        <f>IF(N254="snížená",J254,0)</f>
        <v>0</v>
      </c>
      <c r="BG254" s="293">
        <f>IF(N254="zákl. přenesená",J254,0)</f>
        <v>0</v>
      </c>
      <c r="BH254" s="293">
        <f>IF(N254="sníž. přenesená",J254,0)</f>
        <v>0</v>
      </c>
      <c r="BI254" s="293">
        <f>IF(N254="nulová",J254,0)</f>
        <v>0</v>
      </c>
      <c r="BJ254" s="98" t="s">
        <v>75</v>
      </c>
      <c r="BK254" s="293">
        <f>ROUND(I254*H254,2)</f>
        <v>0</v>
      </c>
      <c r="BL254" s="98" t="s">
        <v>144</v>
      </c>
      <c r="BM254" s="98" t="s">
        <v>886</v>
      </c>
    </row>
    <row r="255" spans="2:47" s="130" customFormat="1" ht="27">
      <c r="B255" s="124"/>
      <c r="D255" s="294" t="s">
        <v>133</v>
      </c>
      <c r="F255" s="295" t="s">
        <v>887</v>
      </c>
      <c r="L255" s="124"/>
      <c r="M255" s="296"/>
      <c r="N255" s="125"/>
      <c r="O255" s="125"/>
      <c r="P255" s="125"/>
      <c r="Q255" s="125"/>
      <c r="R255" s="125"/>
      <c r="S255" s="125"/>
      <c r="T255" s="172"/>
      <c r="AT255" s="98" t="s">
        <v>133</v>
      </c>
      <c r="AU255" s="98" t="s">
        <v>77</v>
      </c>
    </row>
    <row r="256" spans="2:51" s="326" customFormat="1" ht="13.5">
      <c r="B256" s="325"/>
      <c r="D256" s="294" t="s">
        <v>184</v>
      </c>
      <c r="E256" s="327" t="s">
        <v>5</v>
      </c>
      <c r="F256" s="328" t="s">
        <v>725</v>
      </c>
      <c r="H256" s="327" t="s">
        <v>5</v>
      </c>
      <c r="L256" s="325"/>
      <c r="M256" s="329"/>
      <c r="N256" s="330"/>
      <c r="O256" s="330"/>
      <c r="P256" s="330"/>
      <c r="Q256" s="330"/>
      <c r="R256" s="330"/>
      <c r="S256" s="330"/>
      <c r="T256" s="331"/>
      <c r="AT256" s="327" t="s">
        <v>184</v>
      </c>
      <c r="AU256" s="327" t="s">
        <v>77</v>
      </c>
      <c r="AV256" s="326" t="s">
        <v>75</v>
      </c>
      <c r="AW256" s="326" t="s">
        <v>35</v>
      </c>
      <c r="AX256" s="326" t="s">
        <v>68</v>
      </c>
      <c r="AY256" s="327" t="s">
        <v>123</v>
      </c>
    </row>
    <row r="257" spans="2:51" s="302" customFormat="1" ht="13.5">
      <c r="B257" s="301"/>
      <c r="D257" s="294" t="s">
        <v>184</v>
      </c>
      <c r="E257" s="303" t="s">
        <v>5</v>
      </c>
      <c r="F257" s="304" t="s">
        <v>888</v>
      </c>
      <c r="H257" s="305">
        <v>6.48</v>
      </c>
      <c r="L257" s="301"/>
      <c r="M257" s="306"/>
      <c r="N257" s="307"/>
      <c r="O257" s="307"/>
      <c r="P257" s="307"/>
      <c r="Q257" s="307"/>
      <c r="R257" s="307"/>
      <c r="S257" s="307"/>
      <c r="T257" s="308"/>
      <c r="AT257" s="303" t="s">
        <v>184</v>
      </c>
      <c r="AU257" s="303" t="s">
        <v>77</v>
      </c>
      <c r="AV257" s="302" t="s">
        <v>77</v>
      </c>
      <c r="AW257" s="302" t="s">
        <v>35</v>
      </c>
      <c r="AX257" s="302" t="s">
        <v>68</v>
      </c>
      <c r="AY257" s="303" t="s">
        <v>123</v>
      </c>
    </row>
    <row r="258" spans="2:51" s="318" customFormat="1" ht="13.5">
      <c r="B258" s="317"/>
      <c r="D258" s="294" t="s">
        <v>184</v>
      </c>
      <c r="E258" s="319" t="s">
        <v>5</v>
      </c>
      <c r="F258" s="320" t="s">
        <v>188</v>
      </c>
      <c r="H258" s="321">
        <v>6.48</v>
      </c>
      <c r="L258" s="317"/>
      <c r="M258" s="322"/>
      <c r="N258" s="323"/>
      <c r="O258" s="323"/>
      <c r="P258" s="323"/>
      <c r="Q258" s="323"/>
      <c r="R258" s="323"/>
      <c r="S258" s="323"/>
      <c r="T258" s="324"/>
      <c r="AT258" s="319" t="s">
        <v>184</v>
      </c>
      <c r="AU258" s="319" t="s">
        <v>77</v>
      </c>
      <c r="AV258" s="318" t="s">
        <v>144</v>
      </c>
      <c r="AW258" s="318" t="s">
        <v>35</v>
      </c>
      <c r="AX258" s="318" t="s">
        <v>75</v>
      </c>
      <c r="AY258" s="319" t="s">
        <v>123</v>
      </c>
    </row>
    <row r="259" spans="2:65" s="130" customFormat="1" ht="22.9" customHeight="1">
      <c r="B259" s="124"/>
      <c r="C259" s="282" t="s">
        <v>447</v>
      </c>
      <c r="D259" s="282" t="s">
        <v>126</v>
      </c>
      <c r="E259" s="283" t="s">
        <v>889</v>
      </c>
      <c r="F259" s="284" t="s">
        <v>890</v>
      </c>
      <c r="G259" s="285" t="s">
        <v>191</v>
      </c>
      <c r="H259" s="286">
        <v>21.6</v>
      </c>
      <c r="I259" s="287"/>
      <c r="J259" s="288">
        <f>ROUND(I259*H259,2)</f>
        <v>0</v>
      </c>
      <c r="K259" s="284" t="s">
        <v>130</v>
      </c>
      <c r="L259" s="124"/>
      <c r="M259" s="289" t="s">
        <v>5</v>
      </c>
      <c r="N259" s="290" t="s">
        <v>42</v>
      </c>
      <c r="O259" s="125"/>
      <c r="P259" s="291">
        <f>O259*H259</f>
        <v>0</v>
      </c>
      <c r="Q259" s="291">
        <v>0.5134</v>
      </c>
      <c r="R259" s="291">
        <f>Q259*H259</f>
        <v>11.08944</v>
      </c>
      <c r="S259" s="291">
        <v>0</v>
      </c>
      <c r="T259" s="292">
        <f>S259*H259</f>
        <v>0</v>
      </c>
      <c r="AR259" s="98" t="s">
        <v>144</v>
      </c>
      <c r="AT259" s="98" t="s">
        <v>126</v>
      </c>
      <c r="AU259" s="98" t="s">
        <v>77</v>
      </c>
      <c r="AY259" s="98" t="s">
        <v>123</v>
      </c>
      <c r="BE259" s="293">
        <f>IF(N259="základní",J259,0)</f>
        <v>0</v>
      </c>
      <c r="BF259" s="293">
        <f>IF(N259="snížená",J259,0)</f>
        <v>0</v>
      </c>
      <c r="BG259" s="293">
        <f>IF(N259="zákl. přenesená",J259,0)</f>
        <v>0</v>
      </c>
      <c r="BH259" s="293">
        <f>IF(N259="sníž. přenesená",J259,0)</f>
        <v>0</v>
      </c>
      <c r="BI259" s="293">
        <f>IF(N259="nulová",J259,0)</f>
        <v>0</v>
      </c>
      <c r="BJ259" s="98" t="s">
        <v>75</v>
      </c>
      <c r="BK259" s="293">
        <f>ROUND(I259*H259,2)</f>
        <v>0</v>
      </c>
      <c r="BL259" s="98" t="s">
        <v>144</v>
      </c>
      <c r="BM259" s="98" t="s">
        <v>891</v>
      </c>
    </row>
    <row r="260" spans="2:47" s="130" customFormat="1" ht="40.5">
      <c r="B260" s="124"/>
      <c r="D260" s="294" t="s">
        <v>133</v>
      </c>
      <c r="F260" s="295" t="s">
        <v>892</v>
      </c>
      <c r="L260" s="124"/>
      <c r="M260" s="296"/>
      <c r="N260" s="125"/>
      <c r="O260" s="125"/>
      <c r="P260" s="125"/>
      <c r="Q260" s="125"/>
      <c r="R260" s="125"/>
      <c r="S260" s="125"/>
      <c r="T260" s="172"/>
      <c r="AT260" s="98" t="s">
        <v>133</v>
      </c>
      <c r="AU260" s="98" t="s">
        <v>77</v>
      </c>
    </row>
    <row r="261" spans="2:47" s="130" customFormat="1" ht="94.5">
      <c r="B261" s="124"/>
      <c r="D261" s="294" t="s">
        <v>203</v>
      </c>
      <c r="F261" s="297" t="s">
        <v>893</v>
      </c>
      <c r="L261" s="124"/>
      <c r="M261" s="296"/>
      <c r="N261" s="125"/>
      <c r="O261" s="125"/>
      <c r="P261" s="125"/>
      <c r="Q261" s="125"/>
      <c r="R261" s="125"/>
      <c r="S261" s="125"/>
      <c r="T261" s="172"/>
      <c r="AT261" s="98" t="s">
        <v>203</v>
      </c>
      <c r="AU261" s="98" t="s">
        <v>77</v>
      </c>
    </row>
    <row r="262" spans="2:51" s="302" customFormat="1" ht="13.5">
      <c r="B262" s="301"/>
      <c r="D262" s="294" t="s">
        <v>184</v>
      </c>
      <c r="E262" s="303" t="s">
        <v>5</v>
      </c>
      <c r="F262" s="304" t="s">
        <v>894</v>
      </c>
      <c r="H262" s="305">
        <v>21.6</v>
      </c>
      <c r="L262" s="301"/>
      <c r="M262" s="306"/>
      <c r="N262" s="307"/>
      <c r="O262" s="307"/>
      <c r="P262" s="307"/>
      <c r="Q262" s="307"/>
      <c r="R262" s="307"/>
      <c r="S262" s="307"/>
      <c r="T262" s="308"/>
      <c r="AT262" s="303" t="s">
        <v>184</v>
      </c>
      <c r="AU262" s="303" t="s">
        <v>77</v>
      </c>
      <c r="AV262" s="302" t="s">
        <v>77</v>
      </c>
      <c r="AW262" s="302" t="s">
        <v>35</v>
      </c>
      <c r="AX262" s="302" t="s">
        <v>68</v>
      </c>
      <c r="AY262" s="303" t="s">
        <v>123</v>
      </c>
    </row>
    <row r="263" spans="2:51" s="318" customFormat="1" ht="13.5">
      <c r="B263" s="317"/>
      <c r="D263" s="294" t="s">
        <v>184</v>
      </c>
      <c r="E263" s="319" t="s">
        <v>5</v>
      </c>
      <c r="F263" s="320" t="s">
        <v>188</v>
      </c>
      <c r="H263" s="321">
        <v>21.6</v>
      </c>
      <c r="L263" s="317"/>
      <c r="M263" s="322"/>
      <c r="N263" s="323"/>
      <c r="O263" s="323"/>
      <c r="P263" s="323"/>
      <c r="Q263" s="323"/>
      <c r="R263" s="323"/>
      <c r="S263" s="323"/>
      <c r="T263" s="324"/>
      <c r="AT263" s="319" t="s">
        <v>184</v>
      </c>
      <c r="AU263" s="319" t="s">
        <v>77</v>
      </c>
      <c r="AV263" s="318" t="s">
        <v>144</v>
      </c>
      <c r="AW263" s="318" t="s">
        <v>35</v>
      </c>
      <c r="AX263" s="318" t="s">
        <v>75</v>
      </c>
      <c r="AY263" s="319" t="s">
        <v>123</v>
      </c>
    </row>
    <row r="264" spans="2:63" s="270" customFormat="1" ht="29.85" customHeight="1">
      <c r="B264" s="269"/>
      <c r="D264" s="271" t="s">
        <v>67</v>
      </c>
      <c r="E264" s="280" t="s">
        <v>122</v>
      </c>
      <c r="F264" s="280" t="s">
        <v>407</v>
      </c>
      <c r="J264" s="281">
        <f>BK264</f>
        <v>0</v>
      </c>
      <c r="L264" s="269"/>
      <c r="M264" s="274"/>
      <c r="N264" s="275"/>
      <c r="O264" s="275"/>
      <c r="P264" s="276">
        <f>SUM(P265:P273)</f>
        <v>0</v>
      </c>
      <c r="Q264" s="275"/>
      <c r="R264" s="276">
        <f>SUM(R265:R273)</f>
        <v>12.9408</v>
      </c>
      <c r="S264" s="275"/>
      <c r="T264" s="277">
        <f>SUM(T265:T273)</f>
        <v>0</v>
      </c>
      <c r="AR264" s="271" t="s">
        <v>75</v>
      </c>
      <c r="AT264" s="278" t="s">
        <v>67</v>
      </c>
      <c r="AU264" s="278" t="s">
        <v>75</v>
      </c>
      <c r="AY264" s="271" t="s">
        <v>123</v>
      </c>
      <c r="BK264" s="279">
        <f>SUM(BK265:BK273)</f>
        <v>0</v>
      </c>
    </row>
    <row r="265" spans="2:65" s="130" customFormat="1" ht="14.45" customHeight="1">
      <c r="B265" s="124"/>
      <c r="C265" s="282" t="s">
        <v>453</v>
      </c>
      <c r="D265" s="282" t="s">
        <v>126</v>
      </c>
      <c r="E265" s="283" t="s">
        <v>895</v>
      </c>
      <c r="F265" s="284" t="s">
        <v>896</v>
      </c>
      <c r="G265" s="285" t="s">
        <v>191</v>
      </c>
      <c r="H265" s="286">
        <v>15</v>
      </c>
      <c r="I265" s="287"/>
      <c r="J265" s="288">
        <f>ROUND(I265*H265,2)</f>
        <v>0</v>
      </c>
      <c r="K265" s="284" t="s">
        <v>130</v>
      </c>
      <c r="L265" s="124"/>
      <c r="M265" s="289" t="s">
        <v>5</v>
      </c>
      <c r="N265" s="290" t="s">
        <v>42</v>
      </c>
      <c r="O265" s="125"/>
      <c r="P265" s="291">
        <f>O265*H265</f>
        <v>0</v>
      </c>
      <c r="Q265" s="291">
        <v>0.27994</v>
      </c>
      <c r="R265" s="291">
        <f>Q265*H265</f>
        <v>4.1991000000000005</v>
      </c>
      <c r="S265" s="291">
        <v>0</v>
      </c>
      <c r="T265" s="292">
        <f>S265*H265</f>
        <v>0</v>
      </c>
      <c r="AR265" s="98" t="s">
        <v>144</v>
      </c>
      <c r="AT265" s="98" t="s">
        <v>126</v>
      </c>
      <c r="AU265" s="98" t="s">
        <v>77</v>
      </c>
      <c r="AY265" s="98" t="s">
        <v>123</v>
      </c>
      <c r="BE265" s="293">
        <f>IF(N265="základní",J265,0)</f>
        <v>0</v>
      </c>
      <c r="BF265" s="293">
        <f>IF(N265="snížená",J265,0)</f>
        <v>0</v>
      </c>
      <c r="BG265" s="293">
        <f>IF(N265="zákl. přenesená",J265,0)</f>
        <v>0</v>
      </c>
      <c r="BH265" s="293">
        <f>IF(N265="sníž. přenesená",J265,0)</f>
        <v>0</v>
      </c>
      <c r="BI265" s="293">
        <f>IF(N265="nulová",J265,0)</f>
        <v>0</v>
      </c>
      <c r="BJ265" s="98" t="s">
        <v>75</v>
      </c>
      <c r="BK265" s="293">
        <f>ROUND(I265*H265,2)</f>
        <v>0</v>
      </c>
      <c r="BL265" s="98" t="s">
        <v>144</v>
      </c>
      <c r="BM265" s="98" t="s">
        <v>897</v>
      </c>
    </row>
    <row r="266" spans="2:47" s="130" customFormat="1" ht="13.5">
      <c r="B266" s="124"/>
      <c r="D266" s="294" t="s">
        <v>133</v>
      </c>
      <c r="F266" s="295" t="s">
        <v>898</v>
      </c>
      <c r="L266" s="124"/>
      <c r="M266" s="296"/>
      <c r="N266" s="125"/>
      <c r="O266" s="125"/>
      <c r="P266" s="125"/>
      <c r="Q266" s="125"/>
      <c r="R266" s="125"/>
      <c r="S266" s="125"/>
      <c r="T266" s="172"/>
      <c r="AT266" s="98" t="s">
        <v>133</v>
      </c>
      <c r="AU266" s="98" t="s">
        <v>77</v>
      </c>
    </row>
    <row r="267" spans="2:51" s="302" customFormat="1" ht="13.5">
      <c r="B267" s="301"/>
      <c r="D267" s="294" t="s">
        <v>184</v>
      </c>
      <c r="E267" s="303" t="s">
        <v>5</v>
      </c>
      <c r="F267" s="304" t="s">
        <v>899</v>
      </c>
      <c r="H267" s="305">
        <v>15</v>
      </c>
      <c r="L267" s="301"/>
      <c r="M267" s="306"/>
      <c r="N267" s="307"/>
      <c r="O267" s="307"/>
      <c r="P267" s="307"/>
      <c r="Q267" s="307"/>
      <c r="R267" s="307"/>
      <c r="S267" s="307"/>
      <c r="T267" s="308"/>
      <c r="AT267" s="303" t="s">
        <v>184</v>
      </c>
      <c r="AU267" s="303" t="s">
        <v>77</v>
      </c>
      <c r="AV267" s="302" t="s">
        <v>77</v>
      </c>
      <c r="AW267" s="302" t="s">
        <v>35</v>
      </c>
      <c r="AX267" s="302" t="s">
        <v>68</v>
      </c>
      <c r="AY267" s="303" t="s">
        <v>123</v>
      </c>
    </row>
    <row r="268" spans="2:51" s="318" customFormat="1" ht="13.5">
      <c r="B268" s="317"/>
      <c r="D268" s="294" t="s">
        <v>184</v>
      </c>
      <c r="E268" s="319" t="s">
        <v>5</v>
      </c>
      <c r="F268" s="320" t="s">
        <v>188</v>
      </c>
      <c r="H268" s="321">
        <v>15</v>
      </c>
      <c r="L268" s="317"/>
      <c r="M268" s="322"/>
      <c r="N268" s="323"/>
      <c r="O268" s="323"/>
      <c r="P268" s="323"/>
      <c r="Q268" s="323"/>
      <c r="R268" s="323"/>
      <c r="S268" s="323"/>
      <c r="T268" s="324"/>
      <c r="AT268" s="319" t="s">
        <v>184</v>
      </c>
      <c r="AU268" s="319" t="s">
        <v>77</v>
      </c>
      <c r="AV268" s="318" t="s">
        <v>144</v>
      </c>
      <c r="AW268" s="318" t="s">
        <v>35</v>
      </c>
      <c r="AX268" s="318" t="s">
        <v>75</v>
      </c>
      <c r="AY268" s="319" t="s">
        <v>123</v>
      </c>
    </row>
    <row r="269" spans="2:65" s="130" customFormat="1" ht="14.45" customHeight="1">
      <c r="B269" s="124"/>
      <c r="C269" s="282" t="s">
        <v>461</v>
      </c>
      <c r="D269" s="282" t="s">
        <v>126</v>
      </c>
      <c r="E269" s="283" t="s">
        <v>900</v>
      </c>
      <c r="F269" s="284" t="s">
        <v>901</v>
      </c>
      <c r="G269" s="285" t="s">
        <v>191</v>
      </c>
      <c r="H269" s="286">
        <v>15</v>
      </c>
      <c r="I269" s="287"/>
      <c r="J269" s="288">
        <f>ROUND(I269*H269,2)</f>
        <v>0</v>
      </c>
      <c r="K269" s="284" t="s">
        <v>130</v>
      </c>
      <c r="L269" s="124"/>
      <c r="M269" s="289" t="s">
        <v>5</v>
      </c>
      <c r="N269" s="290" t="s">
        <v>42</v>
      </c>
      <c r="O269" s="125"/>
      <c r="P269" s="291">
        <f>O269*H269</f>
        <v>0</v>
      </c>
      <c r="Q269" s="291">
        <v>0.378</v>
      </c>
      <c r="R269" s="291">
        <f>Q269*H269</f>
        <v>5.67</v>
      </c>
      <c r="S269" s="291">
        <v>0</v>
      </c>
      <c r="T269" s="292">
        <f>S269*H269</f>
        <v>0</v>
      </c>
      <c r="AR269" s="98" t="s">
        <v>144</v>
      </c>
      <c r="AT269" s="98" t="s">
        <v>126</v>
      </c>
      <c r="AU269" s="98" t="s">
        <v>77</v>
      </c>
      <c r="AY269" s="98" t="s">
        <v>123</v>
      </c>
      <c r="BE269" s="293">
        <f>IF(N269="základní",J269,0)</f>
        <v>0</v>
      </c>
      <c r="BF269" s="293">
        <f>IF(N269="snížená",J269,0)</f>
        <v>0</v>
      </c>
      <c r="BG269" s="293">
        <f>IF(N269="zákl. přenesená",J269,0)</f>
        <v>0</v>
      </c>
      <c r="BH269" s="293">
        <f>IF(N269="sníž. přenesená",J269,0)</f>
        <v>0</v>
      </c>
      <c r="BI269" s="293">
        <f>IF(N269="nulová",J269,0)</f>
        <v>0</v>
      </c>
      <c r="BJ269" s="98" t="s">
        <v>75</v>
      </c>
      <c r="BK269" s="293">
        <f>ROUND(I269*H269,2)</f>
        <v>0</v>
      </c>
      <c r="BL269" s="98" t="s">
        <v>144</v>
      </c>
      <c r="BM269" s="98" t="s">
        <v>902</v>
      </c>
    </row>
    <row r="270" spans="2:47" s="130" customFormat="1" ht="13.5">
      <c r="B270" s="124"/>
      <c r="D270" s="294" t="s">
        <v>133</v>
      </c>
      <c r="F270" s="295" t="s">
        <v>903</v>
      </c>
      <c r="L270" s="124"/>
      <c r="M270" s="296"/>
      <c r="N270" s="125"/>
      <c r="O270" s="125"/>
      <c r="P270" s="125"/>
      <c r="Q270" s="125"/>
      <c r="R270" s="125"/>
      <c r="S270" s="125"/>
      <c r="T270" s="172"/>
      <c r="AT270" s="98" t="s">
        <v>133</v>
      </c>
      <c r="AU270" s="98" t="s">
        <v>77</v>
      </c>
    </row>
    <row r="271" spans="2:65" s="130" customFormat="1" ht="14.45" customHeight="1">
      <c r="B271" s="124"/>
      <c r="C271" s="282" t="s">
        <v>467</v>
      </c>
      <c r="D271" s="282" t="s">
        <v>126</v>
      </c>
      <c r="E271" s="283" t="s">
        <v>904</v>
      </c>
      <c r="F271" s="284" t="s">
        <v>905</v>
      </c>
      <c r="G271" s="285" t="s">
        <v>191</v>
      </c>
      <c r="H271" s="286">
        <v>15</v>
      </c>
      <c r="I271" s="287"/>
      <c r="J271" s="288">
        <f>ROUND(I271*H271,2)</f>
        <v>0</v>
      </c>
      <c r="K271" s="284" t="s">
        <v>130</v>
      </c>
      <c r="L271" s="124"/>
      <c r="M271" s="289" t="s">
        <v>5</v>
      </c>
      <c r="N271" s="290" t="s">
        <v>42</v>
      </c>
      <c r="O271" s="125"/>
      <c r="P271" s="291">
        <f>O271*H271</f>
        <v>0</v>
      </c>
      <c r="Q271" s="291">
        <v>0.20478</v>
      </c>
      <c r="R271" s="291">
        <f>Q271*H271</f>
        <v>3.0717</v>
      </c>
      <c r="S271" s="291">
        <v>0</v>
      </c>
      <c r="T271" s="292">
        <f>S271*H271</f>
        <v>0</v>
      </c>
      <c r="AR271" s="98" t="s">
        <v>144</v>
      </c>
      <c r="AT271" s="98" t="s">
        <v>126</v>
      </c>
      <c r="AU271" s="98" t="s">
        <v>77</v>
      </c>
      <c r="AY271" s="98" t="s">
        <v>123</v>
      </c>
      <c r="BE271" s="293">
        <f>IF(N271="základní",J271,0)</f>
        <v>0</v>
      </c>
      <c r="BF271" s="293">
        <f>IF(N271="snížená",J271,0)</f>
        <v>0</v>
      </c>
      <c r="BG271" s="293">
        <f>IF(N271="zákl. přenesená",J271,0)</f>
        <v>0</v>
      </c>
      <c r="BH271" s="293">
        <f>IF(N271="sníž. přenesená",J271,0)</f>
        <v>0</v>
      </c>
      <c r="BI271" s="293">
        <f>IF(N271="nulová",J271,0)</f>
        <v>0</v>
      </c>
      <c r="BJ271" s="98" t="s">
        <v>75</v>
      </c>
      <c r="BK271" s="293">
        <f>ROUND(I271*H271,2)</f>
        <v>0</v>
      </c>
      <c r="BL271" s="98" t="s">
        <v>144</v>
      </c>
      <c r="BM271" s="98" t="s">
        <v>906</v>
      </c>
    </row>
    <row r="272" spans="2:47" s="130" customFormat="1" ht="40.5">
      <c r="B272" s="124"/>
      <c r="D272" s="294" t="s">
        <v>133</v>
      </c>
      <c r="F272" s="295" t="s">
        <v>907</v>
      </c>
      <c r="L272" s="124"/>
      <c r="M272" s="296"/>
      <c r="N272" s="125"/>
      <c r="O272" s="125"/>
      <c r="P272" s="125"/>
      <c r="Q272" s="125"/>
      <c r="R272" s="125"/>
      <c r="S272" s="125"/>
      <c r="T272" s="172"/>
      <c r="AT272" s="98" t="s">
        <v>133</v>
      </c>
      <c r="AU272" s="98" t="s">
        <v>77</v>
      </c>
    </row>
    <row r="273" spans="2:47" s="130" customFormat="1" ht="27">
      <c r="B273" s="124"/>
      <c r="D273" s="294" t="s">
        <v>203</v>
      </c>
      <c r="F273" s="297" t="s">
        <v>908</v>
      </c>
      <c r="L273" s="124"/>
      <c r="M273" s="296"/>
      <c r="N273" s="125"/>
      <c r="O273" s="125"/>
      <c r="P273" s="125"/>
      <c r="Q273" s="125"/>
      <c r="R273" s="125"/>
      <c r="S273" s="125"/>
      <c r="T273" s="172"/>
      <c r="AT273" s="98" t="s">
        <v>203</v>
      </c>
      <c r="AU273" s="98" t="s">
        <v>77</v>
      </c>
    </row>
    <row r="274" spans="2:63" s="270" customFormat="1" ht="29.85" customHeight="1">
      <c r="B274" s="269"/>
      <c r="D274" s="271" t="s">
        <v>67</v>
      </c>
      <c r="E274" s="280" t="s">
        <v>239</v>
      </c>
      <c r="F274" s="280" t="s">
        <v>415</v>
      </c>
      <c r="J274" s="281">
        <f>BK274</f>
        <v>0</v>
      </c>
      <c r="L274" s="269"/>
      <c r="M274" s="274"/>
      <c r="N274" s="275"/>
      <c r="O274" s="275"/>
      <c r="P274" s="276">
        <f>SUM(P275:P297)</f>
        <v>0</v>
      </c>
      <c r="Q274" s="275"/>
      <c r="R274" s="276">
        <f>SUM(R275:R297)</f>
        <v>50.548790000000004</v>
      </c>
      <c r="S274" s="275"/>
      <c r="T274" s="277">
        <f>SUM(T275:T297)</f>
        <v>0</v>
      </c>
      <c r="AR274" s="271" t="s">
        <v>75</v>
      </c>
      <c r="AT274" s="278" t="s">
        <v>67</v>
      </c>
      <c r="AU274" s="278" t="s">
        <v>75</v>
      </c>
      <c r="AY274" s="271" t="s">
        <v>123</v>
      </c>
      <c r="BK274" s="279">
        <f>SUM(BK275:BK297)</f>
        <v>0</v>
      </c>
    </row>
    <row r="275" spans="2:65" s="130" customFormat="1" ht="22.9" customHeight="1">
      <c r="B275" s="124"/>
      <c r="C275" s="282" t="s">
        <v>471</v>
      </c>
      <c r="D275" s="282" t="s">
        <v>126</v>
      </c>
      <c r="E275" s="283" t="s">
        <v>909</v>
      </c>
      <c r="F275" s="284" t="s">
        <v>910</v>
      </c>
      <c r="G275" s="285" t="s">
        <v>419</v>
      </c>
      <c r="H275" s="286">
        <v>1</v>
      </c>
      <c r="I275" s="287"/>
      <c r="J275" s="288">
        <f>ROUND(I275*H275,2)</f>
        <v>0</v>
      </c>
      <c r="K275" s="284" t="s">
        <v>130</v>
      </c>
      <c r="L275" s="124"/>
      <c r="M275" s="289" t="s">
        <v>5</v>
      </c>
      <c r="N275" s="290" t="s">
        <v>42</v>
      </c>
      <c r="O275" s="125"/>
      <c r="P275" s="291">
        <f>O275*H275</f>
        <v>0</v>
      </c>
      <c r="Q275" s="291">
        <v>15.30899</v>
      </c>
      <c r="R275" s="291">
        <f>Q275*H275</f>
        <v>15.30899</v>
      </c>
      <c r="S275" s="291">
        <v>0</v>
      </c>
      <c r="T275" s="292">
        <f>S275*H275</f>
        <v>0</v>
      </c>
      <c r="AR275" s="98" t="s">
        <v>144</v>
      </c>
      <c r="AT275" s="98" t="s">
        <v>126</v>
      </c>
      <c r="AU275" s="98" t="s">
        <v>77</v>
      </c>
      <c r="AY275" s="98" t="s">
        <v>123</v>
      </c>
      <c r="BE275" s="293">
        <f>IF(N275="základní",J275,0)</f>
        <v>0</v>
      </c>
      <c r="BF275" s="293">
        <f>IF(N275="snížená",J275,0)</f>
        <v>0</v>
      </c>
      <c r="BG275" s="293">
        <f>IF(N275="zákl. přenesená",J275,0)</f>
        <v>0</v>
      </c>
      <c r="BH275" s="293">
        <f>IF(N275="sníž. přenesená",J275,0)</f>
        <v>0</v>
      </c>
      <c r="BI275" s="293">
        <f>IF(N275="nulová",J275,0)</f>
        <v>0</v>
      </c>
      <c r="BJ275" s="98" t="s">
        <v>75</v>
      </c>
      <c r="BK275" s="293">
        <f>ROUND(I275*H275,2)</f>
        <v>0</v>
      </c>
      <c r="BL275" s="98" t="s">
        <v>144</v>
      </c>
      <c r="BM275" s="98" t="s">
        <v>911</v>
      </c>
    </row>
    <row r="276" spans="2:47" s="130" customFormat="1" ht="27">
      <c r="B276" s="124"/>
      <c r="D276" s="294" t="s">
        <v>133</v>
      </c>
      <c r="F276" s="295" t="s">
        <v>912</v>
      </c>
      <c r="L276" s="124"/>
      <c r="M276" s="296"/>
      <c r="N276" s="125"/>
      <c r="O276" s="125"/>
      <c r="P276" s="125"/>
      <c r="Q276" s="125"/>
      <c r="R276" s="125"/>
      <c r="S276" s="125"/>
      <c r="T276" s="172"/>
      <c r="AT276" s="98" t="s">
        <v>133</v>
      </c>
      <c r="AU276" s="98" t="s">
        <v>77</v>
      </c>
    </row>
    <row r="277" spans="2:47" s="130" customFormat="1" ht="202.5">
      <c r="B277" s="124"/>
      <c r="D277" s="294" t="s">
        <v>203</v>
      </c>
      <c r="F277" s="297" t="s">
        <v>422</v>
      </c>
      <c r="L277" s="124"/>
      <c r="M277" s="296"/>
      <c r="N277" s="125"/>
      <c r="O277" s="125"/>
      <c r="P277" s="125"/>
      <c r="Q277" s="125"/>
      <c r="R277" s="125"/>
      <c r="S277" s="125"/>
      <c r="T277" s="172"/>
      <c r="AT277" s="98" t="s">
        <v>203</v>
      </c>
      <c r="AU277" s="98" t="s">
        <v>77</v>
      </c>
    </row>
    <row r="278" spans="2:65" s="130" customFormat="1" ht="14.45" customHeight="1">
      <c r="B278" s="124"/>
      <c r="C278" s="282" t="s">
        <v>478</v>
      </c>
      <c r="D278" s="282" t="s">
        <v>126</v>
      </c>
      <c r="E278" s="283" t="s">
        <v>913</v>
      </c>
      <c r="F278" s="284" t="s">
        <v>914</v>
      </c>
      <c r="G278" s="285" t="s">
        <v>138</v>
      </c>
      <c r="H278" s="286">
        <v>15</v>
      </c>
      <c r="I278" s="287"/>
      <c r="J278" s="288">
        <f>ROUND(I278*H278,2)</f>
        <v>0</v>
      </c>
      <c r="K278" s="284" t="s">
        <v>130</v>
      </c>
      <c r="L278" s="124"/>
      <c r="M278" s="289" t="s">
        <v>5</v>
      </c>
      <c r="N278" s="290" t="s">
        <v>42</v>
      </c>
      <c r="O278" s="125"/>
      <c r="P278" s="291">
        <f>O278*H278</f>
        <v>0</v>
      </c>
      <c r="Q278" s="291">
        <v>1.36828</v>
      </c>
      <c r="R278" s="291">
        <f>Q278*H278</f>
        <v>20.5242</v>
      </c>
      <c r="S278" s="291">
        <v>0</v>
      </c>
      <c r="T278" s="292">
        <f>S278*H278</f>
        <v>0</v>
      </c>
      <c r="AR278" s="98" t="s">
        <v>144</v>
      </c>
      <c r="AT278" s="98" t="s">
        <v>126</v>
      </c>
      <c r="AU278" s="98" t="s">
        <v>77</v>
      </c>
      <c r="AY278" s="98" t="s">
        <v>123</v>
      </c>
      <c r="BE278" s="293">
        <f>IF(N278="základní",J278,0)</f>
        <v>0</v>
      </c>
      <c r="BF278" s="293">
        <f>IF(N278="snížená",J278,0)</f>
        <v>0</v>
      </c>
      <c r="BG278" s="293">
        <f>IF(N278="zákl. přenesená",J278,0)</f>
        <v>0</v>
      </c>
      <c r="BH278" s="293">
        <f>IF(N278="sníž. přenesená",J278,0)</f>
        <v>0</v>
      </c>
      <c r="BI278" s="293">
        <f>IF(N278="nulová",J278,0)</f>
        <v>0</v>
      </c>
      <c r="BJ278" s="98" t="s">
        <v>75</v>
      </c>
      <c r="BK278" s="293">
        <f>ROUND(I278*H278,2)</f>
        <v>0</v>
      </c>
      <c r="BL278" s="98" t="s">
        <v>144</v>
      </c>
      <c r="BM278" s="98" t="s">
        <v>915</v>
      </c>
    </row>
    <row r="279" spans="2:47" s="130" customFormat="1" ht="13.5">
      <c r="B279" s="124"/>
      <c r="D279" s="294" t="s">
        <v>133</v>
      </c>
      <c r="F279" s="295" t="s">
        <v>916</v>
      </c>
      <c r="L279" s="124"/>
      <c r="M279" s="296"/>
      <c r="N279" s="125"/>
      <c r="O279" s="125"/>
      <c r="P279" s="125"/>
      <c r="Q279" s="125"/>
      <c r="R279" s="125"/>
      <c r="S279" s="125"/>
      <c r="T279" s="172"/>
      <c r="AT279" s="98" t="s">
        <v>133</v>
      </c>
      <c r="AU279" s="98" t="s">
        <v>77</v>
      </c>
    </row>
    <row r="280" spans="2:47" s="130" customFormat="1" ht="94.5">
      <c r="B280" s="124"/>
      <c r="D280" s="294" t="s">
        <v>203</v>
      </c>
      <c r="F280" s="297" t="s">
        <v>428</v>
      </c>
      <c r="L280" s="124"/>
      <c r="M280" s="296"/>
      <c r="N280" s="125"/>
      <c r="O280" s="125"/>
      <c r="P280" s="125"/>
      <c r="Q280" s="125"/>
      <c r="R280" s="125"/>
      <c r="S280" s="125"/>
      <c r="T280" s="172"/>
      <c r="AT280" s="98" t="s">
        <v>203</v>
      </c>
      <c r="AU280" s="98" t="s">
        <v>77</v>
      </c>
    </row>
    <row r="281" spans="2:65" s="130" customFormat="1" ht="22.9" customHeight="1">
      <c r="B281" s="124"/>
      <c r="C281" s="333" t="s">
        <v>498</v>
      </c>
      <c r="D281" s="333" t="s">
        <v>295</v>
      </c>
      <c r="E281" s="334" t="s">
        <v>917</v>
      </c>
      <c r="F281" s="335" t="s">
        <v>918</v>
      </c>
      <c r="G281" s="336" t="s">
        <v>419</v>
      </c>
      <c r="H281" s="337">
        <v>6</v>
      </c>
      <c r="I281" s="338"/>
      <c r="J281" s="339">
        <f>ROUND(I281*H281,2)</f>
        <v>0</v>
      </c>
      <c r="K281" s="335" t="s">
        <v>685</v>
      </c>
      <c r="L281" s="340"/>
      <c r="M281" s="341" t="s">
        <v>5</v>
      </c>
      <c r="N281" s="342" t="s">
        <v>42</v>
      </c>
      <c r="O281" s="125"/>
      <c r="P281" s="291">
        <f>O281*H281</f>
        <v>0</v>
      </c>
      <c r="Q281" s="291">
        <v>2.45</v>
      </c>
      <c r="R281" s="291">
        <f>Q281*H281</f>
        <v>14.700000000000001</v>
      </c>
      <c r="S281" s="291">
        <v>0</v>
      </c>
      <c r="T281" s="292">
        <f>S281*H281</f>
        <v>0</v>
      </c>
      <c r="AR281" s="98" t="s">
        <v>227</v>
      </c>
      <c r="AT281" s="98" t="s">
        <v>295</v>
      </c>
      <c r="AU281" s="98" t="s">
        <v>77</v>
      </c>
      <c r="AY281" s="98" t="s">
        <v>123</v>
      </c>
      <c r="BE281" s="293">
        <f>IF(N281="základní",J281,0)</f>
        <v>0</v>
      </c>
      <c r="BF281" s="293">
        <f>IF(N281="snížená",J281,0)</f>
        <v>0</v>
      </c>
      <c r="BG281" s="293">
        <f>IF(N281="zákl. přenesená",J281,0)</f>
        <v>0</v>
      </c>
      <c r="BH281" s="293">
        <f>IF(N281="sníž. přenesená",J281,0)</f>
        <v>0</v>
      </c>
      <c r="BI281" s="293">
        <f>IF(N281="nulová",J281,0)</f>
        <v>0</v>
      </c>
      <c r="BJ281" s="98" t="s">
        <v>75</v>
      </c>
      <c r="BK281" s="293">
        <f>ROUND(I281*H281,2)</f>
        <v>0</v>
      </c>
      <c r="BL281" s="98" t="s">
        <v>144</v>
      </c>
      <c r="BM281" s="98" t="s">
        <v>919</v>
      </c>
    </row>
    <row r="282" spans="2:47" s="130" customFormat="1" ht="27">
      <c r="B282" s="124"/>
      <c r="D282" s="294" t="s">
        <v>133</v>
      </c>
      <c r="F282" s="295" t="s">
        <v>920</v>
      </c>
      <c r="L282" s="124"/>
      <c r="M282" s="296"/>
      <c r="N282" s="125"/>
      <c r="O282" s="125"/>
      <c r="P282" s="125"/>
      <c r="Q282" s="125"/>
      <c r="R282" s="125"/>
      <c r="S282" s="125"/>
      <c r="T282" s="172"/>
      <c r="AT282" s="98" t="s">
        <v>133</v>
      </c>
      <c r="AU282" s="98" t="s">
        <v>77</v>
      </c>
    </row>
    <row r="283" spans="2:51" s="302" customFormat="1" ht="13.5">
      <c r="B283" s="301"/>
      <c r="D283" s="294" t="s">
        <v>184</v>
      </c>
      <c r="E283" s="303" t="s">
        <v>5</v>
      </c>
      <c r="F283" s="304" t="s">
        <v>921</v>
      </c>
      <c r="H283" s="305">
        <v>6</v>
      </c>
      <c r="L283" s="301"/>
      <c r="M283" s="306"/>
      <c r="N283" s="307"/>
      <c r="O283" s="307"/>
      <c r="P283" s="307"/>
      <c r="Q283" s="307"/>
      <c r="R283" s="307"/>
      <c r="S283" s="307"/>
      <c r="T283" s="308"/>
      <c r="AT283" s="303" t="s">
        <v>184</v>
      </c>
      <c r="AU283" s="303" t="s">
        <v>77</v>
      </c>
      <c r="AV283" s="302" t="s">
        <v>77</v>
      </c>
      <c r="AW283" s="302" t="s">
        <v>35</v>
      </c>
      <c r="AX283" s="302" t="s">
        <v>68</v>
      </c>
      <c r="AY283" s="303" t="s">
        <v>123</v>
      </c>
    </row>
    <row r="284" spans="2:51" s="318" customFormat="1" ht="13.5">
      <c r="B284" s="317"/>
      <c r="D284" s="294" t="s">
        <v>184</v>
      </c>
      <c r="E284" s="319" t="s">
        <v>5</v>
      </c>
      <c r="F284" s="320" t="s">
        <v>188</v>
      </c>
      <c r="H284" s="321">
        <v>6</v>
      </c>
      <c r="L284" s="317"/>
      <c r="M284" s="322"/>
      <c r="N284" s="323"/>
      <c r="O284" s="323"/>
      <c r="P284" s="323"/>
      <c r="Q284" s="323"/>
      <c r="R284" s="323"/>
      <c r="S284" s="323"/>
      <c r="T284" s="324"/>
      <c r="AT284" s="319" t="s">
        <v>184</v>
      </c>
      <c r="AU284" s="319" t="s">
        <v>77</v>
      </c>
      <c r="AV284" s="318" t="s">
        <v>144</v>
      </c>
      <c r="AW284" s="318" t="s">
        <v>35</v>
      </c>
      <c r="AX284" s="318" t="s">
        <v>75</v>
      </c>
      <c r="AY284" s="319" t="s">
        <v>123</v>
      </c>
    </row>
    <row r="285" spans="2:65" s="130" customFormat="1" ht="14.45" customHeight="1">
      <c r="B285" s="124"/>
      <c r="C285" s="282" t="s">
        <v>510</v>
      </c>
      <c r="D285" s="282" t="s">
        <v>126</v>
      </c>
      <c r="E285" s="283" t="s">
        <v>922</v>
      </c>
      <c r="F285" s="284" t="s">
        <v>923</v>
      </c>
      <c r="G285" s="285" t="s">
        <v>419</v>
      </c>
      <c r="H285" s="286">
        <v>4</v>
      </c>
      <c r="I285" s="287"/>
      <c r="J285" s="288">
        <f>ROUND(I285*H285,2)</f>
        <v>0</v>
      </c>
      <c r="K285" s="284" t="s">
        <v>130</v>
      </c>
      <c r="L285" s="124"/>
      <c r="M285" s="289" t="s">
        <v>5</v>
      </c>
      <c r="N285" s="290" t="s">
        <v>42</v>
      </c>
      <c r="O285" s="125"/>
      <c r="P285" s="291">
        <f>O285*H285</f>
        <v>0</v>
      </c>
      <c r="Q285" s="291">
        <v>0.00015</v>
      </c>
      <c r="R285" s="291">
        <f>Q285*H285</f>
        <v>0.0006</v>
      </c>
      <c r="S285" s="291">
        <v>0</v>
      </c>
      <c r="T285" s="292">
        <f>S285*H285</f>
        <v>0</v>
      </c>
      <c r="AR285" s="98" t="s">
        <v>144</v>
      </c>
      <c r="AT285" s="98" t="s">
        <v>126</v>
      </c>
      <c r="AU285" s="98" t="s">
        <v>77</v>
      </c>
      <c r="AY285" s="98" t="s">
        <v>123</v>
      </c>
      <c r="BE285" s="293">
        <f>IF(N285="základní",J285,0)</f>
        <v>0</v>
      </c>
      <c r="BF285" s="293">
        <f>IF(N285="snížená",J285,0)</f>
        <v>0</v>
      </c>
      <c r="BG285" s="293">
        <f>IF(N285="zákl. přenesená",J285,0)</f>
        <v>0</v>
      </c>
      <c r="BH285" s="293">
        <f>IF(N285="sníž. přenesená",J285,0)</f>
        <v>0</v>
      </c>
      <c r="BI285" s="293">
        <f>IF(N285="nulová",J285,0)</f>
        <v>0</v>
      </c>
      <c r="BJ285" s="98" t="s">
        <v>75</v>
      </c>
      <c r="BK285" s="293">
        <f>ROUND(I285*H285,2)</f>
        <v>0</v>
      </c>
      <c r="BL285" s="98" t="s">
        <v>144</v>
      </c>
      <c r="BM285" s="98" t="s">
        <v>924</v>
      </c>
    </row>
    <row r="286" spans="2:47" s="130" customFormat="1" ht="40.5">
      <c r="B286" s="124"/>
      <c r="D286" s="294" t="s">
        <v>133</v>
      </c>
      <c r="F286" s="295" t="s">
        <v>925</v>
      </c>
      <c r="L286" s="124"/>
      <c r="M286" s="296"/>
      <c r="N286" s="125"/>
      <c r="O286" s="125"/>
      <c r="P286" s="125"/>
      <c r="Q286" s="125"/>
      <c r="R286" s="125"/>
      <c r="S286" s="125"/>
      <c r="T286" s="172"/>
      <c r="AT286" s="98" t="s">
        <v>133</v>
      </c>
      <c r="AU286" s="98" t="s">
        <v>77</v>
      </c>
    </row>
    <row r="287" spans="2:47" s="130" customFormat="1" ht="94.5">
      <c r="B287" s="124"/>
      <c r="D287" s="294" t="s">
        <v>203</v>
      </c>
      <c r="F287" s="297" t="s">
        <v>445</v>
      </c>
      <c r="L287" s="124"/>
      <c r="M287" s="296"/>
      <c r="N287" s="125"/>
      <c r="O287" s="125"/>
      <c r="P287" s="125"/>
      <c r="Q287" s="125"/>
      <c r="R287" s="125"/>
      <c r="S287" s="125"/>
      <c r="T287" s="172"/>
      <c r="AT287" s="98" t="s">
        <v>203</v>
      </c>
      <c r="AU287" s="98" t="s">
        <v>77</v>
      </c>
    </row>
    <row r="288" spans="2:51" s="326" customFormat="1" ht="13.5">
      <c r="B288" s="325"/>
      <c r="D288" s="294" t="s">
        <v>184</v>
      </c>
      <c r="E288" s="327" t="s">
        <v>5</v>
      </c>
      <c r="F288" s="328" t="s">
        <v>926</v>
      </c>
      <c r="H288" s="327" t="s">
        <v>5</v>
      </c>
      <c r="L288" s="325"/>
      <c r="M288" s="329"/>
      <c r="N288" s="330"/>
      <c r="O288" s="330"/>
      <c r="P288" s="330"/>
      <c r="Q288" s="330"/>
      <c r="R288" s="330"/>
      <c r="S288" s="330"/>
      <c r="T288" s="331"/>
      <c r="AT288" s="327" t="s">
        <v>184</v>
      </c>
      <c r="AU288" s="327" t="s">
        <v>77</v>
      </c>
      <c r="AV288" s="326" t="s">
        <v>75</v>
      </c>
      <c r="AW288" s="326" t="s">
        <v>35</v>
      </c>
      <c r="AX288" s="326" t="s">
        <v>68</v>
      </c>
      <c r="AY288" s="327" t="s">
        <v>123</v>
      </c>
    </row>
    <row r="289" spans="2:51" s="302" customFormat="1" ht="13.5">
      <c r="B289" s="301"/>
      <c r="D289" s="294" t="s">
        <v>184</v>
      </c>
      <c r="E289" s="303" t="s">
        <v>5</v>
      </c>
      <c r="F289" s="304" t="s">
        <v>927</v>
      </c>
      <c r="H289" s="305">
        <v>4</v>
      </c>
      <c r="L289" s="301"/>
      <c r="M289" s="306"/>
      <c r="N289" s="307"/>
      <c r="O289" s="307"/>
      <c r="P289" s="307"/>
      <c r="Q289" s="307"/>
      <c r="R289" s="307"/>
      <c r="S289" s="307"/>
      <c r="T289" s="308"/>
      <c r="AT289" s="303" t="s">
        <v>184</v>
      </c>
      <c r="AU289" s="303" t="s">
        <v>77</v>
      </c>
      <c r="AV289" s="302" t="s">
        <v>77</v>
      </c>
      <c r="AW289" s="302" t="s">
        <v>35</v>
      </c>
      <c r="AX289" s="302" t="s">
        <v>68</v>
      </c>
      <c r="AY289" s="303" t="s">
        <v>123</v>
      </c>
    </row>
    <row r="290" spans="2:51" s="318" customFormat="1" ht="13.5">
      <c r="B290" s="317"/>
      <c r="D290" s="294" t="s">
        <v>184</v>
      </c>
      <c r="E290" s="319" t="s">
        <v>5</v>
      </c>
      <c r="F290" s="320" t="s">
        <v>188</v>
      </c>
      <c r="H290" s="321">
        <v>4</v>
      </c>
      <c r="L290" s="317"/>
      <c r="M290" s="322"/>
      <c r="N290" s="323"/>
      <c r="O290" s="323"/>
      <c r="P290" s="323"/>
      <c r="Q290" s="323"/>
      <c r="R290" s="323"/>
      <c r="S290" s="323"/>
      <c r="T290" s="324"/>
      <c r="AT290" s="319" t="s">
        <v>184</v>
      </c>
      <c r="AU290" s="319" t="s">
        <v>77</v>
      </c>
      <c r="AV290" s="318" t="s">
        <v>144</v>
      </c>
      <c r="AW290" s="318" t="s">
        <v>35</v>
      </c>
      <c r="AX290" s="318" t="s">
        <v>75</v>
      </c>
      <c r="AY290" s="319" t="s">
        <v>123</v>
      </c>
    </row>
    <row r="291" spans="2:65" s="130" customFormat="1" ht="14.45" customHeight="1">
      <c r="B291" s="124"/>
      <c r="C291" s="333" t="s">
        <v>520</v>
      </c>
      <c r="D291" s="333" t="s">
        <v>295</v>
      </c>
      <c r="E291" s="334" t="s">
        <v>928</v>
      </c>
      <c r="F291" s="335" t="s">
        <v>929</v>
      </c>
      <c r="G291" s="336" t="s">
        <v>269</v>
      </c>
      <c r="H291" s="337">
        <v>0.015</v>
      </c>
      <c r="I291" s="338"/>
      <c r="J291" s="339">
        <f>ROUND(I291*H291,2)</f>
        <v>0</v>
      </c>
      <c r="K291" s="335" t="s">
        <v>130</v>
      </c>
      <c r="L291" s="340"/>
      <c r="M291" s="341" t="s">
        <v>5</v>
      </c>
      <c r="N291" s="342" t="s">
        <v>42</v>
      </c>
      <c r="O291" s="125"/>
      <c r="P291" s="291">
        <f>O291*H291</f>
        <v>0</v>
      </c>
      <c r="Q291" s="291">
        <v>1</v>
      </c>
      <c r="R291" s="291">
        <f>Q291*H291</f>
        <v>0.015</v>
      </c>
      <c r="S291" s="291">
        <v>0</v>
      </c>
      <c r="T291" s="292">
        <f>S291*H291</f>
        <v>0</v>
      </c>
      <c r="AR291" s="98" t="s">
        <v>227</v>
      </c>
      <c r="AT291" s="98" t="s">
        <v>295</v>
      </c>
      <c r="AU291" s="98" t="s">
        <v>77</v>
      </c>
      <c r="AY291" s="98" t="s">
        <v>123</v>
      </c>
      <c r="BE291" s="293">
        <f>IF(N291="základní",J291,0)</f>
        <v>0</v>
      </c>
      <c r="BF291" s="293">
        <f>IF(N291="snížená",J291,0)</f>
        <v>0</v>
      </c>
      <c r="BG291" s="293">
        <f>IF(N291="zákl. přenesená",J291,0)</f>
        <v>0</v>
      </c>
      <c r="BH291" s="293">
        <f>IF(N291="sníž. přenesená",J291,0)</f>
        <v>0</v>
      </c>
      <c r="BI291" s="293">
        <f>IF(N291="nulová",J291,0)</f>
        <v>0</v>
      </c>
      <c r="BJ291" s="98" t="s">
        <v>75</v>
      </c>
      <c r="BK291" s="293">
        <f>ROUND(I291*H291,2)</f>
        <v>0</v>
      </c>
      <c r="BL291" s="98" t="s">
        <v>144</v>
      </c>
      <c r="BM291" s="98" t="s">
        <v>930</v>
      </c>
    </row>
    <row r="292" spans="2:47" s="130" customFormat="1" ht="13.5">
      <c r="B292" s="124"/>
      <c r="D292" s="294" t="s">
        <v>133</v>
      </c>
      <c r="F292" s="295" t="s">
        <v>929</v>
      </c>
      <c r="L292" s="124"/>
      <c r="M292" s="296"/>
      <c r="N292" s="125"/>
      <c r="O292" s="125"/>
      <c r="P292" s="125"/>
      <c r="Q292" s="125"/>
      <c r="R292" s="125"/>
      <c r="S292" s="125"/>
      <c r="T292" s="172"/>
      <c r="AT292" s="98" t="s">
        <v>133</v>
      </c>
      <c r="AU292" s="98" t="s">
        <v>77</v>
      </c>
    </row>
    <row r="293" spans="2:47" s="130" customFormat="1" ht="27">
      <c r="B293" s="124"/>
      <c r="D293" s="294" t="s">
        <v>134</v>
      </c>
      <c r="F293" s="297" t="s">
        <v>931</v>
      </c>
      <c r="L293" s="124"/>
      <c r="M293" s="296"/>
      <c r="N293" s="125"/>
      <c r="O293" s="125"/>
      <c r="P293" s="125"/>
      <c r="Q293" s="125"/>
      <c r="R293" s="125"/>
      <c r="S293" s="125"/>
      <c r="T293" s="172"/>
      <c r="AT293" s="98" t="s">
        <v>134</v>
      </c>
      <c r="AU293" s="98" t="s">
        <v>77</v>
      </c>
    </row>
    <row r="294" spans="2:51" s="302" customFormat="1" ht="13.5">
      <c r="B294" s="301"/>
      <c r="D294" s="294" t="s">
        <v>184</v>
      </c>
      <c r="E294" s="303" t="s">
        <v>5</v>
      </c>
      <c r="F294" s="304" t="s">
        <v>932</v>
      </c>
      <c r="H294" s="305">
        <v>0.015</v>
      </c>
      <c r="L294" s="301"/>
      <c r="M294" s="306"/>
      <c r="N294" s="307"/>
      <c r="O294" s="307"/>
      <c r="P294" s="307"/>
      <c r="Q294" s="307"/>
      <c r="R294" s="307"/>
      <c r="S294" s="307"/>
      <c r="T294" s="308"/>
      <c r="AT294" s="303" t="s">
        <v>184</v>
      </c>
      <c r="AU294" s="303" t="s">
        <v>77</v>
      </c>
      <c r="AV294" s="302" t="s">
        <v>77</v>
      </c>
      <c r="AW294" s="302" t="s">
        <v>35</v>
      </c>
      <c r="AX294" s="302" t="s">
        <v>68</v>
      </c>
      <c r="AY294" s="303" t="s">
        <v>123</v>
      </c>
    </row>
    <row r="295" spans="2:51" s="318" customFormat="1" ht="13.5">
      <c r="B295" s="317"/>
      <c r="D295" s="294" t="s">
        <v>184</v>
      </c>
      <c r="E295" s="319" t="s">
        <v>5</v>
      </c>
      <c r="F295" s="320" t="s">
        <v>188</v>
      </c>
      <c r="H295" s="321">
        <v>0.015</v>
      </c>
      <c r="L295" s="317"/>
      <c r="M295" s="322"/>
      <c r="N295" s="323"/>
      <c r="O295" s="323"/>
      <c r="P295" s="323"/>
      <c r="Q295" s="323"/>
      <c r="R295" s="323"/>
      <c r="S295" s="323"/>
      <c r="T295" s="324"/>
      <c r="AT295" s="319" t="s">
        <v>184</v>
      </c>
      <c r="AU295" s="319" t="s">
        <v>77</v>
      </c>
      <c r="AV295" s="318" t="s">
        <v>144</v>
      </c>
      <c r="AW295" s="318" t="s">
        <v>35</v>
      </c>
      <c r="AX295" s="318" t="s">
        <v>75</v>
      </c>
      <c r="AY295" s="319" t="s">
        <v>123</v>
      </c>
    </row>
    <row r="296" spans="2:65" s="130" customFormat="1" ht="14.45" customHeight="1">
      <c r="B296" s="124"/>
      <c r="C296" s="282" t="s">
        <v>528</v>
      </c>
      <c r="D296" s="282" t="s">
        <v>126</v>
      </c>
      <c r="E296" s="283" t="s">
        <v>933</v>
      </c>
      <c r="F296" s="284" t="s">
        <v>934</v>
      </c>
      <c r="G296" s="285" t="s">
        <v>419</v>
      </c>
      <c r="H296" s="286">
        <v>2</v>
      </c>
      <c r="I296" s="287"/>
      <c r="J296" s="288">
        <f>ROUND(I296*H296,2)</f>
        <v>0</v>
      </c>
      <c r="K296" s="284" t="s">
        <v>5</v>
      </c>
      <c r="L296" s="124"/>
      <c r="M296" s="289" t="s">
        <v>5</v>
      </c>
      <c r="N296" s="290" t="s">
        <v>42</v>
      </c>
      <c r="O296" s="125"/>
      <c r="P296" s="291">
        <f>O296*H296</f>
        <v>0</v>
      </c>
      <c r="Q296" s="291">
        <v>0</v>
      </c>
      <c r="R296" s="291">
        <f>Q296*H296</f>
        <v>0</v>
      </c>
      <c r="S296" s="291">
        <v>0</v>
      </c>
      <c r="T296" s="292">
        <f>S296*H296</f>
        <v>0</v>
      </c>
      <c r="AR296" s="98" t="s">
        <v>144</v>
      </c>
      <c r="AT296" s="98" t="s">
        <v>126</v>
      </c>
      <c r="AU296" s="98" t="s">
        <v>77</v>
      </c>
      <c r="AY296" s="98" t="s">
        <v>123</v>
      </c>
      <c r="BE296" s="293">
        <f>IF(N296="základní",J296,0)</f>
        <v>0</v>
      </c>
      <c r="BF296" s="293">
        <f>IF(N296="snížená",J296,0)</f>
        <v>0</v>
      </c>
      <c r="BG296" s="293">
        <f>IF(N296="zákl. přenesená",J296,0)</f>
        <v>0</v>
      </c>
      <c r="BH296" s="293">
        <f>IF(N296="sníž. přenesená",J296,0)</f>
        <v>0</v>
      </c>
      <c r="BI296" s="293">
        <f>IF(N296="nulová",J296,0)</f>
        <v>0</v>
      </c>
      <c r="BJ296" s="98" t="s">
        <v>75</v>
      </c>
      <c r="BK296" s="293">
        <f>ROUND(I296*H296,2)</f>
        <v>0</v>
      </c>
      <c r="BL296" s="98" t="s">
        <v>144</v>
      </c>
      <c r="BM296" s="98" t="s">
        <v>935</v>
      </c>
    </row>
    <row r="297" spans="2:47" s="130" customFormat="1" ht="13.5">
      <c r="B297" s="124"/>
      <c r="D297" s="294" t="s">
        <v>133</v>
      </c>
      <c r="F297" s="295" t="s">
        <v>934</v>
      </c>
      <c r="L297" s="124"/>
      <c r="M297" s="296"/>
      <c r="N297" s="125"/>
      <c r="O297" s="125"/>
      <c r="P297" s="125"/>
      <c r="Q297" s="125"/>
      <c r="R297" s="125"/>
      <c r="S297" s="125"/>
      <c r="T297" s="172"/>
      <c r="AT297" s="98" t="s">
        <v>133</v>
      </c>
      <c r="AU297" s="98" t="s">
        <v>77</v>
      </c>
    </row>
    <row r="298" spans="2:63" s="270" customFormat="1" ht="29.85" customHeight="1">
      <c r="B298" s="269"/>
      <c r="D298" s="271" t="s">
        <v>67</v>
      </c>
      <c r="E298" s="280" t="s">
        <v>552</v>
      </c>
      <c r="F298" s="280" t="s">
        <v>553</v>
      </c>
      <c r="J298" s="281">
        <f>BK298</f>
        <v>0</v>
      </c>
      <c r="L298" s="269"/>
      <c r="M298" s="274"/>
      <c r="N298" s="275"/>
      <c r="O298" s="275"/>
      <c r="P298" s="276">
        <f>SUM(P299:P312)</f>
        <v>0</v>
      </c>
      <c r="Q298" s="275"/>
      <c r="R298" s="276">
        <f>SUM(R299:R312)</f>
        <v>0</v>
      </c>
      <c r="S298" s="275"/>
      <c r="T298" s="277">
        <f>SUM(T299:T312)</f>
        <v>0</v>
      </c>
      <c r="AR298" s="271" t="s">
        <v>75</v>
      </c>
      <c r="AT298" s="278" t="s">
        <v>67</v>
      </c>
      <c r="AU298" s="278" t="s">
        <v>75</v>
      </c>
      <c r="AY298" s="271" t="s">
        <v>123</v>
      </c>
      <c r="BK298" s="279">
        <f>SUM(BK299:BK312)</f>
        <v>0</v>
      </c>
    </row>
    <row r="299" spans="2:65" s="130" customFormat="1" ht="22.9" customHeight="1">
      <c r="B299" s="124"/>
      <c r="C299" s="282" t="s">
        <v>533</v>
      </c>
      <c r="D299" s="282" t="s">
        <v>126</v>
      </c>
      <c r="E299" s="283" t="s">
        <v>556</v>
      </c>
      <c r="F299" s="284" t="s">
        <v>557</v>
      </c>
      <c r="G299" s="285" t="s">
        <v>269</v>
      </c>
      <c r="H299" s="286">
        <v>11.25</v>
      </c>
      <c r="I299" s="287"/>
      <c r="J299" s="288">
        <f>ROUND(I299*H299,2)</f>
        <v>0</v>
      </c>
      <c r="K299" s="284" t="s">
        <v>130</v>
      </c>
      <c r="L299" s="124"/>
      <c r="M299" s="289" t="s">
        <v>5</v>
      </c>
      <c r="N299" s="290" t="s">
        <v>42</v>
      </c>
      <c r="O299" s="125"/>
      <c r="P299" s="291">
        <f>O299*H299</f>
        <v>0</v>
      </c>
      <c r="Q299" s="291">
        <v>0</v>
      </c>
      <c r="R299" s="291">
        <f>Q299*H299</f>
        <v>0</v>
      </c>
      <c r="S299" s="291">
        <v>0</v>
      </c>
      <c r="T299" s="292">
        <f>S299*H299</f>
        <v>0</v>
      </c>
      <c r="AR299" s="98" t="s">
        <v>144</v>
      </c>
      <c r="AT299" s="98" t="s">
        <v>126</v>
      </c>
      <c r="AU299" s="98" t="s">
        <v>77</v>
      </c>
      <c r="AY299" s="98" t="s">
        <v>123</v>
      </c>
      <c r="BE299" s="293">
        <f>IF(N299="základní",J299,0)</f>
        <v>0</v>
      </c>
      <c r="BF299" s="293">
        <f>IF(N299="snížená",J299,0)</f>
        <v>0</v>
      </c>
      <c r="BG299" s="293">
        <f>IF(N299="zákl. přenesená",J299,0)</f>
        <v>0</v>
      </c>
      <c r="BH299" s="293">
        <f>IF(N299="sníž. přenesená",J299,0)</f>
        <v>0</v>
      </c>
      <c r="BI299" s="293">
        <f>IF(N299="nulová",J299,0)</f>
        <v>0</v>
      </c>
      <c r="BJ299" s="98" t="s">
        <v>75</v>
      </c>
      <c r="BK299" s="293">
        <f>ROUND(I299*H299,2)</f>
        <v>0</v>
      </c>
      <c r="BL299" s="98" t="s">
        <v>144</v>
      </c>
      <c r="BM299" s="98" t="s">
        <v>936</v>
      </c>
    </row>
    <row r="300" spans="2:47" s="130" customFormat="1" ht="27">
      <c r="B300" s="124"/>
      <c r="D300" s="294" t="s">
        <v>133</v>
      </c>
      <c r="F300" s="295" t="s">
        <v>559</v>
      </c>
      <c r="L300" s="124"/>
      <c r="M300" s="296"/>
      <c r="N300" s="125"/>
      <c r="O300" s="125"/>
      <c r="P300" s="125"/>
      <c r="Q300" s="125"/>
      <c r="R300" s="125"/>
      <c r="S300" s="125"/>
      <c r="T300" s="172"/>
      <c r="AT300" s="98" t="s">
        <v>133</v>
      </c>
      <c r="AU300" s="98" t="s">
        <v>77</v>
      </c>
    </row>
    <row r="301" spans="2:47" s="130" customFormat="1" ht="40.5">
      <c r="B301" s="124"/>
      <c r="D301" s="294" t="s">
        <v>203</v>
      </c>
      <c r="F301" s="297" t="s">
        <v>560</v>
      </c>
      <c r="L301" s="124"/>
      <c r="M301" s="296"/>
      <c r="N301" s="125"/>
      <c r="O301" s="125"/>
      <c r="P301" s="125"/>
      <c r="Q301" s="125"/>
      <c r="R301" s="125"/>
      <c r="S301" s="125"/>
      <c r="T301" s="172"/>
      <c r="AT301" s="98" t="s">
        <v>203</v>
      </c>
      <c r="AU301" s="98" t="s">
        <v>77</v>
      </c>
    </row>
    <row r="302" spans="2:65" s="130" customFormat="1" ht="22.9" customHeight="1">
      <c r="B302" s="124"/>
      <c r="C302" s="282" t="s">
        <v>538</v>
      </c>
      <c r="D302" s="282" t="s">
        <v>126</v>
      </c>
      <c r="E302" s="283" t="s">
        <v>562</v>
      </c>
      <c r="F302" s="284" t="s">
        <v>563</v>
      </c>
      <c r="G302" s="285" t="s">
        <v>269</v>
      </c>
      <c r="H302" s="286">
        <v>45</v>
      </c>
      <c r="I302" s="287"/>
      <c r="J302" s="288">
        <f>ROUND(I302*H302,2)</f>
        <v>0</v>
      </c>
      <c r="K302" s="284" t="s">
        <v>130</v>
      </c>
      <c r="L302" s="124"/>
      <c r="M302" s="289" t="s">
        <v>5</v>
      </c>
      <c r="N302" s="290" t="s">
        <v>42</v>
      </c>
      <c r="O302" s="125"/>
      <c r="P302" s="291">
        <f>O302*H302</f>
        <v>0</v>
      </c>
      <c r="Q302" s="291">
        <v>0</v>
      </c>
      <c r="R302" s="291">
        <f>Q302*H302</f>
        <v>0</v>
      </c>
      <c r="S302" s="291">
        <v>0</v>
      </c>
      <c r="T302" s="292">
        <f>S302*H302</f>
        <v>0</v>
      </c>
      <c r="AR302" s="98" t="s">
        <v>144</v>
      </c>
      <c r="AT302" s="98" t="s">
        <v>126</v>
      </c>
      <c r="AU302" s="98" t="s">
        <v>77</v>
      </c>
      <c r="AY302" s="98" t="s">
        <v>123</v>
      </c>
      <c r="BE302" s="293">
        <f>IF(N302="základní",J302,0)</f>
        <v>0</v>
      </c>
      <c r="BF302" s="293">
        <f>IF(N302="snížená",J302,0)</f>
        <v>0</v>
      </c>
      <c r="BG302" s="293">
        <f>IF(N302="zákl. přenesená",J302,0)</f>
        <v>0</v>
      </c>
      <c r="BH302" s="293">
        <f>IF(N302="sníž. přenesená",J302,0)</f>
        <v>0</v>
      </c>
      <c r="BI302" s="293">
        <f>IF(N302="nulová",J302,0)</f>
        <v>0</v>
      </c>
      <c r="BJ302" s="98" t="s">
        <v>75</v>
      </c>
      <c r="BK302" s="293">
        <f>ROUND(I302*H302,2)</f>
        <v>0</v>
      </c>
      <c r="BL302" s="98" t="s">
        <v>144</v>
      </c>
      <c r="BM302" s="98" t="s">
        <v>937</v>
      </c>
    </row>
    <row r="303" spans="2:47" s="130" customFormat="1" ht="27">
      <c r="B303" s="124"/>
      <c r="D303" s="294" t="s">
        <v>133</v>
      </c>
      <c r="F303" s="295" t="s">
        <v>565</v>
      </c>
      <c r="L303" s="124"/>
      <c r="M303" s="296"/>
      <c r="N303" s="125"/>
      <c r="O303" s="125"/>
      <c r="P303" s="125"/>
      <c r="Q303" s="125"/>
      <c r="R303" s="125"/>
      <c r="S303" s="125"/>
      <c r="T303" s="172"/>
      <c r="AT303" s="98" t="s">
        <v>133</v>
      </c>
      <c r="AU303" s="98" t="s">
        <v>77</v>
      </c>
    </row>
    <row r="304" spans="2:47" s="130" customFormat="1" ht="40.5">
      <c r="B304" s="124"/>
      <c r="D304" s="294" t="s">
        <v>203</v>
      </c>
      <c r="F304" s="297" t="s">
        <v>560</v>
      </c>
      <c r="L304" s="124"/>
      <c r="M304" s="296"/>
      <c r="N304" s="125"/>
      <c r="O304" s="125"/>
      <c r="P304" s="125"/>
      <c r="Q304" s="125"/>
      <c r="R304" s="125"/>
      <c r="S304" s="125"/>
      <c r="T304" s="172"/>
      <c r="AT304" s="98" t="s">
        <v>203</v>
      </c>
      <c r="AU304" s="98" t="s">
        <v>77</v>
      </c>
    </row>
    <row r="305" spans="2:47" s="130" customFormat="1" ht="27">
      <c r="B305" s="124"/>
      <c r="D305" s="294" t="s">
        <v>134</v>
      </c>
      <c r="F305" s="297" t="s">
        <v>938</v>
      </c>
      <c r="L305" s="124"/>
      <c r="M305" s="296"/>
      <c r="N305" s="125"/>
      <c r="O305" s="125"/>
      <c r="P305" s="125"/>
      <c r="Q305" s="125"/>
      <c r="R305" s="125"/>
      <c r="S305" s="125"/>
      <c r="T305" s="172"/>
      <c r="AT305" s="98" t="s">
        <v>134</v>
      </c>
      <c r="AU305" s="98" t="s">
        <v>77</v>
      </c>
    </row>
    <row r="306" spans="2:51" s="302" customFormat="1" ht="13.5">
      <c r="B306" s="301"/>
      <c r="D306" s="294" t="s">
        <v>184</v>
      </c>
      <c r="F306" s="304" t="s">
        <v>939</v>
      </c>
      <c r="H306" s="305">
        <v>45</v>
      </c>
      <c r="L306" s="301"/>
      <c r="M306" s="306"/>
      <c r="N306" s="307"/>
      <c r="O306" s="307"/>
      <c r="P306" s="307"/>
      <c r="Q306" s="307"/>
      <c r="R306" s="307"/>
      <c r="S306" s="307"/>
      <c r="T306" s="308"/>
      <c r="AT306" s="303" t="s">
        <v>184</v>
      </c>
      <c r="AU306" s="303" t="s">
        <v>77</v>
      </c>
      <c r="AV306" s="302" t="s">
        <v>77</v>
      </c>
      <c r="AW306" s="302" t="s">
        <v>6</v>
      </c>
      <c r="AX306" s="302" t="s">
        <v>75</v>
      </c>
      <c r="AY306" s="303" t="s">
        <v>123</v>
      </c>
    </row>
    <row r="307" spans="2:65" s="130" customFormat="1" ht="14.45" customHeight="1">
      <c r="B307" s="124"/>
      <c r="C307" s="282" t="s">
        <v>544</v>
      </c>
      <c r="D307" s="282" t="s">
        <v>126</v>
      </c>
      <c r="E307" s="283" t="s">
        <v>569</v>
      </c>
      <c r="F307" s="284" t="s">
        <v>570</v>
      </c>
      <c r="G307" s="285" t="s">
        <v>269</v>
      </c>
      <c r="H307" s="286">
        <v>11.25</v>
      </c>
      <c r="I307" s="287"/>
      <c r="J307" s="288">
        <f>ROUND(I307*H307,2)</f>
        <v>0</v>
      </c>
      <c r="K307" s="284" t="s">
        <v>130</v>
      </c>
      <c r="L307" s="124"/>
      <c r="M307" s="289" t="s">
        <v>5</v>
      </c>
      <c r="N307" s="290" t="s">
        <v>42</v>
      </c>
      <c r="O307" s="125"/>
      <c r="P307" s="291">
        <f>O307*H307</f>
        <v>0</v>
      </c>
      <c r="Q307" s="291">
        <v>0</v>
      </c>
      <c r="R307" s="291">
        <f>Q307*H307</f>
        <v>0</v>
      </c>
      <c r="S307" s="291">
        <v>0</v>
      </c>
      <c r="T307" s="292">
        <f>S307*H307</f>
        <v>0</v>
      </c>
      <c r="AR307" s="98" t="s">
        <v>144</v>
      </c>
      <c r="AT307" s="98" t="s">
        <v>126</v>
      </c>
      <c r="AU307" s="98" t="s">
        <v>77</v>
      </c>
      <c r="AY307" s="98" t="s">
        <v>123</v>
      </c>
      <c r="BE307" s="293">
        <f>IF(N307="základní",J307,0)</f>
        <v>0</v>
      </c>
      <c r="BF307" s="293">
        <f>IF(N307="snížená",J307,0)</f>
        <v>0</v>
      </c>
      <c r="BG307" s="293">
        <f>IF(N307="zákl. přenesená",J307,0)</f>
        <v>0</v>
      </c>
      <c r="BH307" s="293">
        <f>IF(N307="sníž. přenesená",J307,0)</f>
        <v>0</v>
      </c>
      <c r="BI307" s="293">
        <f>IF(N307="nulová",J307,0)</f>
        <v>0</v>
      </c>
      <c r="BJ307" s="98" t="s">
        <v>75</v>
      </c>
      <c r="BK307" s="293">
        <f>ROUND(I307*H307,2)</f>
        <v>0</v>
      </c>
      <c r="BL307" s="98" t="s">
        <v>144</v>
      </c>
      <c r="BM307" s="98" t="s">
        <v>940</v>
      </c>
    </row>
    <row r="308" spans="2:47" s="130" customFormat="1" ht="13.5">
      <c r="B308" s="124"/>
      <c r="D308" s="294" t="s">
        <v>133</v>
      </c>
      <c r="F308" s="295" t="s">
        <v>572</v>
      </c>
      <c r="L308" s="124"/>
      <c r="M308" s="296"/>
      <c r="N308" s="125"/>
      <c r="O308" s="125"/>
      <c r="P308" s="125"/>
      <c r="Q308" s="125"/>
      <c r="R308" s="125"/>
      <c r="S308" s="125"/>
      <c r="T308" s="172"/>
      <c r="AT308" s="98" t="s">
        <v>133</v>
      </c>
      <c r="AU308" s="98" t="s">
        <v>77</v>
      </c>
    </row>
    <row r="309" spans="2:47" s="130" customFormat="1" ht="54">
      <c r="B309" s="124"/>
      <c r="D309" s="294" t="s">
        <v>203</v>
      </c>
      <c r="F309" s="297" t="s">
        <v>573</v>
      </c>
      <c r="L309" s="124"/>
      <c r="M309" s="296"/>
      <c r="N309" s="125"/>
      <c r="O309" s="125"/>
      <c r="P309" s="125"/>
      <c r="Q309" s="125"/>
      <c r="R309" s="125"/>
      <c r="S309" s="125"/>
      <c r="T309" s="172"/>
      <c r="AT309" s="98" t="s">
        <v>203</v>
      </c>
      <c r="AU309" s="98" t="s">
        <v>77</v>
      </c>
    </row>
    <row r="310" spans="2:65" s="130" customFormat="1" ht="22.9" customHeight="1">
      <c r="B310" s="124"/>
      <c r="C310" s="282" t="s">
        <v>548</v>
      </c>
      <c r="D310" s="282" t="s">
        <v>126</v>
      </c>
      <c r="E310" s="283" t="s">
        <v>941</v>
      </c>
      <c r="F310" s="284" t="s">
        <v>942</v>
      </c>
      <c r="G310" s="285" t="s">
        <v>269</v>
      </c>
      <c r="H310" s="286">
        <v>11.25</v>
      </c>
      <c r="I310" s="287"/>
      <c r="J310" s="288">
        <f>ROUND(I310*H310,2)</f>
        <v>0</v>
      </c>
      <c r="K310" s="284" t="s">
        <v>130</v>
      </c>
      <c r="L310" s="124"/>
      <c r="M310" s="289" t="s">
        <v>5</v>
      </c>
      <c r="N310" s="290" t="s">
        <v>42</v>
      </c>
      <c r="O310" s="125"/>
      <c r="P310" s="291">
        <f>O310*H310</f>
        <v>0</v>
      </c>
      <c r="Q310" s="291">
        <v>0</v>
      </c>
      <c r="R310" s="291">
        <f>Q310*H310</f>
        <v>0</v>
      </c>
      <c r="S310" s="291">
        <v>0</v>
      </c>
      <c r="T310" s="292">
        <f>S310*H310</f>
        <v>0</v>
      </c>
      <c r="AR310" s="98" t="s">
        <v>144</v>
      </c>
      <c r="AT310" s="98" t="s">
        <v>126</v>
      </c>
      <c r="AU310" s="98" t="s">
        <v>77</v>
      </c>
      <c r="AY310" s="98" t="s">
        <v>123</v>
      </c>
      <c r="BE310" s="293">
        <f>IF(N310="základní",J310,0)</f>
        <v>0</v>
      </c>
      <c r="BF310" s="293">
        <f>IF(N310="snížená",J310,0)</f>
        <v>0</v>
      </c>
      <c r="BG310" s="293">
        <f>IF(N310="zákl. přenesená",J310,0)</f>
        <v>0</v>
      </c>
      <c r="BH310" s="293">
        <f>IF(N310="sníž. přenesená",J310,0)</f>
        <v>0</v>
      </c>
      <c r="BI310" s="293">
        <f>IF(N310="nulová",J310,0)</f>
        <v>0</v>
      </c>
      <c r="BJ310" s="98" t="s">
        <v>75</v>
      </c>
      <c r="BK310" s="293">
        <f>ROUND(I310*H310,2)</f>
        <v>0</v>
      </c>
      <c r="BL310" s="98" t="s">
        <v>144</v>
      </c>
      <c r="BM310" s="98" t="s">
        <v>943</v>
      </c>
    </row>
    <row r="311" spans="2:47" s="130" customFormat="1" ht="27">
      <c r="B311" s="124"/>
      <c r="D311" s="294" t="s">
        <v>133</v>
      </c>
      <c r="F311" s="295" t="s">
        <v>944</v>
      </c>
      <c r="L311" s="124"/>
      <c r="M311" s="296"/>
      <c r="N311" s="125"/>
      <c r="O311" s="125"/>
      <c r="P311" s="125"/>
      <c r="Q311" s="125"/>
      <c r="R311" s="125"/>
      <c r="S311" s="125"/>
      <c r="T311" s="172"/>
      <c r="AT311" s="98" t="s">
        <v>133</v>
      </c>
      <c r="AU311" s="98" t="s">
        <v>77</v>
      </c>
    </row>
    <row r="312" spans="2:47" s="130" customFormat="1" ht="81">
      <c r="B312" s="124"/>
      <c r="D312" s="294" t="s">
        <v>203</v>
      </c>
      <c r="F312" s="297" t="s">
        <v>945</v>
      </c>
      <c r="L312" s="124"/>
      <c r="M312" s="296"/>
      <c r="N312" s="125"/>
      <c r="O312" s="125"/>
      <c r="P312" s="125"/>
      <c r="Q312" s="125"/>
      <c r="R312" s="125"/>
      <c r="S312" s="125"/>
      <c r="T312" s="172"/>
      <c r="AT312" s="98" t="s">
        <v>203</v>
      </c>
      <c r="AU312" s="98" t="s">
        <v>77</v>
      </c>
    </row>
    <row r="313" spans="2:63" s="270" customFormat="1" ht="29.85" customHeight="1">
      <c r="B313" s="269"/>
      <c r="D313" s="271" t="s">
        <v>67</v>
      </c>
      <c r="E313" s="280" t="s">
        <v>580</v>
      </c>
      <c r="F313" s="280" t="s">
        <v>581</v>
      </c>
      <c r="J313" s="281">
        <f>BK313</f>
        <v>0</v>
      </c>
      <c r="L313" s="269"/>
      <c r="M313" s="274"/>
      <c r="N313" s="275"/>
      <c r="O313" s="275"/>
      <c r="P313" s="276">
        <f>SUM(P314:P315)</f>
        <v>0</v>
      </c>
      <c r="Q313" s="275"/>
      <c r="R313" s="276">
        <f>SUM(R314:R315)</f>
        <v>0</v>
      </c>
      <c r="S313" s="275"/>
      <c r="T313" s="277">
        <f>SUM(T314:T315)</f>
        <v>0</v>
      </c>
      <c r="AR313" s="271" t="s">
        <v>75</v>
      </c>
      <c r="AT313" s="278" t="s">
        <v>67</v>
      </c>
      <c r="AU313" s="278" t="s">
        <v>75</v>
      </c>
      <c r="AY313" s="271" t="s">
        <v>123</v>
      </c>
      <c r="BK313" s="279">
        <f>SUM(BK314:BK315)</f>
        <v>0</v>
      </c>
    </row>
    <row r="314" spans="2:65" s="130" customFormat="1" ht="14.45" customHeight="1">
      <c r="B314" s="124"/>
      <c r="C314" s="282" t="s">
        <v>554</v>
      </c>
      <c r="D314" s="282" t="s">
        <v>126</v>
      </c>
      <c r="E314" s="283" t="s">
        <v>583</v>
      </c>
      <c r="F314" s="284" t="s">
        <v>584</v>
      </c>
      <c r="G314" s="285" t="s">
        <v>269</v>
      </c>
      <c r="H314" s="286">
        <v>187.429</v>
      </c>
      <c r="I314" s="287"/>
      <c r="J314" s="288">
        <f>ROUND(I314*H314,2)</f>
        <v>0</v>
      </c>
      <c r="K314" s="284" t="s">
        <v>130</v>
      </c>
      <c r="L314" s="124"/>
      <c r="M314" s="289" t="s">
        <v>5</v>
      </c>
      <c r="N314" s="290" t="s">
        <v>42</v>
      </c>
      <c r="O314" s="125"/>
      <c r="P314" s="291">
        <f>O314*H314</f>
        <v>0</v>
      </c>
      <c r="Q314" s="291">
        <v>0</v>
      </c>
      <c r="R314" s="291">
        <f>Q314*H314</f>
        <v>0</v>
      </c>
      <c r="S314" s="291">
        <v>0</v>
      </c>
      <c r="T314" s="292">
        <f>S314*H314</f>
        <v>0</v>
      </c>
      <c r="AR314" s="98" t="s">
        <v>144</v>
      </c>
      <c r="AT314" s="98" t="s">
        <v>126</v>
      </c>
      <c r="AU314" s="98" t="s">
        <v>77</v>
      </c>
      <c r="AY314" s="98" t="s">
        <v>123</v>
      </c>
      <c r="BE314" s="293">
        <f>IF(N314="základní",J314,0)</f>
        <v>0</v>
      </c>
      <c r="BF314" s="293">
        <f>IF(N314="snížená",J314,0)</f>
        <v>0</v>
      </c>
      <c r="BG314" s="293">
        <f>IF(N314="zákl. přenesená",J314,0)</f>
        <v>0</v>
      </c>
      <c r="BH314" s="293">
        <f>IF(N314="sníž. přenesená",J314,0)</f>
        <v>0</v>
      </c>
      <c r="BI314" s="293">
        <f>IF(N314="nulová",J314,0)</f>
        <v>0</v>
      </c>
      <c r="BJ314" s="98" t="s">
        <v>75</v>
      </c>
      <c r="BK314" s="293">
        <f>ROUND(I314*H314,2)</f>
        <v>0</v>
      </c>
      <c r="BL314" s="98" t="s">
        <v>144</v>
      </c>
      <c r="BM314" s="98" t="s">
        <v>946</v>
      </c>
    </row>
    <row r="315" spans="2:47" s="130" customFormat="1" ht="13.5">
      <c r="B315" s="124"/>
      <c r="D315" s="294" t="s">
        <v>133</v>
      </c>
      <c r="F315" s="295" t="s">
        <v>586</v>
      </c>
      <c r="L315" s="124"/>
      <c r="M315" s="296"/>
      <c r="N315" s="125"/>
      <c r="O315" s="125"/>
      <c r="P315" s="125"/>
      <c r="Q315" s="125"/>
      <c r="R315" s="125"/>
      <c r="S315" s="125"/>
      <c r="T315" s="172"/>
      <c r="AT315" s="98" t="s">
        <v>133</v>
      </c>
      <c r="AU315" s="98" t="s">
        <v>77</v>
      </c>
    </row>
    <row r="316" spans="2:63" s="270" customFormat="1" ht="37.35" customHeight="1">
      <c r="B316" s="269"/>
      <c r="D316" s="271" t="s">
        <v>67</v>
      </c>
      <c r="E316" s="272" t="s">
        <v>587</v>
      </c>
      <c r="F316" s="272" t="s">
        <v>588</v>
      </c>
      <c r="J316" s="273">
        <f>BK316</f>
        <v>0</v>
      </c>
      <c r="L316" s="269"/>
      <c r="M316" s="274"/>
      <c r="N316" s="275"/>
      <c r="O316" s="275"/>
      <c r="P316" s="276">
        <f>P317</f>
        <v>0</v>
      </c>
      <c r="Q316" s="275"/>
      <c r="R316" s="276">
        <f>R317</f>
        <v>0.000318</v>
      </c>
      <c r="S316" s="275"/>
      <c r="T316" s="277">
        <f>T317</f>
        <v>0</v>
      </c>
      <c r="AR316" s="271" t="s">
        <v>77</v>
      </c>
      <c r="AT316" s="278" t="s">
        <v>67</v>
      </c>
      <c r="AU316" s="278" t="s">
        <v>68</v>
      </c>
      <c r="AY316" s="271" t="s">
        <v>123</v>
      </c>
      <c r="BK316" s="279">
        <f>BK317</f>
        <v>0</v>
      </c>
    </row>
    <row r="317" spans="2:63" s="270" customFormat="1" ht="19.9" customHeight="1">
      <c r="B317" s="269"/>
      <c r="D317" s="271" t="s">
        <v>67</v>
      </c>
      <c r="E317" s="280" t="s">
        <v>589</v>
      </c>
      <c r="F317" s="280" t="s">
        <v>590</v>
      </c>
      <c r="J317" s="281">
        <f>BK317</f>
        <v>0</v>
      </c>
      <c r="L317" s="269"/>
      <c r="M317" s="274"/>
      <c r="N317" s="275"/>
      <c r="O317" s="275"/>
      <c r="P317" s="276">
        <f>SUM(P318:P325)</f>
        <v>0</v>
      </c>
      <c r="Q317" s="275"/>
      <c r="R317" s="276">
        <f>SUM(R318:R325)</f>
        <v>0.000318</v>
      </c>
      <c r="S317" s="275"/>
      <c r="T317" s="277">
        <f>SUM(T318:T325)</f>
        <v>0</v>
      </c>
      <c r="AR317" s="271" t="s">
        <v>77</v>
      </c>
      <c r="AT317" s="278" t="s">
        <v>67</v>
      </c>
      <c r="AU317" s="278" t="s">
        <v>75</v>
      </c>
      <c r="AY317" s="271" t="s">
        <v>123</v>
      </c>
      <c r="BK317" s="279">
        <f>SUM(BK318:BK325)</f>
        <v>0</v>
      </c>
    </row>
    <row r="318" spans="2:65" s="130" customFormat="1" ht="14.45" customHeight="1">
      <c r="B318" s="124"/>
      <c r="C318" s="282" t="s">
        <v>555</v>
      </c>
      <c r="D318" s="282" t="s">
        <v>126</v>
      </c>
      <c r="E318" s="283" t="s">
        <v>592</v>
      </c>
      <c r="F318" s="284" t="s">
        <v>593</v>
      </c>
      <c r="G318" s="285" t="s">
        <v>138</v>
      </c>
      <c r="H318" s="286">
        <v>5.3</v>
      </c>
      <c r="I318" s="287"/>
      <c r="J318" s="288">
        <f>ROUND(I318*H318,2)</f>
        <v>0</v>
      </c>
      <c r="K318" s="284" t="s">
        <v>130</v>
      </c>
      <c r="L318" s="124"/>
      <c r="M318" s="289" t="s">
        <v>5</v>
      </c>
      <c r="N318" s="290" t="s">
        <v>42</v>
      </c>
      <c r="O318" s="125"/>
      <c r="P318" s="291">
        <f>O318*H318</f>
        <v>0</v>
      </c>
      <c r="Q318" s="291">
        <v>6E-05</v>
      </c>
      <c r="R318" s="291">
        <f>Q318*H318</f>
        <v>0.000318</v>
      </c>
      <c r="S318" s="291">
        <v>0</v>
      </c>
      <c r="T318" s="292">
        <f>S318*H318</f>
        <v>0</v>
      </c>
      <c r="AR318" s="98" t="s">
        <v>288</v>
      </c>
      <c r="AT318" s="98" t="s">
        <v>126</v>
      </c>
      <c r="AU318" s="98" t="s">
        <v>77</v>
      </c>
      <c r="AY318" s="98" t="s">
        <v>123</v>
      </c>
      <c r="BE318" s="293">
        <f>IF(N318="základní",J318,0)</f>
        <v>0</v>
      </c>
      <c r="BF318" s="293">
        <f>IF(N318="snížená",J318,0)</f>
        <v>0</v>
      </c>
      <c r="BG318" s="293">
        <f>IF(N318="zákl. přenesená",J318,0)</f>
        <v>0</v>
      </c>
      <c r="BH318" s="293">
        <f>IF(N318="sníž. přenesená",J318,0)</f>
        <v>0</v>
      </c>
      <c r="BI318" s="293">
        <f>IF(N318="nulová",J318,0)</f>
        <v>0</v>
      </c>
      <c r="BJ318" s="98" t="s">
        <v>75</v>
      </c>
      <c r="BK318" s="293">
        <f>ROUND(I318*H318,2)</f>
        <v>0</v>
      </c>
      <c r="BL318" s="98" t="s">
        <v>288</v>
      </c>
      <c r="BM318" s="98" t="s">
        <v>947</v>
      </c>
    </row>
    <row r="319" spans="2:47" s="130" customFormat="1" ht="27">
      <c r="B319" s="124"/>
      <c r="D319" s="294" t="s">
        <v>133</v>
      </c>
      <c r="F319" s="295" t="s">
        <v>595</v>
      </c>
      <c r="L319" s="124"/>
      <c r="M319" s="296"/>
      <c r="N319" s="125"/>
      <c r="O319" s="125"/>
      <c r="P319" s="125"/>
      <c r="Q319" s="125"/>
      <c r="R319" s="125"/>
      <c r="S319" s="125"/>
      <c r="T319" s="172"/>
      <c r="AT319" s="98" t="s">
        <v>133</v>
      </c>
      <c r="AU319" s="98" t="s">
        <v>77</v>
      </c>
    </row>
    <row r="320" spans="2:47" s="130" customFormat="1" ht="135">
      <c r="B320" s="124"/>
      <c r="D320" s="294" t="s">
        <v>203</v>
      </c>
      <c r="F320" s="297" t="s">
        <v>596</v>
      </c>
      <c r="L320" s="124"/>
      <c r="M320" s="296"/>
      <c r="N320" s="125"/>
      <c r="O320" s="125"/>
      <c r="P320" s="125"/>
      <c r="Q320" s="125"/>
      <c r="R320" s="125"/>
      <c r="S320" s="125"/>
      <c r="T320" s="172"/>
      <c r="AT320" s="98" t="s">
        <v>203</v>
      </c>
      <c r="AU320" s="98" t="s">
        <v>77</v>
      </c>
    </row>
    <row r="321" spans="2:65" s="130" customFormat="1" ht="14.45" customHeight="1">
      <c r="B321" s="124"/>
      <c r="C321" s="333" t="s">
        <v>561</v>
      </c>
      <c r="D321" s="333" t="s">
        <v>295</v>
      </c>
      <c r="E321" s="334" t="s">
        <v>599</v>
      </c>
      <c r="F321" s="335" t="s">
        <v>600</v>
      </c>
      <c r="G321" s="336" t="s">
        <v>138</v>
      </c>
      <c r="H321" s="337">
        <v>5.3</v>
      </c>
      <c r="I321" s="338"/>
      <c r="J321" s="339">
        <f>ROUND(I321*H321,2)</f>
        <v>0</v>
      </c>
      <c r="K321" s="335" t="s">
        <v>5</v>
      </c>
      <c r="L321" s="340"/>
      <c r="M321" s="341" t="s">
        <v>5</v>
      </c>
      <c r="N321" s="342" t="s">
        <v>42</v>
      </c>
      <c r="O321" s="125"/>
      <c r="P321" s="291">
        <f>O321*H321</f>
        <v>0</v>
      </c>
      <c r="Q321" s="291">
        <v>0</v>
      </c>
      <c r="R321" s="291">
        <f>Q321*H321</f>
        <v>0</v>
      </c>
      <c r="S321" s="291">
        <v>0</v>
      </c>
      <c r="T321" s="292">
        <f>S321*H321</f>
        <v>0</v>
      </c>
      <c r="AR321" s="98" t="s">
        <v>416</v>
      </c>
      <c r="AT321" s="98" t="s">
        <v>295</v>
      </c>
      <c r="AU321" s="98" t="s">
        <v>77</v>
      </c>
      <c r="AY321" s="98" t="s">
        <v>123</v>
      </c>
      <c r="BE321" s="293">
        <f>IF(N321="základní",J321,0)</f>
        <v>0</v>
      </c>
      <c r="BF321" s="293">
        <f>IF(N321="snížená",J321,0)</f>
        <v>0</v>
      </c>
      <c r="BG321" s="293">
        <f>IF(N321="zákl. přenesená",J321,0)</f>
        <v>0</v>
      </c>
      <c r="BH321" s="293">
        <f>IF(N321="sníž. přenesená",J321,0)</f>
        <v>0</v>
      </c>
      <c r="BI321" s="293">
        <f>IF(N321="nulová",J321,0)</f>
        <v>0</v>
      </c>
      <c r="BJ321" s="98" t="s">
        <v>75</v>
      </c>
      <c r="BK321" s="293">
        <f>ROUND(I321*H321,2)</f>
        <v>0</v>
      </c>
      <c r="BL321" s="98" t="s">
        <v>288</v>
      </c>
      <c r="BM321" s="98" t="s">
        <v>948</v>
      </c>
    </row>
    <row r="322" spans="2:47" s="130" customFormat="1" ht="13.5">
      <c r="B322" s="124"/>
      <c r="D322" s="294" t="s">
        <v>133</v>
      </c>
      <c r="F322" s="295" t="s">
        <v>600</v>
      </c>
      <c r="L322" s="124"/>
      <c r="M322" s="296"/>
      <c r="N322" s="125"/>
      <c r="O322" s="125"/>
      <c r="P322" s="125"/>
      <c r="Q322" s="125"/>
      <c r="R322" s="125"/>
      <c r="S322" s="125"/>
      <c r="T322" s="172"/>
      <c r="AT322" s="98" t="s">
        <v>133</v>
      </c>
      <c r="AU322" s="98" t="s">
        <v>77</v>
      </c>
    </row>
    <row r="323" spans="2:65" s="130" customFormat="1" ht="22.9" customHeight="1">
      <c r="B323" s="124"/>
      <c r="C323" s="282" t="s">
        <v>568</v>
      </c>
      <c r="D323" s="282" t="s">
        <v>126</v>
      </c>
      <c r="E323" s="283" t="s">
        <v>603</v>
      </c>
      <c r="F323" s="284" t="s">
        <v>604</v>
      </c>
      <c r="G323" s="285" t="s">
        <v>605</v>
      </c>
      <c r="H323" s="343"/>
      <c r="I323" s="287"/>
      <c r="J323" s="288">
        <f>ROUND(I323*H323,2)</f>
        <v>0</v>
      </c>
      <c r="K323" s="284" t="s">
        <v>130</v>
      </c>
      <c r="L323" s="124"/>
      <c r="M323" s="289" t="s">
        <v>5</v>
      </c>
      <c r="N323" s="290" t="s">
        <v>42</v>
      </c>
      <c r="O323" s="125"/>
      <c r="P323" s="291">
        <f>O323*H323</f>
        <v>0</v>
      </c>
      <c r="Q323" s="291">
        <v>0</v>
      </c>
      <c r="R323" s="291">
        <f>Q323*H323</f>
        <v>0</v>
      </c>
      <c r="S323" s="291">
        <v>0</v>
      </c>
      <c r="T323" s="292">
        <f>S323*H323</f>
        <v>0</v>
      </c>
      <c r="AR323" s="98" t="s">
        <v>288</v>
      </c>
      <c r="AT323" s="98" t="s">
        <v>126</v>
      </c>
      <c r="AU323" s="98" t="s">
        <v>77</v>
      </c>
      <c r="AY323" s="98" t="s">
        <v>123</v>
      </c>
      <c r="BE323" s="293">
        <f>IF(N323="základní",J323,0)</f>
        <v>0</v>
      </c>
      <c r="BF323" s="293">
        <f>IF(N323="snížená",J323,0)</f>
        <v>0</v>
      </c>
      <c r="BG323" s="293">
        <f>IF(N323="zákl. přenesená",J323,0)</f>
        <v>0</v>
      </c>
      <c r="BH323" s="293">
        <f>IF(N323="sníž. přenesená",J323,0)</f>
        <v>0</v>
      </c>
      <c r="BI323" s="293">
        <f>IF(N323="nulová",J323,0)</f>
        <v>0</v>
      </c>
      <c r="BJ323" s="98" t="s">
        <v>75</v>
      </c>
      <c r="BK323" s="293">
        <f>ROUND(I323*H323,2)</f>
        <v>0</v>
      </c>
      <c r="BL323" s="98" t="s">
        <v>288</v>
      </c>
      <c r="BM323" s="98" t="s">
        <v>949</v>
      </c>
    </row>
    <row r="324" spans="2:47" s="130" customFormat="1" ht="27">
      <c r="B324" s="124"/>
      <c r="D324" s="294" t="s">
        <v>133</v>
      </c>
      <c r="F324" s="295" t="s">
        <v>607</v>
      </c>
      <c r="L324" s="124"/>
      <c r="M324" s="296"/>
      <c r="N324" s="125"/>
      <c r="O324" s="125"/>
      <c r="P324" s="125"/>
      <c r="Q324" s="125"/>
      <c r="R324" s="125"/>
      <c r="S324" s="125"/>
      <c r="T324" s="172"/>
      <c r="AT324" s="98" t="s">
        <v>133</v>
      </c>
      <c r="AU324" s="98" t="s">
        <v>77</v>
      </c>
    </row>
    <row r="325" spans="2:47" s="130" customFormat="1" ht="135">
      <c r="B325" s="124"/>
      <c r="D325" s="294" t="s">
        <v>203</v>
      </c>
      <c r="F325" s="297" t="s">
        <v>608</v>
      </c>
      <c r="L325" s="124"/>
      <c r="M325" s="298"/>
      <c r="N325" s="299"/>
      <c r="O325" s="299"/>
      <c r="P325" s="299"/>
      <c r="Q325" s="299"/>
      <c r="R325" s="299"/>
      <c r="S325" s="299"/>
      <c r="T325" s="300"/>
      <c r="AT325" s="98" t="s">
        <v>203</v>
      </c>
      <c r="AU325" s="98" t="s">
        <v>77</v>
      </c>
    </row>
    <row r="326" spans="2:12" s="130" customFormat="1" ht="6.95" customHeight="1">
      <c r="B326" s="149"/>
      <c r="C326" s="150"/>
      <c r="D326" s="150"/>
      <c r="E326" s="150"/>
      <c r="F326" s="150"/>
      <c r="G326" s="150"/>
      <c r="H326" s="150"/>
      <c r="I326" s="150"/>
      <c r="J326" s="150"/>
      <c r="K326" s="150"/>
      <c r="L326" s="124"/>
    </row>
  </sheetData>
  <sheetProtection algorithmName="SHA-512" hashValue="GOxknLJLsttMthByMyjPUU8L4w6Ve8yvPQvI0fp7RmBP6xkmNxsvVqNp+Hp+GrlBPzgrpRfDzHz3woZiDN2zDw==" saltValue="HfRDNh7KVR9aeYcYZrAStQ==" spinCount="100000" sheet="1" objects="1" scenarios="1"/>
  <protectedRanges>
    <protectedRange sqref="I90:I323 H323" name="Oblast1"/>
  </protectedRanges>
  <autoFilter ref="C86:K325"/>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election activeCell="L105" sqref="L105"/>
    </sheetView>
  </sheetViews>
  <sheetFormatPr defaultColWidth="9.33203125" defaultRowHeight="13.5"/>
  <cols>
    <col min="1" max="1" width="8.33203125" style="6" customWidth="1"/>
    <col min="2" max="2" width="1.66796875" style="6" customWidth="1"/>
    <col min="3" max="4" width="5" style="6" customWidth="1"/>
    <col min="5" max="5" width="11" style="6" customWidth="1"/>
    <col min="6" max="6" width="9.16015625" style="6" customWidth="1"/>
    <col min="7" max="7" width="5" style="6" customWidth="1"/>
    <col min="8" max="8" width="10" style="6" customWidth="1"/>
    <col min="9" max="10" width="20" style="6" customWidth="1"/>
    <col min="11" max="11" width="14.16015625" style="6" customWidth="1"/>
  </cols>
  <sheetData>
    <row r="1" ht="37.5" customHeight="1"/>
    <row r="2" spans="2:11" ht="7.5" customHeight="1">
      <c r="B2" s="7"/>
      <c r="C2" s="8"/>
      <c r="D2" s="8"/>
      <c r="E2" s="8"/>
      <c r="F2" s="8"/>
      <c r="G2" s="8"/>
      <c r="H2" s="8"/>
      <c r="I2" s="8"/>
      <c r="J2" s="8"/>
      <c r="K2" s="9"/>
    </row>
    <row r="3" spans="2:11" s="1" customFormat="1" ht="45" customHeight="1">
      <c r="B3" s="10"/>
      <c r="C3" s="85" t="s">
        <v>950</v>
      </c>
      <c r="D3" s="85"/>
      <c r="E3" s="85"/>
      <c r="F3" s="85"/>
      <c r="G3" s="85"/>
      <c r="H3" s="85"/>
      <c r="I3" s="85"/>
      <c r="J3" s="85"/>
      <c r="K3" s="11"/>
    </row>
    <row r="4" spans="2:11" ht="25.5" customHeight="1">
      <c r="B4" s="12"/>
      <c r="C4" s="86" t="s">
        <v>951</v>
      </c>
      <c r="D4" s="86"/>
      <c r="E4" s="86"/>
      <c r="F4" s="86"/>
      <c r="G4" s="86"/>
      <c r="H4" s="86"/>
      <c r="I4" s="86"/>
      <c r="J4" s="86"/>
      <c r="K4" s="13"/>
    </row>
    <row r="5" spans="2:11" ht="5.25" customHeight="1">
      <c r="B5" s="12"/>
      <c r="C5" s="14"/>
      <c r="D5" s="14"/>
      <c r="E5" s="14"/>
      <c r="F5" s="14"/>
      <c r="G5" s="14"/>
      <c r="H5" s="14"/>
      <c r="I5" s="14"/>
      <c r="J5" s="14"/>
      <c r="K5" s="13"/>
    </row>
    <row r="6" spans="2:11" ht="15" customHeight="1">
      <c r="B6" s="12"/>
      <c r="C6" s="84" t="s">
        <v>952</v>
      </c>
      <c r="D6" s="84"/>
      <c r="E6" s="84"/>
      <c r="F6" s="84"/>
      <c r="G6" s="84"/>
      <c r="H6" s="84"/>
      <c r="I6" s="84"/>
      <c r="J6" s="84"/>
      <c r="K6" s="13"/>
    </row>
    <row r="7" spans="2:11" ht="15" customHeight="1">
      <c r="B7" s="16"/>
      <c r="C7" s="84" t="s">
        <v>953</v>
      </c>
      <c r="D7" s="84"/>
      <c r="E7" s="84"/>
      <c r="F7" s="84"/>
      <c r="G7" s="84"/>
      <c r="H7" s="84"/>
      <c r="I7" s="84"/>
      <c r="J7" s="84"/>
      <c r="K7" s="13"/>
    </row>
    <row r="8" spans="2:11" ht="12.75" customHeight="1">
      <c r="B8" s="16"/>
      <c r="C8" s="15"/>
      <c r="D8" s="15"/>
      <c r="E8" s="15"/>
      <c r="F8" s="15"/>
      <c r="G8" s="15"/>
      <c r="H8" s="15"/>
      <c r="I8" s="15"/>
      <c r="J8" s="15"/>
      <c r="K8" s="13"/>
    </row>
    <row r="9" spans="2:11" ht="15" customHeight="1">
      <c r="B9" s="16"/>
      <c r="C9" s="84" t="s">
        <v>954</v>
      </c>
      <c r="D9" s="84"/>
      <c r="E9" s="84"/>
      <c r="F9" s="84"/>
      <c r="G9" s="84"/>
      <c r="H9" s="84"/>
      <c r="I9" s="84"/>
      <c r="J9" s="84"/>
      <c r="K9" s="13"/>
    </row>
    <row r="10" spans="2:11" ht="15" customHeight="1">
      <c r="B10" s="16"/>
      <c r="C10" s="15"/>
      <c r="D10" s="84" t="s">
        <v>955</v>
      </c>
      <c r="E10" s="84"/>
      <c r="F10" s="84"/>
      <c r="G10" s="84"/>
      <c r="H10" s="84"/>
      <c r="I10" s="84"/>
      <c r="J10" s="84"/>
      <c r="K10" s="13"/>
    </row>
    <row r="11" spans="2:11" ht="15" customHeight="1">
      <c r="B11" s="16"/>
      <c r="C11" s="17"/>
      <c r="D11" s="84" t="s">
        <v>956</v>
      </c>
      <c r="E11" s="84"/>
      <c r="F11" s="84"/>
      <c r="G11" s="84"/>
      <c r="H11" s="84"/>
      <c r="I11" s="84"/>
      <c r="J11" s="84"/>
      <c r="K11" s="13"/>
    </row>
    <row r="12" spans="2:11" ht="12.75" customHeight="1">
      <c r="B12" s="16"/>
      <c r="C12" s="17"/>
      <c r="D12" s="17"/>
      <c r="E12" s="17"/>
      <c r="F12" s="17"/>
      <c r="G12" s="17"/>
      <c r="H12" s="17"/>
      <c r="I12" s="17"/>
      <c r="J12" s="17"/>
      <c r="K12" s="13"/>
    </row>
    <row r="13" spans="2:11" ht="15" customHeight="1">
      <c r="B13" s="16"/>
      <c r="C13" s="17"/>
      <c r="D13" s="84" t="s">
        <v>957</v>
      </c>
      <c r="E13" s="84"/>
      <c r="F13" s="84"/>
      <c r="G13" s="84"/>
      <c r="H13" s="84"/>
      <c r="I13" s="84"/>
      <c r="J13" s="84"/>
      <c r="K13" s="13"/>
    </row>
    <row r="14" spans="2:11" ht="15" customHeight="1">
      <c r="B14" s="16"/>
      <c r="C14" s="17"/>
      <c r="D14" s="84" t="s">
        <v>958</v>
      </c>
      <c r="E14" s="84"/>
      <c r="F14" s="84"/>
      <c r="G14" s="84"/>
      <c r="H14" s="84"/>
      <c r="I14" s="84"/>
      <c r="J14" s="84"/>
      <c r="K14" s="13"/>
    </row>
    <row r="15" spans="2:11" ht="15" customHeight="1">
      <c r="B15" s="16"/>
      <c r="C15" s="17"/>
      <c r="D15" s="84" t="s">
        <v>959</v>
      </c>
      <c r="E15" s="84"/>
      <c r="F15" s="84"/>
      <c r="G15" s="84"/>
      <c r="H15" s="84"/>
      <c r="I15" s="84"/>
      <c r="J15" s="84"/>
      <c r="K15" s="13"/>
    </row>
    <row r="16" spans="2:11" ht="15" customHeight="1">
      <c r="B16" s="16"/>
      <c r="C16" s="17"/>
      <c r="D16" s="17"/>
      <c r="E16" s="18" t="s">
        <v>80</v>
      </c>
      <c r="F16" s="84" t="s">
        <v>960</v>
      </c>
      <c r="G16" s="84"/>
      <c r="H16" s="84"/>
      <c r="I16" s="84"/>
      <c r="J16" s="84"/>
      <c r="K16" s="13"/>
    </row>
    <row r="17" spans="2:11" ht="15" customHeight="1">
      <c r="B17" s="16"/>
      <c r="C17" s="17"/>
      <c r="D17" s="17"/>
      <c r="E17" s="18" t="s">
        <v>961</v>
      </c>
      <c r="F17" s="84" t="s">
        <v>962</v>
      </c>
      <c r="G17" s="84"/>
      <c r="H17" s="84"/>
      <c r="I17" s="84"/>
      <c r="J17" s="84"/>
      <c r="K17" s="13"/>
    </row>
    <row r="18" spans="2:11" ht="15" customHeight="1">
      <c r="B18" s="16"/>
      <c r="C18" s="17"/>
      <c r="D18" s="17"/>
      <c r="E18" s="18" t="s">
        <v>963</v>
      </c>
      <c r="F18" s="84" t="s">
        <v>964</v>
      </c>
      <c r="G18" s="84"/>
      <c r="H18" s="84"/>
      <c r="I18" s="84"/>
      <c r="J18" s="84"/>
      <c r="K18" s="13"/>
    </row>
    <row r="19" spans="2:11" ht="15" customHeight="1">
      <c r="B19" s="16"/>
      <c r="C19" s="17"/>
      <c r="D19" s="17"/>
      <c r="E19" s="18" t="s">
        <v>74</v>
      </c>
      <c r="F19" s="84" t="s">
        <v>965</v>
      </c>
      <c r="G19" s="84"/>
      <c r="H19" s="84"/>
      <c r="I19" s="84"/>
      <c r="J19" s="84"/>
      <c r="K19" s="13"/>
    </row>
    <row r="20" spans="2:11" ht="15" customHeight="1">
      <c r="B20" s="16"/>
      <c r="C20" s="17"/>
      <c r="D20" s="17"/>
      <c r="E20" s="18" t="s">
        <v>966</v>
      </c>
      <c r="F20" s="84" t="s">
        <v>967</v>
      </c>
      <c r="G20" s="84"/>
      <c r="H20" s="84"/>
      <c r="I20" s="84"/>
      <c r="J20" s="84"/>
      <c r="K20" s="13"/>
    </row>
    <row r="21" spans="2:11" ht="15" customHeight="1">
      <c r="B21" s="16"/>
      <c r="C21" s="17"/>
      <c r="D21" s="17"/>
      <c r="E21" s="18" t="s">
        <v>968</v>
      </c>
      <c r="F21" s="84" t="s">
        <v>969</v>
      </c>
      <c r="G21" s="84"/>
      <c r="H21" s="84"/>
      <c r="I21" s="84"/>
      <c r="J21" s="84"/>
      <c r="K21" s="13"/>
    </row>
    <row r="22" spans="2:11" ht="12.75" customHeight="1">
      <c r="B22" s="16"/>
      <c r="C22" s="17"/>
      <c r="D22" s="17"/>
      <c r="E22" s="17"/>
      <c r="F22" s="17"/>
      <c r="G22" s="17"/>
      <c r="H22" s="17"/>
      <c r="I22" s="17"/>
      <c r="J22" s="17"/>
      <c r="K22" s="13"/>
    </row>
    <row r="23" spans="2:11" ht="15" customHeight="1">
      <c r="B23" s="16"/>
      <c r="C23" s="84" t="s">
        <v>970</v>
      </c>
      <c r="D23" s="84"/>
      <c r="E23" s="84"/>
      <c r="F23" s="84"/>
      <c r="G23" s="84"/>
      <c r="H23" s="84"/>
      <c r="I23" s="84"/>
      <c r="J23" s="84"/>
      <c r="K23" s="13"/>
    </row>
    <row r="24" spans="2:11" ht="15" customHeight="1">
      <c r="B24" s="16"/>
      <c r="C24" s="84" t="s">
        <v>971</v>
      </c>
      <c r="D24" s="84"/>
      <c r="E24" s="84"/>
      <c r="F24" s="84"/>
      <c r="G24" s="84"/>
      <c r="H24" s="84"/>
      <c r="I24" s="84"/>
      <c r="J24" s="84"/>
      <c r="K24" s="13"/>
    </row>
    <row r="25" spans="2:11" ht="15" customHeight="1">
      <c r="B25" s="16"/>
      <c r="C25" s="15"/>
      <c r="D25" s="84" t="s">
        <v>972</v>
      </c>
      <c r="E25" s="84"/>
      <c r="F25" s="84"/>
      <c r="G25" s="84"/>
      <c r="H25" s="84"/>
      <c r="I25" s="84"/>
      <c r="J25" s="84"/>
      <c r="K25" s="13"/>
    </row>
    <row r="26" spans="2:11" ht="15" customHeight="1">
      <c r="B26" s="16"/>
      <c r="C26" s="17"/>
      <c r="D26" s="84" t="s">
        <v>973</v>
      </c>
      <c r="E26" s="84"/>
      <c r="F26" s="84"/>
      <c r="G26" s="84"/>
      <c r="H26" s="84"/>
      <c r="I26" s="84"/>
      <c r="J26" s="84"/>
      <c r="K26" s="13"/>
    </row>
    <row r="27" spans="2:11" ht="12.75" customHeight="1">
      <c r="B27" s="16"/>
      <c r="C27" s="17"/>
      <c r="D27" s="17"/>
      <c r="E27" s="17"/>
      <c r="F27" s="17"/>
      <c r="G27" s="17"/>
      <c r="H27" s="17"/>
      <c r="I27" s="17"/>
      <c r="J27" s="17"/>
      <c r="K27" s="13"/>
    </row>
    <row r="28" spans="2:11" ht="15" customHeight="1">
      <c r="B28" s="16"/>
      <c r="C28" s="17"/>
      <c r="D28" s="84" t="s">
        <v>974</v>
      </c>
      <c r="E28" s="84"/>
      <c r="F28" s="84"/>
      <c r="G28" s="84"/>
      <c r="H28" s="84"/>
      <c r="I28" s="84"/>
      <c r="J28" s="84"/>
      <c r="K28" s="13"/>
    </row>
    <row r="29" spans="2:11" ht="15" customHeight="1">
      <c r="B29" s="16"/>
      <c r="C29" s="17"/>
      <c r="D29" s="84" t="s">
        <v>975</v>
      </c>
      <c r="E29" s="84"/>
      <c r="F29" s="84"/>
      <c r="G29" s="84"/>
      <c r="H29" s="84"/>
      <c r="I29" s="84"/>
      <c r="J29" s="84"/>
      <c r="K29" s="13"/>
    </row>
    <row r="30" spans="2:11" ht="12.75" customHeight="1">
      <c r="B30" s="16"/>
      <c r="C30" s="17"/>
      <c r="D30" s="17"/>
      <c r="E30" s="17"/>
      <c r="F30" s="17"/>
      <c r="G30" s="17"/>
      <c r="H30" s="17"/>
      <c r="I30" s="17"/>
      <c r="J30" s="17"/>
      <c r="K30" s="13"/>
    </row>
    <row r="31" spans="2:11" ht="15" customHeight="1">
      <c r="B31" s="16"/>
      <c r="C31" s="17"/>
      <c r="D31" s="84" t="s">
        <v>976</v>
      </c>
      <c r="E31" s="84"/>
      <c r="F31" s="84"/>
      <c r="G31" s="84"/>
      <c r="H31" s="84"/>
      <c r="I31" s="84"/>
      <c r="J31" s="84"/>
      <c r="K31" s="13"/>
    </row>
    <row r="32" spans="2:11" ht="15" customHeight="1">
      <c r="B32" s="16"/>
      <c r="C32" s="17"/>
      <c r="D32" s="84" t="s">
        <v>977</v>
      </c>
      <c r="E32" s="84"/>
      <c r="F32" s="84"/>
      <c r="G32" s="84"/>
      <c r="H32" s="84"/>
      <c r="I32" s="84"/>
      <c r="J32" s="84"/>
      <c r="K32" s="13"/>
    </row>
    <row r="33" spans="2:11" ht="15" customHeight="1">
      <c r="B33" s="16"/>
      <c r="C33" s="17"/>
      <c r="D33" s="84" t="s">
        <v>978</v>
      </c>
      <c r="E33" s="84"/>
      <c r="F33" s="84"/>
      <c r="G33" s="84"/>
      <c r="H33" s="84"/>
      <c r="I33" s="84"/>
      <c r="J33" s="84"/>
      <c r="K33" s="13"/>
    </row>
    <row r="34" spans="2:11" ht="15" customHeight="1">
      <c r="B34" s="16"/>
      <c r="C34" s="17"/>
      <c r="D34" s="15"/>
      <c r="E34" s="19" t="s">
        <v>108</v>
      </c>
      <c r="F34" s="15"/>
      <c r="G34" s="84" t="s">
        <v>979</v>
      </c>
      <c r="H34" s="84"/>
      <c r="I34" s="84"/>
      <c r="J34" s="84"/>
      <c r="K34" s="13"/>
    </row>
    <row r="35" spans="2:11" ht="30.75" customHeight="1">
      <c r="B35" s="16"/>
      <c r="C35" s="17"/>
      <c r="D35" s="15"/>
      <c r="E35" s="19" t="s">
        <v>980</v>
      </c>
      <c r="F35" s="15"/>
      <c r="G35" s="84" t="s">
        <v>981</v>
      </c>
      <c r="H35" s="84"/>
      <c r="I35" s="84"/>
      <c r="J35" s="84"/>
      <c r="K35" s="13"/>
    </row>
    <row r="36" spans="2:11" ht="15" customHeight="1">
      <c r="B36" s="16"/>
      <c r="C36" s="17"/>
      <c r="D36" s="15"/>
      <c r="E36" s="19" t="s">
        <v>50</v>
      </c>
      <c r="F36" s="15"/>
      <c r="G36" s="84" t="s">
        <v>982</v>
      </c>
      <c r="H36" s="84"/>
      <c r="I36" s="84"/>
      <c r="J36" s="84"/>
      <c r="K36" s="13"/>
    </row>
    <row r="37" spans="2:11" ht="15" customHeight="1">
      <c r="B37" s="16"/>
      <c r="C37" s="17"/>
      <c r="D37" s="15"/>
      <c r="E37" s="19" t="s">
        <v>109</v>
      </c>
      <c r="F37" s="15"/>
      <c r="G37" s="84" t="s">
        <v>983</v>
      </c>
      <c r="H37" s="84"/>
      <c r="I37" s="84"/>
      <c r="J37" s="84"/>
      <c r="K37" s="13"/>
    </row>
    <row r="38" spans="2:11" ht="15" customHeight="1">
      <c r="B38" s="16"/>
      <c r="C38" s="17"/>
      <c r="D38" s="15"/>
      <c r="E38" s="19" t="s">
        <v>110</v>
      </c>
      <c r="F38" s="15"/>
      <c r="G38" s="84" t="s">
        <v>984</v>
      </c>
      <c r="H38" s="84"/>
      <c r="I38" s="84"/>
      <c r="J38" s="84"/>
      <c r="K38" s="13"/>
    </row>
    <row r="39" spans="2:11" ht="15" customHeight="1">
      <c r="B39" s="16"/>
      <c r="C39" s="17"/>
      <c r="D39" s="15"/>
      <c r="E39" s="19" t="s">
        <v>111</v>
      </c>
      <c r="F39" s="15"/>
      <c r="G39" s="84" t="s">
        <v>985</v>
      </c>
      <c r="H39" s="84"/>
      <c r="I39" s="84"/>
      <c r="J39" s="84"/>
      <c r="K39" s="13"/>
    </row>
    <row r="40" spans="2:11" ht="15" customHeight="1">
      <c r="B40" s="16"/>
      <c r="C40" s="17"/>
      <c r="D40" s="15"/>
      <c r="E40" s="19" t="s">
        <v>986</v>
      </c>
      <c r="F40" s="15"/>
      <c r="G40" s="84" t="s">
        <v>987</v>
      </c>
      <c r="H40" s="84"/>
      <c r="I40" s="84"/>
      <c r="J40" s="84"/>
      <c r="K40" s="13"/>
    </row>
    <row r="41" spans="2:11" ht="15" customHeight="1">
      <c r="B41" s="16"/>
      <c r="C41" s="17"/>
      <c r="D41" s="15"/>
      <c r="E41" s="19"/>
      <c r="F41" s="15"/>
      <c r="G41" s="84" t="s">
        <v>988</v>
      </c>
      <c r="H41" s="84"/>
      <c r="I41" s="84"/>
      <c r="J41" s="84"/>
      <c r="K41" s="13"/>
    </row>
    <row r="42" spans="2:11" ht="15" customHeight="1">
      <c r="B42" s="16"/>
      <c r="C42" s="17"/>
      <c r="D42" s="15"/>
      <c r="E42" s="19" t="s">
        <v>989</v>
      </c>
      <c r="F42" s="15"/>
      <c r="G42" s="84" t="s">
        <v>990</v>
      </c>
      <c r="H42" s="84"/>
      <c r="I42" s="84"/>
      <c r="J42" s="84"/>
      <c r="K42" s="13"/>
    </row>
    <row r="43" spans="2:11" ht="15" customHeight="1">
      <c r="B43" s="16"/>
      <c r="C43" s="17"/>
      <c r="D43" s="15"/>
      <c r="E43" s="19" t="s">
        <v>113</v>
      </c>
      <c r="F43" s="15"/>
      <c r="G43" s="84" t="s">
        <v>991</v>
      </c>
      <c r="H43" s="84"/>
      <c r="I43" s="84"/>
      <c r="J43" s="84"/>
      <c r="K43" s="13"/>
    </row>
    <row r="44" spans="2:11" ht="12.75" customHeight="1">
      <c r="B44" s="16"/>
      <c r="C44" s="17"/>
      <c r="D44" s="15"/>
      <c r="E44" s="15"/>
      <c r="F44" s="15"/>
      <c r="G44" s="15"/>
      <c r="H44" s="15"/>
      <c r="I44" s="15"/>
      <c r="J44" s="15"/>
      <c r="K44" s="13"/>
    </row>
    <row r="45" spans="2:11" ht="15" customHeight="1">
      <c r="B45" s="16"/>
      <c r="C45" s="17"/>
      <c r="D45" s="84" t="s">
        <v>992</v>
      </c>
      <c r="E45" s="84"/>
      <c r="F45" s="84"/>
      <c r="G45" s="84"/>
      <c r="H45" s="84"/>
      <c r="I45" s="84"/>
      <c r="J45" s="84"/>
      <c r="K45" s="13"/>
    </row>
    <row r="46" spans="2:11" ht="15" customHeight="1">
      <c r="B46" s="16"/>
      <c r="C46" s="17"/>
      <c r="D46" s="17"/>
      <c r="E46" s="84" t="s">
        <v>993</v>
      </c>
      <c r="F46" s="84"/>
      <c r="G46" s="84"/>
      <c r="H46" s="84"/>
      <c r="I46" s="84"/>
      <c r="J46" s="84"/>
      <c r="K46" s="13"/>
    </row>
    <row r="47" spans="2:11" ht="15" customHeight="1">
      <c r="B47" s="16"/>
      <c r="C47" s="17"/>
      <c r="D47" s="17"/>
      <c r="E47" s="84" t="s">
        <v>994</v>
      </c>
      <c r="F47" s="84"/>
      <c r="G47" s="84"/>
      <c r="H47" s="84"/>
      <c r="I47" s="84"/>
      <c r="J47" s="84"/>
      <c r="K47" s="13"/>
    </row>
    <row r="48" spans="2:11" ht="15" customHeight="1">
      <c r="B48" s="16"/>
      <c r="C48" s="17"/>
      <c r="D48" s="17"/>
      <c r="E48" s="84" t="s">
        <v>995</v>
      </c>
      <c r="F48" s="84"/>
      <c r="G48" s="84"/>
      <c r="H48" s="84"/>
      <c r="I48" s="84"/>
      <c r="J48" s="84"/>
      <c r="K48" s="13"/>
    </row>
    <row r="49" spans="2:11" ht="15" customHeight="1">
      <c r="B49" s="16"/>
      <c r="C49" s="17"/>
      <c r="D49" s="84" t="s">
        <v>996</v>
      </c>
      <c r="E49" s="84"/>
      <c r="F49" s="84"/>
      <c r="G49" s="84"/>
      <c r="H49" s="84"/>
      <c r="I49" s="84"/>
      <c r="J49" s="84"/>
      <c r="K49" s="13"/>
    </row>
    <row r="50" spans="2:11" ht="25.5" customHeight="1">
      <c r="B50" s="12"/>
      <c r="C50" s="86" t="s">
        <v>997</v>
      </c>
      <c r="D50" s="86"/>
      <c r="E50" s="86"/>
      <c r="F50" s="86"/>
      <c r="G50" s="86"/>
      <c r="H50" s="86"/>
      <c r="I50" s="86"/>
      <c r="J50" s="86"/>
      <c r="K50" s="13"/>
    </row>
    <row r="51" spans="2:11" ht="5.25" customHeight="1">
      <c r="B51" s="12"/>
      <c r="C51" s="14"/>
      <c r="D51" s="14"/>
      <c r="E51" s="14"/>
      <c r="F51" s="14"/>
      <c r="G51" s="14"/>
      <c r="H51" s="14"/>
      <c r="I51" s="14"/>
      <c r="J51" s="14"/>
      <c r="K51" s="13"/>
    </row>
    <row r="52" spans="2:11" ht="15" customHeight="1">
      <c r="B52" s="12"/>
      <c r="C52" s="84" t="s">
        <v>998</v>
      </c>
      <c r="D52" s="84"/>
      <c r="E52" s="84"/>
      <c r="F52" s="84"/>
      <c r="G52" s="84"/>
      <c r="H52" s="84"/>
      <c r="I52" s="84"/>
      <c r="J52" s="84"/>
      <c r="K52" s="13"/>
    </row>
    <row r="53" spans="2:11" ht="15" customHeight="1">
      <c r="B53" s="12"/>
      <c r="C53" s="84" t="s">
        <v>999</v>
      </c>
      <c r="D53" s="84"/>
      <c r="E53" s="84"/>
      <c r="F53" s="84"/>
      <c r="G53" s="84"/>
      <c r="H53" s="84"/>
      <c r="I53" s="84"/>
      <c r="J53" s="84"/>
      <c r="K53" s="13"/>
    </row>
    <row r="54" spans="2:11" ht="12.75" customHeight="1">
      <c r="B54" s="12"/>
      <c r="C54" s="15"/>
      <c r="D54" s="15"/>
      <c r="E54" s="15"/>
      <c r="F54" s="15"/>
      <c r="G54" s="15"/>
      <c r="H54" s="15"/>
      <c r="I54" s="15"/>
      <c r="J54" s="15"/>
      <c r="K54" s="13"/>
    </row>
    <row r="55" spans="2:11" ht="15" customHeight="1">
      <c r="B55" s="12"/>
      <c r="C55" s="84" t="s">
        <v>1000</v>
      </c>
      <c r="D55" s="84"/>
      <c r="E55" s="84"/>
      <c r="F55" s="84"/>
      <c r="G55" s="84"/>
      <c r="H55" s="84"/>
      <c r="I55" s="84"/>
      <c r="J55" s="84"/>
      <c r="K55" s="13"/>
    </row>
    <row r="56" spans="2:11" ht="15" customHeight="1">
      <c r="B56" s="12"/>
      <c r="C56" s="17"/>
      <c r="D56" s="84" t="s">
        <v>1001</v>
      </c>
      <c r="E56" s="84"/>
      <c r="F56" s="84"/>
      <c r="G56" s="84"/>
      <c r="H56" s="84"/>
      <c r="I56" s="84"/>
      <c r="J56" s="84"/>
      <c r="K56" s="13"/>
    </row>
    <row r="57" spans="2:11" ht="15" customHeight="1">
      <c r="B57" s="12"/>
      <c r="C57" s="17"/>
      <c r="D57" s="84" t="s">
        <v>1002</v>
      </c>
      <c r="E57" s="84"/>
      <c r="F57" s="84"/>
      <c r="G57" s="84"/>
      <c r="H57" s="84"/>
      <c r="I57" s="84"/>
      <c r="J57" s="84"/>
      <c r="K57" s="13"/>
    </row>
    <row r="58" spans="2:11" ht="15" customHeight="1">
      <c r="B58" s="12"/>
      <c r="C58" s="17"/>
      <c r="D58" s="84" t="s">
        <v>1003</v>
      </c>
      <c r="E58" s="84"/>
      <c r="F58" s="84"/>
      <c r="G58" s="84"/>
      <c r="H58" s="84"/>
      <c r="I58" s="84"/>
      <c r="J58" s="84"/>
      <c r="K58" s="13"/>
    </row>
    <row r="59" spans="2:11" ht="15" customHeight="1">
      <c r="B59" s="12"/>
      <c r="C59" s="17"/>
      <c r="D59" s="84" t="s">
        <v>1004</v>
      </c>
      <c r="E59" s="84"/>
      <c r="F59" s="84"/>
      <c r="G59" s="84"/>
      <c r="H59" s="84"/>
      <c r="I59" s="84"/>
      <c r="J59" s="84"/>
      <c r="K59" s="13"/>
    </row>
    <row r="60" spans="2:11" ht="15" customHeight="1">
      <c r="B60" s="12"/>
      <c r="C60" s="17"/>
      <c r="D60" s="88" t="s">
        <v>1005</v>
      </c>
      <c r="E60" s="88"/>
      <c r="F60" s="88"/>
      <c r="G60" s="88"/>
      <c r="H60" s="88"/>
      <c r="I60" s="88"/>
      <c r="J60" s="88"/>
      <c r="K60" s="13"/>
    </row>
    <row r="61" spans="2:11" ht="15" customHeight="1">
      <c r="B61" s="12"/>
      <c r="C61" s="17"/>
      <c r="D61" s="84" t="s">
        <v>1006</v>
      </c>
      <c r="E61" s="84"/>
      <c r="F61" s="84"/>
      <c r="G61" s="84"/>
      <c r="H61" s="84"/>
      <c r="I61" s="84"/>
      <c r="J61" s="84"/>
      <c r="K61" s="13"/>
    </row>
    <row r="62" spans="2:11" ht="12.75" customHeight="1">
      <c r="B62" s="12"/>
      <c r="C62" s="17"/>
      <c r="D62" s="17"/>
      <c r="E62" s="20"/>
      <c r="F62" s="17"/>
      <c r="G62" s="17"/>
      <c r="H62" s="17"/>
      <c r="I62" s="17"/>
      <c r="J62" s="17"/>
      <c r="K62" s="13"/>
    </row>
    <row r="63" spans="2:11" ht="15" customHeight="1">
      <c r="B63" s="12"/>
      <c r="C63" s="17"/>
      <c r="D63" s="84" t="s">
        <v>1007</v>
      </c>
      <c r="E63" s="84"/>
      <c r="F63" s="84"/>
      <c r="G63" s="84"/>
      <c r="H63" s="84"/>
      <c r="I63" s="84"/>
      <c r="J63" s="84"/>
      <c r="K63" s="13"/>
    </row>
    <row r="64" spans="2:11" ht="15" customHeight="1">
      <c r="B64" s="12"/>
      <c r="C64" s="17"/>
      <c r="D64" s="88" t="s">
        <v>1008</v>
      </c>
      <c r="E64" s="88"/>
      <c r="F64" s="88"/>
      <c r="G64" s="88"/>
      <c r="H64" s="88"/>
      <c r="I64" s="88"/>
      <c r="J64" s="88"/>
      <c r="K64" s="13"/>
    </row>
    <row r="65" spans="2:11" ht="15" customHeight="1">
      <c r="B65" s="12"/>
      <c r="C65" s="17"/>
      <c r="D65" s="84" t="s">
        <v>1009</v>
      </c>
      <c r="E65" s="84"/>
      <c r="F65" s="84"/>
      <c r="G65" s="84"/>
      <c r="H65" s="84"/>
      <c r="I65" s="84"/>
      <c r="J65" s="84"/>
      <c r="K65" s="13"/>
    </row>
    <row r="66" spans="2:11" ht="15" customHeight="1">
      <c r="B66" s="12"/>
      <c r="C66" s="17"/>
      <c r="D66" s="84" t="s">
        <v>1010</v>
      </c>
      <c r="E66" s="84"/>
      <c r="F66" s="84"/>
      <c r="G66" s="84"/>
      <c r="H66" s="84"/>
      <c r="I66" s="84"/>
      <c r="J66" s="84"/>
      <c r="K66" s="13"/>
    </row>
    <row r="67" spans="2:11" ht="15" customHeight="1">
      <c r="B67" s="12"/>
      <c r="C67" s="17"/>
      <c r="D67" s="84" t="s">
        <v>1011</v>
      </c>
      <c r="E67" s="84"/>
      <c r="F67" s="84"/>
      <c r="G67" s="84"/>
      <c r="H67" s="84"/>
      <c r="I67" s="84"/>
      <c r="J67" s="84"/>
      <c r="K67" s="13"/>
    </row>
    <row r="68" spans="2:11" ht="15" customHeight="1">
      <c r="B68" s="12"/>
      <c r="C68" s="17"/>
      <c r="D68" s="84" t="s">
        <v>1012</v>
      </c>
      <c r="E68" s="84"/>
      <c r="F68" s="84"/>
      <c r="G68" s="84"/>
      <c r="H68" s="84"/>
      <c r="I68" s="84"/>
      <c r="J68" s="84"/>
      <c r="K68" s="13"/>
    </row>
    <row r="69" spans="2:11" ht="12.75" customHeight="1">
      <c r="B69" s="21"/>
      <c r="C69" s="22"/>
      <c r="D69" s="22"/>
      <c r="E69" s="22"/>
      <c r="F69" s="22"/>
      <c r="G69" s="22"/>
      <c r="H69" s="22"/>
      <c r="I69" s="22"/>
      <c r="J69" s="22"/>
      <c r="K69" s="23"/>
    </row>
    <row r="70" spans="2:11" ht="18.75" customHeight="1">
      <c r="B70" s="24"/>
      <c r="C70" s="24"/>
      <c r="D70" s="24"/>
      <c r="E70" s="24"/>
      <c r="F70" s="24"/>
      <c r="G70" s="24"/>
      <c r="H70" s="24"/>
      <c r="I70" s="24"/>
      <c r="J70" s="24"/>
      <c r="K70" s="25"/>
    </row>
    <row r="71" spans="2:11" ht="18.75" customHeight="1">
      <c r="B71" s="25"/>
      <c r="C71" s="25"/>
      <c r="D71" s="25"/>
      <c r="E71" s="25"/>
      <c r="F71" s="25"/>
      <c r="G71" s="25"/>
      <c r="H71" s="25"/>
      <c r="I71" s="25"/>
      <c r="J71" s="25"/>
      <c r="K71" s="25"/>
    </row>
    <row r="72" spans="2:11" ht="7.5" customHeight="1">
      <c r="B72" s="26"/>
      <c r="C72" s="27"/>
      <c r="D72" s="27"/>
      <c r="E72" s="27"/>
      <c r="F72" s="27"/>
      <c r="G72" s="27"/>
      <c r="H72" s="27"/>
      <c r="I72" s="27"/>
      <c r="J72" s="27"/>
      <c r="K72" s="28"/>
    </row>
    <row r="73" spans="2:11" ht="45" customHeight="1">
      <c r="B73" s="29"/>
      <c r="C73" s="89" t="s">
        <v>92</v>
      </c>
      <c r="D73" s="89"/>
      <c r="E73" s="89"/>
      <c r="F73" s="89"/>
      <c r="G73" s="89"/>
      <c r="H73" s="89"/>
      <c r="I73" s="89"/>
      <c r="J73" s="89"/>
      <c r="K73" s="30"/>
    </row>
    <row r="74" spans="2:11" ht="17.25" customHeight="1">
      <c r="B74" s="29"/>
      <c r="C74" s="31" t="s">
        <v>1013</v>
      </c>
      <c r="D74" s="31"/>
      <c r="E74" s="31"/>
      <c r="F74" s="31" t="s">
        <v>1014</v>
      </c>
      <c r="G74" s="32"/>
      <c r="H74" s="31" t="s">
        <v>109</v>
      </c>
      <c r="I74" s="31" t="s">
        <v>53</v>
      </c>
      <c r="J74" s="31" t="s">
        <v>1015</v>
      </c>
      <c r="K74" s="30"/>
    </row>
    <row r="75" spans="2:11" ht="17.25" customHeight="1">
      <c r="B75" s="29"/>
      <c r="C75" s="33" t="s">
        <v>1016</v>
      </c>
      <c r="D75" s="33"/>
      <c r="E75" s="33"/>
      <c r="F75" s="34" t="s">
        <v>1017</v>
      </c>
      <c r="G75" s="35"/>
      <c r="H75" s="33"/>
      <c r="I75" s="33"/>
      <c r="J75" s="33" t="s">
        <v>1018</v>
      </c>
      <c r="K75" s="30"/>
    </row>
    <row r="76" spans="2:11" ht="5.25" customHeight="1">
      <c r="B76" s="29"/>
      <c r="C76" s="36"/>
      <c r="D76" s="36"/>
      <c r="E76" s="36"/>
      <c r="F76" s="36"/>
      <c r="G76" s="37"/>
      <c r="H76" s="36"/>
      <c r="I76" s="36"/>
      <c r="J76" s="36"/>
      <c r="K76" s="30"/>
    </row>
    <row r="77" spans="2:11" ht="15" customHeight="1">
      <c r="B77" s="29"/>
      <c r="C77" s="19" t="s">
        <v>50</v>
      </c>
      <c r="D77" s="36"/>
      <c r="E77" s="36"/>
      <c r="F77" s="38" t="s">
        <v>1019</v>
      </c>
      <c r="G77" s="37"/>
      <c r="H77" s="19" t="s">
        <v>1020</v>
      </c>
      <c r="I77" s="19" t="s">
        <v>1021</v>
      </c>
      <c r="J77" s="19">
        <v>20</v>
      </c>
      <c r="K77" s="30"/>
    </row>
    <row r="78" spans="2:11" ht="15" customHeight="1">
      <c r="B78" s="29"/>
      <c r="C78" s="19" t="s">
        <v>1022</v>
      </c>
      <c r="D78" s="19"/>
      <c r="E78" s="19"/>
      <c r="F78" s="38" t="s">
        <v>1019</v>
      </c>
      <c r="G78" s="37"/>
      <c r="H78" s="19" t="s">
        <v>1023</v>
      </c>
      <c r="I78" s="19" t="s">
        <v>1021</v>
      </c>
      <c r="J78" s="19">
        <v>120</v>
      </c>
      <c r="K78" s="30"/>
    </row>
    <row r="79" spans="2:11" ht="15" customHeight="1">
      <c r="B79" s="39"/>
      <c r="C79" s="19" t="s">
        <v>1024</v>
      </c>
      <c r="D79" s="19"/>
      <c r="E79" s="19"/>
      <c r="F79" s="38" t="s">
        <v>1025</v>
      </c>
      <c r="G79" s="37"/>
      <c r="H79" s="19" t="s">
        <v>1026</v>
      </c>
      <c r="I79" s="19" t="s">
        <v>1021</v>
      </c>
      <c r="J79" s="19">
        <v>50</v>
      </c>
      <c r="K79" s="30"/>
    </row>
    <row r="80" spans="2:11" ht="15" customHeight="1">
      <c r="B80" s="39"/>
      <c r="C80" s="19" t="s">
        <v>1027</v>
      </c>
      <c r="D80" s="19"/>
      <c r="E80" s="19"/>
      <c r="F80" s="38" t="s">
        <v>1019</v>
      </c>
      <c r="G80" s="37"/>
      <c r="H80" s="19" t="s">
        <v>1028</v>
      </c>
      <c r="I80" s="19" t="s">
        <v>1029</v>
      </c>
      <c r="J80" s="19"/>
      <c r="K80" s="30"/>
    </row>
    <row r="81" spans="2:11" ht="15" customHeight="1">
      <c r="B81" s="39"/>
      <c r="C81" s="40" t="s">
        <v>1030</v>
      </c>
      <c r="D81" s="40"/>
      <c r="E81" s="40"/>
      <c r="F81" s="41" t="s">
        <v>1025</v>
      </c>
      <c r="G81" s="40"/>
      <c r="H81" s="40" t="s">
        <v>1031</v>
      </c>
      <c r="I81" s="40" t="s">
        <v>1021</v>
      </c>
      <c r="J81" s="40">
        <v>15</v>
      </c>
      <c r="K81" s="30"/>
    </row>
    <row r="82" spans="2:11" ht="15" customHeight="1">
      <c r="B82" s="39"/>
      <c r="C82" s="40" t="s">
        <v>1032</v>
      </c>
      <c r="D82" s="40"/>
      <c r="E82" s="40"/>
      <c r="F82" s="41" t="s">
        <v>1025</v>
      </c>
      <c r="G82" s="40"/>
      <c r="H82" s="40" t="s">
        <v>1033</v>
      </c>
      <c r="I82" s="40" t="s">
        <v>1021</v>
      </c>
      <c r="J82" s="40">
        <v>15</v>
      </c>
      <c r="K82" s="30"/>
    </row>
    <row r="83" spans="2:11" ht="15" customHeight="1">
      <c r="B83" s="39"/>
      <c r="C83" s="40" t="s">
        <v>1034</v>
      </c>
      <c r="D83" s="40"/>
      <c r="E83" s="40"/>
      <c r="F83" s="41" t="s">
        <v>1025</v>
      </c>
      <c r="G83" s="40"/>
      <c r="H83" s="40" t="s">
        <v>1035</v>
      </c>
      <c r="I83" s="40" t="s">
        <v>1021</v>
      </c>
      <c r="J83" s="40">
        <v>20</v>
      </c>
      <c r="K83" s="30"/>
    </row>
    <row r="84" spans="2:11" ht="15" customHeight="1">
      <c r="B84" s="39"/>
      <c r="C84" s="40" t="s">
        <v>1036</v>
      </c>
      <c r="D84" s="40"/>
      <c r="E84" s="40"/>
      <c r="F84" s="41" t="s">
        <v>1025</v>
      </c>
      <c r="G84" s="40"/>
      <c r="H84" s="40" t="s">
        <v>1037</v>
      </c>
      <c r="I84" s="40" t="s">
        <v>1021</v>
      </c>
      <c r="J84" s="40">
        <v>20</v>
      </c>
      <c r="K84" s="30"/>
    </row>
    <row r="85" spans="2:11" ht="15" customHeight="1">
      <c r="B85" s="39"/>
      <c r="C85" s="19" t="s">
        <v>1038</v>
      </c>
      <c r="D85" s="19"/>
      <c r="E85" s="19"/>
      <c r="F85" s="38" t="s">
        <v>1025</v>
      </c>
      <c r="G85" s="37"/>
      <c r="H85" s="19" t="s">
        <v>1039</v>
      </c>
      <c r="I85" s="19" t="s">
        <v>1021</v>
      </c>
      <c r="J85" s="19">
        <v>50</v>
      </c>
      <c r="K85" s="30"/>
    </row>
    <row r="86" spans="2:11" ht="15" customHeight="1">
      <c r="B86" s="39"/>
      <c r="C86" s="19" t="s">
        <v>1040</v>
      </c>
      <c r="D86" s="19"/>
      <c r="E86" s="19"/>
      <c r="F86" s="38" t="s">
        <v>1025</v>
      </c>
      <c r="G86" s="37"/>
      <c r="H86" s="19" t="s">
        <v>1041</v>
      </c>
      <c r="I86" s="19" t="s">
        <v>1021</v>
      </c>
      <c r="J86" s="19">
        <v>20</v>
      </c>
      <c r="K86" s="30"/>
    </row>
    <row r="87" spans="2:11" ht="15" customHeight="1">
      <c r="B87" s="39"/>
      <c r="C87" s="19" t="s">
        <v>1042</v>
      </c>
      <c r="D87" s="19"/>
      <c r="E87" s="19"/>
      <c r="F87" s="38" t="s">
        <v>1025</v>
      </c>
      <c r="G87" s="37"/>
      <c r="H87" s="19" t="s">
        <v>1043</v>
      </c>
      <c r="I87" s="19" t="s">
        <v>1021</v>
      </c>
      <c r="J87" s="19">
        <v>20</v>
      </c>
      <c r="K87" s="30"/>
    </row>
    <row r="88" spans="2:11" ht="15" customHeight="1">
      <c r="B88" s="39"/>
      <c r="C88" s="19" t="s">
        <v>1044</v>
      </c>
      <c r="D88" s="19"/>
      <c r="E88" s="19"/>
      <c r="F88" s="38" t="s">
        <v>1025</v>
      </c>
      <c r="G88" s="37"/>
      <c r="H88" s="19" t="s">
        <v>1045</v>
      </c>
      <c r="I88" s="19" t="s">
        <v>1021</v>
      </c>
      <c r="J88" s="19">
        <v>50</v>
      </c>
      <c r="K88" s="30"/>
    </row>
    <row r="89" spans="2:11" ht="15" customHeight="1">
      <c r="B89" s="39"/>
      <c r="C89" s="19" t="s">
        <v>1046</v>
      </c>
      <c r="D89" s="19"/>
      <c r="E89" s="19"/>
      <c r="F89" s="38" t="s">
        <v>1025</v>
      </c>
      <c r="G89" s="37"/>
      <c r="H89" s="19" t="s">
        <v>1046</v>
      </c>
      <c r="I89" s="19" t="s">
        <v>1021</v>
      </c>
      <c r="J89" s="19">
        <v>50</v>
      </c>
      <c r="K89" s="30"/>
    </row>
    <row r="90" spans="2:11" ht="15" customHeight="1">
      <c r="B90" s="39"/>
      <c r="C90" s="19" t="s">
        <v>114</v>
      </c>
      <c r="D90" s="19"/>
      <c r="E90" s="19"/>
      <c r="F90" s="38" t="s">
        <v>1025</v>
      </c>
      <c r="G90" s="37"/>
      <c r="H90" s="19" t="s">
        <v>1047</v>
      </c>
      <c r="I90" s="19" t="s">
        <v>1021</v>
      </c>
      <c r="J90" s="19">
        <v>255</v>
      </c>
      <c r="K90" s="30"/>
    </row>
    <row r="91" spans="2:11" ht="15" customHeight="1">
      <c r="B91" s="39"/>
      <c r="C91" s="19" t="s">
        <v>1048</v>
      </c>
      <c r="D91" s="19"/>
      <c r="E91" s="19"/>
      <c r="F91" s="38" t="s">
        <v>1019</v>
      </c>
      <c r="G91" s="37"/>
      <c r="H91" s="19" t="s">
        <v>1049</v>
      </c>
      <c r="I91" s="19" t="s">
        <v>1050</v>
      </c>
      <c r="J91" s="19"/>
      <c r="K91" s="30"/>
    </row>
    <row r="92" spans="2:11" ht="15" customHeight="1">
      <c r="B92" s="39"/>
      <c r="C92" s="19" t="s">
        <v>1051</v>
      </c>
      <c r="D92" s="19"/>
      <c r="E92" s="19"/>
      <c r="F92" s="38" t="s">
        <v>1019</v>
      </c>
      <c r="G92" s="37"/>
      <c r="H92" s="19" t="s">
        <v>1052</v>
      </c>
      <c r="I92" s="19" t="s">
        <v>1053</v>
      </c>
      <c r="J92" s="19"/>
      <c r="K92" s="30"/>
    </row>
    <row r="93" spans="2:11" ht="15" customHeight="1">
      <c r="B93" s="39"/>
      <c r="C93" s="19" t="s">
        <v>1054</v>
      </c>
      <c r="D93" s="19"/>
      <c r="E93" s="19"/>
      <c r="F93" s="38" t="s">
        <v>1019</v>
      </c>
      <c r="G93" s="37"/>
      <c r="H93" s="19" t="s">
        <v>1054</v>
      </c>
      <c r="I93" s="19" t="s">
        <v>1053</v>
      </c>
      <c r="J93" s="19"/>
      <c r="K93" s="30"/>
    </row>
    <row r="94" spans="2:11" ht="15" customHeight="1">
      <c r="B94" s="39"/>
      <c r="C94" s="19" t="s">
        <v>37</v>
      </c>
      <c r="D94" s="19"/>
      <c r="E94" s="19"/>
      <c r="F94" s="38" t="s">
        <v>1019</v>
      </c>
      <c r="G94" s="37"/>
      <c r="H94" s="19" t="s">
        <v>1055</v>
      </c>
      <c r="I94" s="19" t="s">
        <v>1053</v>
      </c>
      <c r="J94" s="19"/>
      <c r="K94" s="30"/>
    </row>
    <row r="95" spans="2:11" ht="15" customHeight="1">
      <c r="B95" s="39"/>
      <c r="C95" s="19" t="s">
        <v>47</v>
      </c>
      <c r="D95" s="19"/>
      <c r="E95" s="19"/>
      <c r="F95" s="38" t="s">
        <v>1019</v>
      </c>
      <c r="G95" s="37"/>
      <c r="H95" s="19" t="s">
        <v>1056</v>
      </c>
      <c r="I95" s="19" t="s">
        <v>1053</v>
      </c>
      <c r="J95" s="19"/>
      <c r="K95" s="30"/>
    </row>
    <row r="96" spans="2:11" ht="15" customHeight="1">
      <c r="B96" s="42"/>
      <c r="C96" s="43"/>
      <c r="D96" s="43"/>
      <c r="E96" s="43"/>
      <c r="F96" s="43"/>
      <c r="G96" s="43"/>
      <c r="H96" s="43"/>
      <c r="I96" s="43"/>
      <c r="J96" s="43"/>
      <c r="K96" s="44"/>
    </row>
    <row r="97" spans="2:11" ht="18.75" customHeight="1">
      <c r="B97" s="45"/>
      <c r="C97" s="46"/>
      <c r="D97" s="46"/>
      <c r="E97" s="46"/>
      <c r="F97" s="46"/>
      <c r="G97" s="46"/>
      <c r="H97" s="46"/>
      <c r="I97" s="46"/>
      <c r="J97" s="46"/>
      <c r="K97" s="45"/>
    </row>
    <row r="98" spans="2:11" ht="18.75" customHeight="1">
      <c r="B98" s="25"/>
      <c r="C98" s="25"/>
      <c r="D98" s="25"/>
      <c r="E98" s="25"/>
      <c r="F98" s="25"/>
      <c r="G98" s="25"/>
      <c r="H98" s="25"/>
      <c r="I98" s="25"/>
      <c r="J98" s="25"/>
      <c r="K98" s="25"/>
    </row>
    <row r="99" spans="2:11" ht="7.5" customHeight="1">
      <c r="B99" s="26"/>
      <c r="C99" s="27"/>
      <c r="D99" s="27"/>
      <c r="E99" s="27"/>
      <c r="F99" s="27"/>
      <c r="G99" s="27"/>
      <c r="H99" s="27"/>
      <c r="I99" s="27"/>
      <c r="J99" s="27"/>
      <c r="K99" s="28"/>
    </row>
    <row r="100" spans="2:11" ht="45" customHeight="1">
      <c r="B100" s="29"/>
      <c r="C100" s="89" t="s">
        <v>1057</v>
      </c>
      <c r="D100" s="89"/>
      <c r="E100" s="89"/>
      <c r="F100" s="89"/>
      <c r="G100" s="89"/>
      <c r="H100" s="89"/>
      <c r="I100" s="89"/>
      <c r="J100" s="89"/>
      <c r="K100" s="30"/>
    </row>
    <row r="101" spans="2:11" ht="17.25" customHeight="1">
      <c r="B101" s="29"/>
      <c r="C101" s="31" t="s">
        <v>1013</v>
      </c>
      <c r="D101" s="31"/>
      <c r="E101" s="31"/>
      <c r="F101" s="31" t="s">
        <v>1014</v>
      </c>
      <c r="G101" s="32"/>
      <c r="H101" s="31" t="s">
        <v>109</v>
      </c>
      <c r="I101" s="31" t="s">
        <v>53</v>
      </c>
      <c r="J101" s="31" t="s">
        <v>1015</v>
      </c>
      <c r="K101" s="30"/>
    </row>
    <row r="102" spans="2:11" ht="17.25" customHeight="1">
      <c r="B102" s="29"/>
      <c r="C102" s="33" t="s">
        <v>1016</v>
      </c>
      <c r="D102" s="33"/>
      <c r="E102" s="33"/>
      <c r="F102" s="34" t="s">
        <v>1017</v>
      </c>
      <c r="G102" s="35"/>
      <c r="H102" s="33"/>
      <c r="I102" s="33"/>
      <c r="J102" s="33" t="s">
        <v>1018</v>
      </c>
      <c r="K102" s="30"/>
    </row>
    <row r="103" spans="2:11" ht="5.25" customHeight="1">
      <c r="B103" s="29"/>
      <c r="C103" s="31"/>
      <c r="D103" s="31"/>
      <c r="E103" s="31"/>
      <c r="F103" s="31"/>
      <c r="G103" s="47"/>
      <c r="H103" s="31"/>
      <c r="I103" s="31"/>
      <c r="J103" s="31"/>
      <c r="K103" s="30"/>
    </row>
    <row r="104" spans="2:11" ht="15" customHeight="1">
      <c r="B104" s="29"/>
      <c r="C104" s="19" t="s">
        <v>50</v>
      </c>
      <c r="D104" s="36"/>
      <c r="E104" s="36"/>
      <c r="F104" s="38" t="s">
        <v>1019</v>
      </c>
      <c r="G104" s="47"/>
      <c r="H104" s="19" t="s">
        <v>1058</v>
      </c>
      <c r="I104" s="19" t="s">
        <v>1021</v>
      </c>
      <c r="J104" s="19">
        <v>20</v>
      </c>
      <c r="K104" s="30"/>
    </row>
    <row r="105" spans="2:11" ht="15" customHeight="1">
      <c r="B105" s="29"/>
      <c r="C105" s="19" t="s">
        <v>1022</v>
      </c>
      <c r="D105" s="19"/>
      <c r="E105" s="19"/>
      <c r="F105" s="38" t="s">
        <v>1019</v>
      </c>
      <c r="G105" s="19"/>
      <c r="H105" s="19" t="s">
        <v>1058</v>
      </c>
      <c r="I105" s="19" t="s">
        <v>1021</v>
      </c>
      <c r="J105" s="19">
        <v>120</v>
      </c>
      <c r="K105" s="30"/>
    </row>
    <row r="106" spans="2:11" ht="15" customHeight="1">
      <c r="B106" s="39"/>
      <c r="C106" s="19" t="s">
        <v>1024</v>
      </c>
      <c r="D106" s="19"/>
      <c r="E106" s="19"/>
      <c r="F106" s="38" t="s">
        <v>1025</v>
      </c>
      <c r="G106" s="19"/>
      <c r="H106" s="19" t="s">
        <v>1058</v>
      </c>
      <c r="I106" s="19" t="s">
        <v>1021</v>
      </c>
      <c r="J106" s="19">
        <v>50</v>
      </c>
      <c r="K106" s="30"/>
    </row>
    <row r="107" spans="2:11" ht="15" customHeight="1">
      <c r="B107" s="39"/>
      <c r="C107" s="19" t="s">
        <v>1027</v>
      </c>
      <c r="D107" s="19"/>
      <c r="E107" s="19"/>
      <c r="F107" s="38" t="s">
        <v>1019</v>
      </c>
      <c r="G107" s="19"/>
      <c r="H107" s="19" t="s">
        <v>1058</v>
      </c>
      <c r="I107" s="19" t="s">
        <v>1029</v>
      </c>
      <c r="J107" s="19"/>
      <c r="K107" s="30"/>
    </row>
    <row r="108" spans="2:11" ht="15" customHeight="1">
      <c r="B108" s="39"/>
      <c r="C108" s="19" t="s">
        <v>1038</v>
      </c>
      <c r="D108" s="19"/>
      <c r="E108" s="19"/>
      <c r="F108" s="38" t="s">
        <v>1025</v>
      </c>
      <c r="G108" s="19"/>
      <c r="H108" s="19" t="s">
        <v>1058</v>
      </c>
      <c r="I108" s="19" t="s">
        <v>1021</v>
      </c>
      <c r="J108" s="19">
        <v>50</v>
      </c>
      <c r="K108" s="30"/>
    </row>
    <row r="109" spans="2:11" ht="15" customHeight="1">
      <c r="B109" s="39"/>
      <c r="C109" s="19" t="s">
        <v>1046</v>
      </c>
      <c r="D109" s="19"/>
      <c r="E109" s="19"/>
      <c r="F109" s="38" t="s">
        <v>1025</v>
      </c>
      <c r="G109" s="19"/>
      <c r="H109" s="19" t="s">
        <v>1058</v>
      </c>
      <c r="I109" s="19" t="s">
        <v>1021</v>
      </c>
      <c r="J109" s="19">
        <v>50</v>
      </c>
      <c r="K109" s="30"/>
    </row>
    <row r="110" spans="2:11" ht="15" customHeight="1">
      <c r="B110" s="39"/>
      <c r="C110" s="19" t="s">
        <v>1044</v>
      </c>
      <c r="D110" s="19"/>
      <c r="E110" s="19"/>
      <c r="F110" s="38" t="s">
        <v>1025</v>
      </c>
      <c r="G110" s="19"/>
      <c r="H110" s="19" t="s">
        <v>1058</v>
      </c>
      <c r="I110" s="19" t="s">
        <v>1021</v>
      </c>
      <c r="J110" s="19">
        <v>50</v>
      </c>
      <c r="K110" s="30"/>
    </row>
    <row r="111" spans="2:11" ht="15" customHeight="1">
      <c r="B111" s="39"/>
      <c r="C111" s="19" t="s">
        <v>50</v>
      </c>
      <c r="D111" s="19"/>
      <c r="E111" s="19"/>
      <c r="F111" s="38" t="s">
        <v>1019</v>
      </c>
      <c r="G111" s="19"/>
      <c r="H111" s="19" t="s">
        <v>1059</v>
      </c>
      <c r="I111" s="19" t="s">
        <v>1021</v>
      </c>
      <c r="J111" s="19">
        <v>20</v>
      </c>
      <c r="K111" s="30"/>
    </row>
    <row r="112" spans="2:11" ht="15" customHeight="1">
      <c r="B112" s="39"/>
      <c r="C112" s="19" t="s">
        <v>1060</v>
      </c>
      <c r="D112" s="19"/>
      <c r="E112" s="19"/>
      <c r="F112" s="38" t="s">
        <v>1019</v>
      </c>
      <c r="G112" s="19"/>
      <c r="H112" s="19" t="s">
        <v>1061</v>
      </c>
      <c r="I112" s="19" t="s">
        <v>1021</v>
      </c>
      <c r="J112" s="19">
        <v>120</v>
      </c>
      <c r="K112" s="30"/>
    </row>
    <row r="113" spans="2:11" ht="15" customHeight="1">
      <c r="B113" s="39"/>
      <c r="C113" s="19" t="s">
        <v>37</v>
      </c>
      <c r="D113" s="19"/>
      <c r="E113" s="19"/>
      <c r="F113" s="38" t="s">
        <v>1019</v>
      </c>
      <c r="G113" s="19"/>
      <c r="H113" s="19" t="s">
        <v>1062</v>
      </c>
      <c r="I113" s="19" t="s">
        <v>1053</v>
      </c>
      <c r="J113" s="19"/>
      <c r="K113" s="30"/>
    </row>
    <row r="114" spans="2:11" ht="15" customHeight="1">
      <c r="B114" s="39"/>
      <c r="C114" s="19" t="s">
        <v>47</v>
      </c>
      <c r="D114" s="19"/>
      <c r="E114" s="19"/>
      <c r="F114" s="38" t="s">
        <v>1019</v>
      </c>
      <c r="G114" s="19"/>
      <c r="H114" s="19" t="s">
        <v>1063</v>
      </c>
      <c r="I114" s="19" t="s">
        <v>1053</v>
      </c>
      <c r="J114" s="19"/>
      <c r="K114" s="30"/>
    </row>
    <row r="115" spans="2:11" ht="15" customHeight="1">
      <c r="B115" s="39"/>
      <c r="C115" s="19" t="s">
        <v>53</v>
      </c>
      <c r="D115" s="19"/>
      <c r="E115" s="19"/>
      <c r="F115" s="38" t="s">
        <v>1019</v>
      </c>
      <c r="G115" s="19"/>
      <c r="H115" s="19" t="s">
        <v>1064</v>
      </c>
      <c r="I115" s="19" t="s">
        <v>1065</v>
      </c>
      <c r="J115" s="19"/>
      <c r="K115" s="30"/>
    </row>
    <row r="116" spans="2:11" ht="15" customHeight="1">
      <c r="B116" s="42"/>
      <c r="C116" s="48"/>
      <c r="D116" s="48"/>
      <c r="E116" s="48"/>
      <c r="F116" s="48"/>
      <c r="G116" s="48"/>
      <c r="H116" s="48"/>
      <c r="I116" s="48"/>
      <c r="J116" s="48"/>
      <c r="K116" s="44"/>
    </row>
    <row r="117" spans="2:11" ht="18.75" customHeight="1">
      <c r="B117" s="49"/>
      <c r="C117" s="15"/>
      <c r="D117" s="15"/>
      <c r="E117" s="15"/>
      <c r="F117" s="50"/>
      <c r="G117" s="15"/>
      <c r="H117" s="15"/>
      <c r="I117" s="15"/>
      <c r="J117" s="15"/>
      <c r="K117" s="49"/>
    </row>
    <row r="118" spans="2:11" ht="18.75" customHeight="1">
      <c r="B118" s="25"/>
      <c r="C118" s="25"/>
      <c r="D118" s="25"/>
      <c r="E118" s="25"/>
      <c r="F118" s="25"/>
      <c r="G118" s="25"/>
      <c r="H118" s="25"/>
      <c r="I118" s="25"/>
      <c r="J118" s="25"/>
      <c r="K118" s="25"/>
    </row>
    <row r="119" spans="2:11" ht="7.5" customHeight="1">
      <c r="B119" s="51"/>
      <c r="C119" s="52"/>
      <c r="D119" s="52"/>
      <c r="E119" s="52"/>
      <c r="F119" s="52"/>
      <c r="G119" s="52"/>
      <c r="H119" s="52"/>
      <c r="I119" s="52"/>
      <c r="J119" s="52"/>
      <c r="K119" s="53"/>
    </row>
    <row r="120" spans="2:11" ht="45" customHeight="1">
      <c r="B120" s="54"/>
      <c r="C120" s="85" t="s">
        <v>1066</v>
      </c>
      <c r="D120" s="85"/>
      <c r="E120" s="85"/>
      <c r="F120" s="85"/>
      <c r="G120" s="85"/>
      <c r="H120" s="85"/>
      <c r="I120" s="85"/>
      <c r="J120" s="85"/>
      <c r="K120" s="55"/>
    </row>
    <row r="121" spans="2:11" ht="17.25" customHeight="1">
      <c r="B121" s="56"/>
      <c r="C121" s="31" t="s">
        <v>1013</v>
      </c>
      <c r="D121" s="31"/>
      <c r="E121" s="31"/>
      <c r="F121" s="31" t="s">
        <v>1014</v>
      </c>
      <c r="G121" s="32"/>
      <c r="H121" s="31" t="s">
        <v>109</v>
      </c>
      <c r="I121" s="31" t="s">
        <v>53</v>
      </c>
      <c r="J121" s="31" t="s">
        <v>1015</v>
      </c>
      <c r="K121" s="57"/>
    </row>
    <row r="122" spans="2:11" ht="17.25" customHeight="1">
      <c r="B122" s="56"/>
      <c r="C122" s="33" t="s">
        <v>1016</v>
      </c>
      <c r="D122" s="33"/>
      <c r="E122" s="33"/>
      <c r="F122" s="34" t="s">
        <v>1017</v>
      </c>
      <c r="G122" s="35"/>
      <c r="H122" s="33"/>
      <c r="I122" s="33"/>
      <c r="J122" s="33" t="s">
        <v>1018</v>
      </c>
      <c r="K122" s="57"/>
    </row>
    <row r="123" spans="2:11" ht="5.25" customHeight="1">
      <c r="B123" s="58"/>
      <c r="C123" s="36"/>
      <c r="D123" s="36"/>
      <c r="E123" s="36"/>
      <c r="F123" s="36"/>
      <c r="G123" s="19"/>
      <c r="H123" s="36"/>
      <c r="I123" s="36"/>
      <c r="J123" s="36"/>
      <c r="K123" s="59"/>
    </row>
    <row r="124" spans="2:11" ht="15" customHeight="1">
      <c r="B124" s="58"/>
      <c r="C124" s="19" t="s">
        <v>1022</v>
      </c>
      <c r="D124" s="36"/>
      <c r="E124" s="36"/>
      <c r="F124" s="38" t="s">
        <v>1019</v>
      </c>
      <c r="G124" s="19"/>
      <c r="H124" s="19" t="s">
        <v>1058</v>
      </c>
      <c r="I124" s="19" t="s">
        <v>1021</v>
      </c>
      <c r="J124" s="19">
        <v>120</v>
      </c>
      <c r="K124" s="60"/>
    </row>
    <row r="125" spans="2:11" ht="15" customHeight="1">
      <c r="B125" s="58"/>
      <c r="C125" s="19" t="s">
        <v>1067</v>
      </c>
      <c r="D125" s="19"/>
      <c r="E125" s="19"/>
      <c r="F125" s="38" t="s">
        <v>1019</v>
      </c>
      <c r="G125" s="19"/>
      <c r="H125" s="19" t="s">
        <v>1068</v>
      </c>
      <c r="I125" s="19" t="s">
        <v>1021</v>
      </c>
      <c r="J125" s="19" t="s">
        <v>1069</v>
      </c>
      <c r="K125" s="60"/>
    </row>
    <row r="126" spans="2:11" ht="15" customHeight="1">
      <c r="B126" s="58"/>
      <c r="C126" s="19" t="s">
        <v>968</v>
      </c>
      <c r="D126" s="19"/>
      <c r="E126" s="19"/>
      <c r="F126" s="38" t="s">
        <v>1019</v>
      </c>
      <c r="G126" s="19"/>
      <c r="H126" s="19" t="s">
        <v>1070</v>
      </c>
      <c r="I126" s="19" t="s">
        <v>1021</v>
      </c>
      <c r="J126" s="19" t="s">
        <v>1069</v>
      </c>
      <c r="K126" s="60"/>
    </row>
    <row r="127" spans="2:11" ht="15" customHeight="1">
      <c r="B127" s="58"/>
      <c r="C127" s="19" t="s">
        <v>1030</v>
      </c>
      <c r="D127" s="19"/>
      <c r="E127" s="19"/>
      <c r="F127" s="38" t="s">
        <v>1025</v>
      </c>
      <c r="G127" s="19"/>
      <c r="H127" s="19" t="s">
        <v>1031</v>
      </c>
      <c r="I127" s="19" t="s">
        <v>1021</v>
      </c>
      <c r="J127" s="19">
        <v>15</v>
      </c>
      <c r="K127" s="60"/>
    </row>
    <row r="128" spans="2:11" ht="15" customHeight="1">
      <c r="B128" s="58"/>
      <c r="C128" s="40" t="s">
        <v>1032</v>
      </c>
      <c r="D128" s="40"/>
      <c r="E128" s="40"/>
      <c r="F128" s="41" t="s">
        <v>1025</v>
      </c>
      <c r="G128" s="40"/>
      <c r="H128" s="40" t="s">
        <v>1033</v>
      </c>
      <c r="I128" s="40" t="s">
        <v>1021</v>
      </c>
      <c r="J128" s="40">
        <v>15</v>
      </c>
      <c r="K128" s="60"/>
    </row>
    <row r="129" spans="2:11" ht="15" customHeight="1">
      <c r="B129" s="58"/>
      <c r="C129" s="40" t="s">
        <v>1034</v>
      </c>
      <c r="D129" s="40"/>
      <c r="E129" s="40"/>
      <c r="F129" s="41" t="s">
        <v>1025</v>
      </c>
      <c r="G129" s="40"/>
      <c r="H129" s="40" t="s">
        <v>1035</v>
      </c>
      <c r="I129" s="40" t="s">
        <v>1021</v>
      </c>
      <c r="J129" s="40">
        <v>20</v>
      </c>
      <c r="K129" s="60"/>
    </row>
    <row r="130" spans="2:11" ht="15" customHeight="1">
      <c r="B130" s="58"/>
      <c r="C130" s="40" t="s">
        <v>1036</v>
      </c>
      <c r="D130" s="40"/>
      <c r="E130" s="40"/>
      <c r="F130" s="41" t="s">
        <v>1025</v>
      </c>
      <c r="G130" s="40"/>
      <c r="H130" s="40" t="s">
        <v>1037</v>
      </c>
      <c r="I130" s="40" t="s">
        <v>1021</v>
      </c>
      <c r="J130" s="40">
        <v>20</v>
      </c>
      <c r="K130" s="60"/>
    </row>
    <row r="131" spans="2:11" ht="15" customHeight="1">
      <c r="B131" s="58"/>
      <c r="C131" s="19" t="s">
        <v>1024</v>
      </c>
      <c r="D131" s="19"/>
      <c r="E131" s="19"/>
      <c r="F131" s="38" t="s">
        <v>1025</v>
      </c>
      <c r="G131" s="19"/>
      <c r="H131" s="19" t="s">
        <v>1058</v>
      </c>
      <c r="I131" s="19" t="s">
        <v>1021</v>
      </c>
      <c r="J131" s="19">
        <v>50</v>
      </c>
      <c r="K131" s="60"/>
    </row>
    <row r="132" spans="2:11" ht="15" customHeight="1">
      <c r="B132" s="58"/>
      <c r="C132" s="19" t="s">
        <v>1038</v>
      </c>
      <c r="D132" s="19"/>
      <c r="E132" s="19"/>
      <c r="F132" s="38" t="s">
        <v>1025</v>
      </c>
      <c r="G132" s="19"/>
      <c r="H132" s="19" t="s">
        <v>1058</v>
      </c>
      <c r="I132" s="19" t="s">
        <v>1021</v>
      </c>
      <c r="J132" s="19">
        <v>50</v>
      </c>
      <c r="K132" s="60"/>
    </row>
    <row r="133" spans="2:11" ht="15" customHeight="1">
      <c r="B133" s="58"/>
      <c r="C133" s="19" t="s">
        <v>1044</v>
      </c>
      <c r="D133" s="19"/>
      <c r="E133" s="19"/>
      <c r="F133" s="38" t="s">
        <v>1025</v>
      </c>
      <c r="G133" s="19"/>
      <c r="H133" s="19" t="s">
        <v>1058</v>
      </c>
      <c r="I133" s="19" t="s">
        <v>1021</v>
      </c>
      <c r="J133" s="19">
        <v>50</v>
      </c>
      <c r="K133" s="60"/>
    </row>
    <row r="134" spans="2:11" ht="15" customHeight="1">
      <c r="B134" s="58"/>
      <c r="C134" s="19" t="s">
        <v>1046</v>
      </c>
      <c r="D134" s="19"/>
      <c r="E134" s="19"/>
      <c r="F134" s="38" t="s">
        <v>1025</v>
      </c>
      <c r="G134" s="19"/>
      <c r="H134" s="19" t="s">
        <v>1058</v>
      </c>
      <c r="I134" s="19" t="s">
        <v>1021</v>
      </c>
      <c r="J134" s="19">
        <v>50</v>
      </c>
      <c r="K134" s="60"/>
    </row>
    <row r="135" spans="2:11" ht="15" customHeight="1">
      <c r="B135" s="58"/>
      <c r="C135" s="19" t="s">
        <v>114</v>
      </c>
      <c r="D135" s="19"/>
      <c r="E135" s="19"/>
      <c r="F135" s="38" t="s">
        <v>1025</v>
      </c>
      <c r="G135" s="19"/>
      <c r="H135" s="19" t="s">
        <v>1071</v>
      </c>
      <c r="I135" s="19" t="s">
        <v>1021</v>
      </c>
      <c r="J135" s="19">
        <v>255</v>
      </c>
      <c r="K135" s="60"/>
    </row>
    <row r="136" spans="2:11" ht="15" customHeight="1">
      <c r="B136" s="58"/>
      <c r="C136" s="19" t="s">
        <v>1048</v>
      </c>
      <c r="D136" s="19"/>
      <c r="E136" s="19"/>
      <c r="F136" s="38" t="s">
        <v>1019</v>
      </c>
      <c r="G136" s="19"/>
      <c r="H136" s="19" t="s">
        <v>1072</v>
      </c>
      <c r="I136" s="19" t="s">
        <v>1050</v>
      </c>
      <c r="J136" s="19"/>
      <c r="K136" s="60"/>
    </row>
    <row r="137" spans="2:11" ht="15" customHeight="1">
      <c r="B137" s="58"/>
      <c r="C137" s="19" t="s">
        <v>1051</v>
      </c>
      <c r="D137" s="19"/>
      <c r="E137" s="19"/>
      <c r="F137" s="38" t="s">
        <v>1019</v>
      </c>
      <c r="G137" s="19"/>
      <c r="H137" s="19" t="s">
        <v>1073</v>
      </c>
      <c r="I137" s="19" t="s">
        <v>1053</v>
      </c>
      <c r="J137" s="19"/>
      <c r="K137" s="60"/>
    </row>
    <row r="138" spans="2:11" ht="15" customHeight="1">
      <c r="B138" s="58"/>
      <c r="C138" s="19" t="s">
        <v>1054</v>
      </c>
      <c r="D138" s="19"/>
      <c r="E138" s="19"/>
      <c r="F138" s="38" t="s">
        <v>1019</v>
      </c>
      <c r="G138" s="19"/>
      <c r="H138" s="19" t="s">
        <v>1054</v>
      </c>
      <c r="I138" s="19" t="s">
        <v>1053</v>
      </c>
      <c r="J138" s="19"/>
      <c r="K138" s="60"/>
    </row>
    <row r="139" spans="2:11" ht="15" customHeight="1">
      <c r="B139" s="58"/>
      <c r="C139" s="19" t="s">
        <v>37</v>
      </c>
      <c r="D139" s="19"/>
      <c r="E139" s="19"/>
      <c r="F139" s="38" t="s">
        <v>1019</v>
      </c>
      <c r="G139" s="19"/>
      <c r="H139" s="19" t="s">
        <v>1074</v>
      </c>
      <c r="I139" s="19" t="s">
        <v>1053</v>
      </c>
      <c r="J139" s="19"/>
      <c r="K139" s="60"/>
    </row>
    <row r="140" spans="2:11" ht="15" customHeight="1">
      <c r="B140" s="58"/>
      <c r="C140" s="19" t="s">
        <v>1075</v>
      </c>
      <c r="D140" s="19"/>
      <c r="E140" s="19"/>
      <c r="F140" s="38" t="s">
        <v>1019</v>
      </c>
      <c r="G140" s="19"/>
      <c r="H140" s="19" t="s">
        <v>1076</v>
      </c>
      <c r="I140" s="19" t="s">
        <v>1053</v>
      </c>
      <c r="J140" s="19"/>
      <c r="K140" s="60"/>
    </row>
    <row r="141" spans="2:11" ht="15" customHeight="1">
      <c r="B141" s="61"/>
      <c r="C141" s="62"/>
      <c r="D141" s="62"/>
      <c r="E141" s="62"/>
      <c r="F141" s="62"/>
      <c r="G141" s="62"/>
      <c r="H141" s="62"/>
      <c r="I141" s="62"/>
      <c r="J141" s="62"/>
      <c r="K141" s="63"/>
    </row>
    <row r="142" spans="2:11" ht="18.75" customHeight="1">
      <c r="B142" s="15"/>
      <c r="C142" s="15"/>
      <c r="D142" s="15"/>
      <c r="E142" s="15"/>
      <c r="F142" s="50"/>
      <c r="G142" s="15"/>
      <c r="H142" s="15"/>
      <c r="I142" s="15"/>
      <c r="J142" s="15"/>
      <c r="K142" s="15"/>
    </row>
    <row r="143" spans="2:11" ht="18.75" customHeight="1">
      <c r="B143" s="25"/>
      <c r="C143" s="25"/>
      <c r="D143" s="25"/>
      <c r="E143" s="25"/>
      <c r="F143" s="25"/>
      <c r="G143" s="25"/>
      <c r="H143" s="25"/>
      <c r="I143" s="25"/>
      <c r="J143" s="25"/>
      <c r="K143" s="25"/>
    </row>
    <row r="144" spans="2:11" ht="7.5" customHeight="1">
      <c r="B144" s="26"/>
      <c r="C144" s="27"/>
      <c r="D144" s="27"/>
      <c r="E144" s="27"/>
      <c r="F144" s="27"/>
      <c r="G144" s="27"/>
      <c r="H144" s="27"/>
      <c r="I144" s="27"/>
      <c r="J144" s="27"/>
      <c r="K144" s="28"/>
    </row>
    <row r="145" spans="2:11" ht="45" customHeight="1">
      <c r="B145" s="29"/>
      <c r="C145" s="89" t="s">
        <v>1077</v>
      </c>
      <c r="D145" s="89"/>
      <c r="E145" s="89"/>
      <c r="F145" s="89"/>
      <c r="G145" s="89"/>
      <c r="H145" s="89"/>
      <c r="I145" s="89"/>
      <c r="J145" s="89"/>
      <c r="K145" s="30"/>
    </row>
    <row r="146" spans="2:11" ht="17.25" customHeight="1">
      <c r="B146" s="29"/>
      <c r="C146" s="31" t="s">
        <v>1013</v>
      </c>
      <c r="D146" s="31"/>
      <c r="E146" s="31"/>
      <c r="F146" s="31" t="s">
        <v>1014</v>
      </c>
      <c r="G146" s="32"/>
      <c r="H146" s="31" t="s">
        <v>109</v>
      </c>
      <c r="I146" s="31" t="s">
        <v>53</v>
      </c>
      <c r="J146" s="31" t="s">
        <v>1015</v>
      </c>
      <c r="K146" s="30"/>
    </row>
    <row r="147" spans="2:11" ht="17.25" customHeight="1">
      <c r="B147" s="29"/>
      <c r="C147" s="33" t="s">
        <v>1016</v>
      </c>
      <c r="D147" s="33"/>
      <c r="E147" s="33"/>
      <c r="F147" s="34" t="s">
        <v>1017</v>
      </c>
      <c r="G147" s="35"/>
      <c r="H147" s="33"/>
      <c r="I147" s="33"/>
      <c r="J147" s="33" t="s">
        <v>1018</v>
      </c>
      <c r="K147" s="30"/>
    </row>
    <row r="148" spans="2:11" ht="5.25" customHeight="1">
      <c r="B148" s="39"/>
      <c r="C148" s="36"/>
      <c r="D148" s="36"/>
      <c r="E148" s="36"/>
      <c r="F148" s="36"/>
      <c r="G148" s="37"/>
      <c r="H148" s="36"/>
      <c r="I148" s="36"/>
      <c r="J148" s="36"/>
      <c r="K148" s="60"/>
    </row>
    <row r="149" spans="2:11" ht="15" customHeight="1">
      <c r="B149" s="39"/>
      <c r="C149" s="64" t="s">
        <v>1022</v>
      </c>
      <c r="D149" s="19"/>
      <c r="E149" s="19"/>
      <c r="F149" s="65" t="s">
        <v>1019</v>
      </c>
      <c r="G149" s="19"/>
      <c r="H149" s="64" t="s">
        <v>1058</v>
      </c>
      <c r="I149" s="64" t="s">
        <v>1021</v>
      </c>
      <c r="J149" s="64">
        <v>120</v>
      </c>
      <c r="K149" s="60"/>
    </row>
    <row r="150" spans="2:11" ht="15" customHeight="1">
      <c r="B150" s="39"/>
      <c r="C150" s="64" t="s">
        <v>1067</v>
      </c>
      <c r="D150" s="19"/>
      <c r="E150" s="19"/>
      <c r="F150" s="65" t="s">
        <v>1019</v>
      </c>
      <c r="G150" s="19"/>
      <c r="H150" s="64" t="s">
        <v>1078</v>
      </c>
      <c r="I150" s="64" t="s">
        <v>1021</v>
      </c>
      <c r="J150" s="64" t="s">
        <v>1069</v>
      </c>
      <c r="K150" s="60"/>
    </row>
    <row r="151" spans="2:11" ht="15" customHeight="1">
      <c r="B151" s="39"/>
      <c r="C151" s="64" t="s">
        <v>968</v>
      </c>
      <c r="D151" s="19"/>
      <c r="E151" s="19"/>
      <c r="F151" s="65" t="s">
        <v>1019</v>
      </c>
      <c r="G151" s="19"/>
      <c r="H151" s="64" t="s">
        <v>1079</v>
      </c>
      <c r="I151" s="64" t="s">
        <v>1021</v>
      </c>
      <c r="J151" s="64" t="s">
        <v>1069</v>
      </c>
      <c r="K151" s="60"/>
    </row>
    <row r="152" spans="2:11" ht="15" customHeight="1">
      <c r="B152" s="39"/>
      <c r="C152" s="64" t="s">
        <v>1024</v>
      </c>
      <c r="D152" s="19"/>
      <c r="E152" s="19"/>
      <c r="F152" s="65" t="s">
        <v>1025</v>
      </c>
      <c r="G152" s="19"/>
      <c r="H152" s="64" t="s">
        <v>1058</v>
      </c>
      <c r="I152" s="64" t="s">
        <v>1021</v>
      </c>
      <c r="J152" s="64">
        <v>50</v>
      </c>
      <c r="K152" s="60"/>
    </row>
    <row r="153" spans="2:11" ht="15" customHeight="1">
      <c r="B153" s="39"/>
      <c r="C153" s="64" t="s">
        <v>1027</v>
      </c>
      <c r="D153" s="19"/>
      <c r="E153" s="19"/>
      <c r="F153" s="65" t="s">
        <v>1019</v>
      </c>
      <c r="G153" s="19"/>
      <c r="H153" s="64" t="s">
        <v>1058</v>
      </c>
      <c r="I153" s="64" t="s">
        <v>1029</v>
      </c>
      <c r="J153" s="64"/>
      <c r="K153" s="60"/>
    </row>
    <row r="154" spans="2:11" ht="15" customHeight="1">
      <c r="B154" s="39"/>
      <c r="C154" s="64" t="s">
        <v>1038</v>
      </c>
      <c r="D154" s="19"/>
      <c r="E154" s="19"/>
      <c r="F154" s="65" t="s">
        <v>1025</v>
      </c>
      <c r="G154" s="19"/>
      <c r="H154" s="64" t="s">
        <v>1058</v>
      </c>
      <c r="I154" s="64" t="s">
        <v>1021</v>
      </c>
      <c r="J154" s="64">
        <v>50</v>
      </c>
      <c r="K154" s="60"/>
    </row>
    <row r="155" spans="2:11" ht="15" customHeight="1">
      <c r="B155" s="39"/>
      <c r="C155" s="64" t="s">
        <v>1046</v>
      </c>
      <c r="D155" s="19"/>
      <c r="E155" s="19"/>
      <c r="F155" s="65" t="s">
        <v>1025</v>
      </c>
      <c r="G155" s="19"/>
      <c r="H155" s="64" t="s">
        <v>1058</v>
      </c>
      <c r="I155" s="64" t="s">
        <v>1021</v>
      </c>
      <c r="J155" s="64">
        <v>50</v>
      </c>
      <c r="K155" s="60"/>
    </row>
    <row r="156" spans="2:11" ht="15" customHeight="1">
      <c r="B156" s="39"/>
      <c r="C156" s="64" t="s">
        <v>1044</v>
      </c>
      <c r="D156" s="19"/>
      <c r="E156" s="19"/>
      <c r="F156" s="65" t="s">
        <v>1025</v>
      </c>
      <c r="G156" s="19"/>
      <c r="H156" s="64" t="s">
        <v>1058</v>
      </c>
      <c r="I156" s="64" t="s">
        <v>1021</v>
      </c>
      <c r="J156" s="64">
        <v>50</v>
      </c>
      <c r="K156" s="60"/>
    </row>
    <row r="157" spans="2:11" ht="15" customHeight="1">
      <c r="B157" s="39"/>
      <c r="C157" s="64" t="s">
        <v>99</v>
      </c>
      <c r="D157" s="19"/>
      <c r="E157" s="19"/>
      <c r="F157" s="65" t="s">
        <v>1019</v>
      </c>
      <c r="G157" s="19"/>
      <c r="H157" s="64" t="s">
        <v>1080</v>
      </c>
      <c r="I157" s="64" t="s">
        <v>1021</v>
      </c>
      <c r="J157" s="64" t="s">
        <v>1081</v>
      </c>
      <c r="K157" s="60"/>
    </row>
    <row r="158" spans="2:11" ht="15" customHeight="1">
      <c r="B158" s="39"/>
      <c r="C158" s="64" t="s">
        <v>1082</v>
      </c>
      <c r="D158" s="19"/>
      <c r="E158" s="19"/>
      <c r="F158" s="65" t="s">
        <v>1019</v>
      </c>
      <c r="G158" s="19"/>
      <c r="H158" s="64" t="s">
        <v>1083</v>
      </c>
      <c r="I158" s="64" t="s">
        <v>1053</v>
      </c>
      <c r="J158" s="64"/>
      <c r="K158" s="60"/>
    </row>
    <row r="159" spans="2:11" ht="15" customHeight="1">
      <c r="B159" s="66"/>
      <c r="C159" s="48"/>
      <c r="D159" s="48"/>
      <c r="E159" s="48"/>
      <c r="F159" s="48"/>
      <c r="G159" s="48"/>
      <c r="H159" s="48"/>
      <c r="I159" s="48"/>
      <c r="J159" s="48"/>
      <c r="K159" s="67"/>
    </row>
    <row r="160" spans="2:11" ht="18.75" customHeight="1">
      <c r="B160" s="15"/>
      <c r="C160" s="19"/>
      <c r="D160" s="19"/>
      <c r="E160" s="19"/>
      <c r="F160" s="38"/>
      <c r="G160" s="19"/>
      <c r="H160" s="19"/>
      <c r="I160" s="19"/>
      <c r="J160" s="19"/>
      <c r="K160" s="15"/>
    </row>
    <row r="161" spans="2:11" ht="18.75" customHeight="1">
      <c r="B161" s="25"/>
      <c r="C161" s="25"/>
      <c r="D161" s="25"/>
      <c r="E161" s="25"/>
      <c r="F161" s="25"/>
      <c r="G161" s="25"/>
      <c r="H161" s="25"/>
      <c r="I161" s="25"/>
      <c r="J161" s="25"/>
      <c r="K161" s="25"/>
    </row>
    <row r="162" spans="2:11" ht="7.5" customHeight="1">
      <c r="B162" s="7"/>
      <c r="C162" s="8"/>
      <c r="D162" s="8"/>
      <c r="E162" s="8"/>
      <c r="F162" s="8"/>
      <c r="G162" s="8"/>
      <c r="H162" s="8"/>
      <c r="I162" s="8"/>
      <c r="J162" s="8"/>
      <c r="K162" s="9"/>
    </row>
    <row r="163" spans="2:11" ht="45" customHeight="1">
      <c r="B163" s="10"/>
      <c r="C163" s="85" t="s">
        <v>1084</v>
      </c>
      <c r="D163" s="85"/>
      <c r="E163" s="85"/>
      <c r="F163" s="85"/>
      <c r="G163" s="85"/>
      <c r="H163" s="85"/>
      <c r="I163" s="85"/>
      <c r="J163" s="85"/>
      <c r="K163" s="11"/>
    </row>
    <row r="164" spans="2:11" ht="17.25" customHeight="1">
      <c r="B164" s="10"/>
      <c r="C164" s="31" t="s">
        <v>1013</v>
      </c>
      <c r="D164" s="31"/>
      <c r="E164" s="31"/>
      <c r="F164" s="31" t="s">
        <v>1014</v>
      </c>
      <c r="G164" s="68"/>
      <c r="H164" s="69" t="s">
        <v>109</v>
      </c>
      <c r="I164" s="69" t="s">
        <v>53</v>
      </c>
      <c r="J164" s="31" t="s">
        <v>1015</v>
      </c>
      <c r="K164" s="11"/>
    </row>
    <row r="165" spans="2:11" ht="17.25" customHeight="1">
      <c r="B165" s="12"/>
      <c r="C165" s="33" t="s">
        <v>1016</v>
      </c>
      <c r="D165" s="33"/>
      <c r="E165" s="33"/>
      <c r="F165" s="34" t="s">
        <v>1017</v>
      </c>
      <c r="G165" s="70"/>
      <c r="H165" s="71"/>
      <c r="I165" s="71"/>
      <c r="J165" s="33" t="s">
        <v>1018</v>
      </c>
      <c r="K165" s="13"/>
    </row>
    <row r="166" spans="2:11" ht="5.25" customHeight="1">
      <c r="B166" s="39"/>
      <c r="C166" s="36"/>
      <c r="D166" s="36"/>
      <c r="E166" s="36"/>
      <c r="F166" s="36"/>
      <c r="G166" s="37"/>
      <c r="H166" s="36"/>
      <c r="I166" s="36"/>
      <c r="J166" s="36"/>
      <c r="K166" s="60"/>
    </row>
    <row r="167" spans="2:11" ht="15" customHeight="1">
      <c r="B167" s="39"/>
      <c r="C167" s="19" t="s">
        <v>1022</v>
      </c>
      <c r="D167" s="19"/>
      <c r="E167" s="19"/>
      <c r="F167" s="38" t="s">
        <v>1019</v>
      </c>
      <c r="G167" s="19"/>
      <c r="H167" s="19" t="s">
        <v>1058</v>
      </c>
      <c r="I167" s="19" t="s">
        <v>1021</v>
      </c>
      <c r="J167" s="19">
        <v>120</v>
      </c>
      <c r="K167" s="60"/>
    </row>
    <row r="168" spans="2:11" ht="15" customHeight="1">
      <c r="B168" s="39"/>
      <c r="C168" s="19" t="s">
        <v>1067</v>
      </c>
      <c r="D168" s="19"/>
      <c r="E168" s="19"/>
      <c r="F168" s="38" t="s">
        <v>1019</v>
      </c>
      <c r="G168" s="19"/>
      <c r="H168" s="19" t="s">
        <v>1068</v>
      </c>
      <c r="I168" s="19" t="s">
        <v>1021</v>
      </c>
      <c r="J168" s="19" t="s">
        <v>1069</v>
      </c>
      <c r="K168" s="60"/>
    </row>
    <row r="169" spans="2:11" ht="15" customHeight="1">
      <c r="B169" s="39"/>
      <c r="C169" s="19" t="s">
        <v>968</v>
      </c>
      <c r="D169" s="19"/>
      <c r="E169" s="19"/>
      <c r="F169" s="38" t="s">
        <v>1019</v>
      </c>
      <c r="G169" s="19"/>
      <c r="H169" s="19" t="s">
        <v>1085</v>
      </c>
      <c r="I169" s="19" t="s">
        <v>1021</v>
      </c>
      <c r="J169" s="19" t="s">
        <v>1069</v>
      </c>
      <c r="K169" s="60"/>
    </row>
    <row r="170" spans="2:11" ht="15" customHeight="1">
      <c r="B170" s="39"/>
      <c r="C170" s="19" t="s">
        <v>1024</v>
      </c>
      <c r="D170" s="19"/>
      <c r="E170" s="19"/>
      <c r="F170" s="38" t="s">
        <v>1025</v>
      </c>
      <c r="G170" s="19"/>
      <c r="H170" s="19" t="s">
        <v>1085</v>
      </c>
      <c r="I170" s="19" t="s">
        <v>1021</v>
      </c>
      <c r="J170" s="19">
        <v>50</v>
      </c>
      <c r="K170" s="60"/>
    </row>
    <row r="171" spans="2:11" ht="15" customHeight="1">
      <c r="B171" s="39"/>
      <c r="C171" s="19" t="s">
        <v>1027</v>
      </c>
      <c r="D171" s="19"/>
      <c r="E171" s="19"/>
      <c r="F171" s="38" t="s">
        <v>1019</v>
      </c>
      <c r="G171" s="19"/>
      <c r="H171" s="19" t="s">
        <v>1085</v>
      </c>
      <c r="I171" s="19" t="s">
        <v>1029</v>
      </c>
      <c r="J171" s="19"/>
      <c r="K171" s="60"/>
    </row>
    <row r="172" spans="2:11" ht="15" customHeight="1">
      <c r="B172" s="39"/>
      <c r="C172" s="19" t="s">
        <v>1038</v>
      </c>
      <c r="D172" s="19"/>
      <c r="E172" s="19"/>
      <c r="F172" s="38" t="s">
        <v>1025</v>
      </c>
      <c r="G172" s="19"/>
      <c r="H172" s="19" t="s">
        <v>1085</v>
      </c>
      <c r="I172" s="19" t="s">
        <v>1021</v>
      </c>
      <c r="J172" s="19">
        <v>50</v>
      </c>
      <c r="K172" s="60"/>
    </row>
    <row r="173" spans="2:11" ht="15" customHeight="1">
      <c r="B173" s="39"/>
      <c r="C173" s="19" t="s">
        <v>1046</v>
      </c>
      <c r="D173" s="19"/>
      <c r="E173" s="19"/>
      <c r="F173" s="38" t="s">
        <v>1025</v>
      </c>
      <c r="G173" s="19"/>
      <c r="H173" s="19" t="s">
        <v>1085</v>
      </c>
      <c r="I173" s="19" t="s">
        <v>1021</v>
      </c>
      <c r="J173" s="19">
        <v>50</v>
      </c>
      <c r="K173" s="60"/>
    </row>
    <row r="174" spans="2:11" ht="15" customHeight="1">
      <c r="B174" s="39"/>
      <c r="C174" s="19" t="s">
        <v>1044</v>
      </c>
      <c r="D174" s="19"/>
      <c r="E174" s="19"/>
      <c r="F174" s="38" t="s">
        <v>1025</v>
      </c>
      <c r="G174" s="19"/>
      <c r="H174" s="19" t="s">
        <v>1085</v>
      </c>
      <c r="I174" s="19" t="s">
        <v>1021</v>
      </c>
      <c r="J174" s="19">
        <v>50</v>
      </c>
      <c r="K174" s="60"/>
    </row>
    <row r="175" spans="2:11" ht="15" customHeight="1">
      <c r="B175" s="39"/>
      <c r="C175" s="19" t="s">
        <v>108</v>
      </c>
      <c r="D175" s="19"/>
      <c r="E175" s="19"/>
      <c r="F175" s="38" t="s">
        <v>1019</v>
      </c>
      <c r="G175" s="19"/>
      <c r="H175" s="19" t="s">
        <v>1086</v>
      </c>
      <c r="I175" s="19" t="s">
        <v>1087</v>
      </c>
      <c r="J175" s="19"/>
      <c r="K175" s="60"/>
    </row>
    <row r="176" spans="2:11" ht="15" customHeight="1">
      <c r="B176" s="39"/>
      <c r="C176" s="19" t="s">
        <v>53</v>
      </c>
      <c r="D176" s="19"/>
      <c r="E176" s="19"/>
      <c r="F176" s="38" t="s">
        <v>1019</v>
      </c>
      <c r="G176" s="19"/>
      <c r="H176" s="19" t="s">
        <v>1088</v>
      </c>
      <c r="I176" s="19" t="s">
        <v>1089</v>
      </c>
      <c r="J176" s="19">
        <v>1</v>
      </c>
      <c r="K176" s="60"/>
    </row>
    <row r="177" spans="2:11" ht="15" customHeight="1">
      <c r="B177" s="39"/>
      <c r="C177" s="19" t="s">
        <v>50</v>
      </c>
      <c r="D177" s="19"/>
      <c r="E177" s="19"/>
      <c r="F177" s="38" t="s">
        <v>1019</v>
      </c>
      <c r="G177" s="19"/>
      <c r="H177" s="19" t="s">
        <v>1090</v>
      </c>
      <c r="I177" s="19" t="s">
        <v>1021</v>
      </c>
      <c r="J177" s="19">
        <v>20</v>
      </c>
      <c r="K177" s="60"/>
    </row>
    <row r="178" spans="2:11" ht="15" customHeight="1">
      <c r="B178" s="39"/>
      <c r="C178" s="19" t="s">
        <v>109</v>
      </c>
      <c r="D178" s="19"/>
      <c r="E178" s="19"/>
      <c r="F178" s="38" t="s">
        <v>1019</v>
      </c>
      <c r="G178" s="19"/>
      <c r="H178" s="19" t="s">
        <v>1091</v>
      </c>
      <c r="I178" s="19" t="s">
        <v>1021</v>
      </c>
      <c r="J178" s="19">
        <v>255</v>
      </c>
      <c r="K178" s="60"/>
    </row>
    <row r="179" spans="2:11" ht="15" customHeight="1">
      <c r="B179" s="39"/>
      <c r="C179" s="19" t="s">
        <v>110</v>
      </c>
      <c r="D179" s="19"/>
      <c r="E179" s="19"/>
      <c r="F179" s="38" t="s">
        <v>1019</v>
      </c>
      <c r="G179" s="19"/>
      <c r="H179" s="19" t="s">
        <v>984</v>
      </c>
      <c r="I179" s="19" t="s">
        <v>1021</v>
      </c>
      <c r="J179" s="19">
        <v>10</v>
      </c>
      <c r="K179" s="60"/>
    </row>
    <row r="180" spans="2:11" ht="15" customHeight="1">
      <c r="B180" s="39"/>
      <c r="C180" s="19" t="s">
        <v>111</v>
      </c>
      <c r="D180" s="19"/>
      <c r="E180" s="19"/>
      <c r="F180" s="38" t="s">
        <v>1019</v>
      </c>
      <c r="G180" s="19"/>
      <c r="H180" s="19" t="s">
        <v>1092</v>
      </c>
      <c r="I180" s="19" t="s">
        <v>1053</v>
      </c>
      <c r="J180" s="19"/>
      <c r="K180" s="60"/>
    </row>
    <row r="181" spans="2:11" ht="15" customHeight="1">
      <c r="B181" s="39"/>
      <c r="C181" s="19" t="s">
        <v>1093</v>
      </c>
      <c r="D181" s="19"/>
      <c r="E181" s="19"/>
      <c r="F181" s="38" t="s">
        <v>1019</v>
      </c>
      <c r="G181" s="19"/>
      <c r="H181" s="19" t="s">
        <v>1094</v>
      </c>
      <c r="I181" s="19" t="s">
        <v>1053</v>
      </c>
      <c r="J181" s="19"/>
      <c r="K181" s="60"/>
    </row>
    <row r="182" spans="2:11" ht="15" customHeight="1">
      <c r="B182" s="39"/>
      <c r="C182" s="19" t="s">
        <v>1082</v>
      </c>
      <c r="D182" s="19"/>
      <c r="E182" s="19"/>
      <c r="F182" s="38" t="s">
        <v>1019</v>
      </c>
      <c r="G182" s="19"/>
      <c r="H182" s="19" t="s">
        <v>1095</v>
      </c>
      <c r="I182" s="19" t="s">
        <v>1053</v>
      </c>
      <c r="J182" s="19"/>
      <c r="K182" s="60"/>
    </row>
    <row r="183" spans="2:11" ht="15" customHeight="1">
      <c r="B183" s="39"/>
      <c r="C183" s="19" t="s">
        <v>113</v>
      </c>
      <c r="D183" s="19"/>
      <c r="E183" s="19"/>
      <c r="F183" s="38" t="s">
        <v>1025</v>
      </c>
      <c r="G183" s="19"/>
      <c r="H183" s="19" t="s">
        <v>1096</v>
      </c>
      <c r="I183" s="19" t="s">
        <v>1021</v>
      </c>
      <c r="J183" s="19">
        <v>50</v>
      </c>
      <c r="K183" s="60"/>
    </row>
    <row r="184" spans="2:11" ht="15" customHeight="1">
      <c r="B184" s="39"/>
      <c r="C184" s="19" t="s">
        <v>1097</v>
      </c>
      <c r="D184" s="19"/>
      <c r="E184" s="19"/>
      <c r="F184" s="38" t="s">
        <v>1025</v>
      </c>
      <c r="G184" s="19"/>
      <c r="H184" s="19" t="s">
        <v>1098</v>
      </c>
      <c r="I184" s="19" t="s">
        <v>1099</v>
      </c>
      <c r="J184" s="19"/>
      <c r="K184" s="60"/>
    </row>
    <row r="185" spans="2:11" ht="15" customHeight="1">
      <c r="B185" s="39"/>
      <c r="C185" s="19" t="s">
        <v>1100</v>
      </c>
      <c r="D185" s="19"/>
      <c r="E185" s="19"/>
      <c r="F185" s="38" t="s">
        <v>1025</v>
      </c>
      <c r="G185" s="19"/>
      <c r="H185" s="19" t="s">
        <v>1101</v>
      </c>
      <c r="I185" s="19" t="s">
        <v>1099</v>
      </c>
      <c r="J185" s="19"/>
      <c r="K185" s="60"/>
    </row>
    <row r="186" spans="2:11" ht="15" customHeight="1">
      <c r="B186" s="39"/>
      <c r="C186" s="19" t="s">
        <v>1102</v>
      </c>
      <c r="D186" s="19"/>
      <c r="E186" s="19"/>
      <c r="F186" s="38" t="s">
        <v>1025</v>
      </c>
      <c r="G186" s="19"/>
      <c r="H186" s="19" t="s">
        <v>1103</v>
      </c>
      <c r="I186" s="19" t="s">
        <v>1099</v>
      </c>
      <c r="J186" s="19"/>
      <c r="K186" s="60"/>
    </row>
    <row r="187" spans="2:11" ht="15" customHeight="1">
      <c r="B187" s="39"/>
      <c r="C187" s="72" t="s">
        <v>1104</v>
      </c>
      <c r="D187" s="19"/>
      <c r="E187" s="19"/>
      <c r="F187" s="38" t="s">
        <v>1025</v>
      </c>
      <c r="G187" s="19"/>
      <c r="H187" s="19" t="s">
        <v>1105</v>
      </c>
      <c r="I187" s="19" t="s">
        <v>1106</v>
      </c>
      <c r="J187" s="73" t="s">
        <v>1107</v>
      </c>
      <c r="K187" s="60"/>
    </row>
    <row r="188" spans="2:11" ht="15" customHeight="1">
      <c r="B188" s="39"/>
      <c r="C188" s="24" t="s">
        <v>41</v>
      </c>
      <c r="D188" s="19"/>
      <c r="E188" s="19"/>
      <c r="F188" s="38" t="s">
        <v>1019</v>
      </c>
      <c r="G188" s="19"/>
      <c r="H188" s="15" t="s">
        <v>1108</v>
      </c>
      <c r="I188" s="19" t="s">
        <v>1109</v>
      </c>
      <c r="J188" s="19"/>
      <c r="K188" s="60"/>
    </row>
    <row r="189" spans="2:11" ht="15" customHeight="1">
      <c r="B189" s="39"/>
      <c r="C189" s="24" t="s">
        <v>1110</v>
      </c>
      <c r="D189" s="19"/>
      <c r="E189" s="19"/>
      <c r="F189" s="38" t="s">
        <v>1019</v>
      </c>
      <c r="G189" s="19"/>
      <c r="H189" s="19" t="s">
        <v>1111</v>
      </c>
      <c r="I189" s="19" t="s">
        <v>1053</v>
      </c>
      <c r="J189" s="19"/>
      <c r="K189" s="60"/>
    </row>
    <row r="190" spans="2:11" ht="15" customHeight="1">
      <c r="B190" s="39"/>
      <c r="C190" s="24" t="s">
        <v>1112</v>
      </c>
      <c r="D190" s="19"/>
      <c r="E190" s="19"/>
      <c r="F190" s="38" t="s">
        <v>1019</v>
      </c>
      <c r="G190" s="19"/>
      <c r="H190" s="19" t="s">
        <v>1113</v>
      </c>
      <c r="I190" s="19" t="s">
        <v>1053</v>
      </c>
      <c r="J190" s="19"/>
      <c r="K190" s="60"/>
    </row>
    <row r="191" spans="2:11" ht="15" customHeight="1">
      <c r="B191" s="39"/>
      <c r="C191" s="24" t="s">
        <v>1114</v>
      </c>
      <c r="D191" s="19"/>
      <c r="E191" s="19"/>
      <c r="F191" s="38" t="s">
        <v>1025</v>
      </c>
      <c r="G191" s="19"/>
      <c r="H191" s="19" t="s">
        <v>1115</v>
      </c>
      <c r="I191" s="19" t="s">
        <v>1053</v>
      </c>
      <c r="J191" s="19"/>
      <c r="K191" s="60"/>
    </row>
    <row r="192" spans="2:11" ht="15" customHeight="1">
      <c r="B192" s="66"/>
      <c r="C192" s="74"/>
      <c r="D192" s="48"/>
      <c r="E192" s="48"/>
      <c r="F192" s="48"/>
      <c r="G192" s="48"/>
      <c r="H192" s="48"/>
      <c r="I192" s="48"/>
      <c r="J192" s="48"/>
      <c r="K192" s="67"/>
    </row>
    <row r="193" spans="2:11" ht="18.75" customHeight="1">
      <c r="B193" s="15"/>
      <c r="C193" s="19"/>
      <c r="D193" s="19"/>
      <c r="E193" s="19"/>
      <c r="F193" s="38"/>
      <c r="G193" s="19"/>
      <c r="H193" s="19"/>
      <c r="I193" s="19"/>
      <c r="J193" s="19"/>
      <c r="K193" s="15"/>
    </row>
    <row r="194" spans="2:11" ht="18.75" customHeight="1">
      <c r="B194" s="15"/>
      <c r="C194" s="19"/>
      <c r="D194" s="19"/>
      <c r="E194" s="19"/>
      <c r="F194" s="38"/>
      <c r="G194" s="19"/>
      <c r="H194" s="19"/>
      <c r="I194" s="19"/>
      <c r="J194" s="19"/>
      <c r="K194" s="15"/>
    </row>
    <row r="195" spans="2:11" ht="18.75" customHeight="1">
      <c r="B195" s="25"/>
      <c r="C195" s="25"/>
      <c r="D195" s="25"/>
      <c r="E195" s="25"/>
      <c r="F195" s="25"/>
      <c r="G195" s="25"/>
      <c r="H195" s="25"/>
      <c r="I195" s="25"/>
      <c r="J195" s="25"/>
      <c r="K195" s="25"/>
    </row>
    <row r="196" spans="2:11" ht="13.5">
      <c r="B196" s="7"/>
      <c r="C196" s="8"/>
      <c r="D196" s="8"/>
      <c r="E196" s="8"/>
      <c r="F196" s="8"/>
      <c r="G196" s="8"/>
      <c r="H196" s="8"/>
      <c r="I196" s="8"/>
      <c r="J196" s="8"/>
      <c r="K196" s="9"/>
    </row>
    <row r="197" spans="2:11" ht="21">
      <c r="B197" s="10"/>
      <c r="C197" s="85" t="s">
        <v>1116</v>
      </c>
      <c r="D197" s="85"/>
      <c r="E197" s="85"/>
      <c r="F197" s="85"/>
      <c r="G197" s="85"/>
      <c r="H197" s="85"/>
      <c r="I197" s="85"/>
      <c r="J197" s="85"/>
      <c r="K197" s="11"/>
    </row>
    <row r="198" spans="2:11" ht="25.5" customHeight="1">
      <c r="B198" s="10"/>
      <c r="C198" s="75" t="s">
        <v>1117</v>
      </c>
      <c r="D198" s="75"/>
      <c r="E198" s="75"/>
      <c r="F198" s="75" t="s">
        <v>1118</v>
      </c>
      <c r="G198" s="76"/>
      <c r="H198" s="90" t="s">
        <v>1119</v>
      </c>
      <c r="I198" s="90"/>
      <c r="J198" s="90"/>
      <c r="K198" s="11"/>
    </row>
    <row r="199" spans="2:11" ht="5.25" customHeight="1">
      <c r="B199" s="39"/>
      <c r="C199" s="36"/>
      <c r="D199" s="36"/>
      <c r="E199" s="36"/>
      <c r="F199" s="36"/>
      <c r="G199" s="19"/>
      <c r="H199" s="36"/>
      <c r="I199" s="36"/>
      <c r="J199" s="36"/>
      <c r="K199" s="60"/>
    </row>
    <row r="200" spans="2:11" ht="15" customHeight="1">
      <c r="B200" s="39"/>
      <c r="C200" s="19" t="s">
        <v>1109</v>
      </c>
      <c r="D200" s="19"/>
      <c r="E200" s="19"/>
      <c r="F200" s="38" t="s">
        <v>42</v>
      </c>
      <c r="G200" s="19"/>
      <c r="H200" s="87" t="s">
        <v>1120</v>
      </c>
      <c r="I200" s="87"/>
      <c r="J200" s="87"/>
      <c r="K200" s="60"/>
    </row>
    <row r="201" spans="2:11" ht="15" customHeight="1">
      <c r="B201" s="39"/>
      <c r="C201" s="45"/>
      <c r="D201" s="19"/>
      <c r="E201" s="19"/>
      <c r="F201" s="38" t="s">
        <v>43</v>
      </c>
      <c r="G201" s="19"/>
      <c r="H201" s="87" t="s">
        <v>1121</v>
      </c>
      <c r="I201" s="87"/>
      <c r="J201" s="87"/>
      <c r="K201" s="60"/>
    </row>
    <row r="202" spans="2:11" ht="15" customHeight="1">
      <c r="B202" s="39"/>
      <c r="C202" s="45"/>
      <c r="D202" s="19"/>
      <c r="E202" s="19"/>
      <c r="F202" s="38" t="s">
        <v>46</v>
      </c>
      <c r="G202" s="19"/>
      <c r="H202" s="87" t="s">
        <v>1122</v>
      </c>
      <c r="I202" s="87"/>
      <c r="J202" s="87"/>
      <c r="K202" s="60"/>
    </row>
    <row r="203" spans="2:11" ht="15" customHeight="1">
      <c r="B203" s="39"/>
      <c r="C203" s="19"/>
      <c r="D203" s="19"/>
      <c r="E203" s="19"/>
      <c r="F203" s="38" t="s">
        <v>44</v>
      </c>
      <c r="G203" s="19"/>
      <c r="H203" s="87" t="s">
        <v>1123</v>
      </c>
      <c r="I203" s="87"/>
      <c r="J203" s="87"/>
      <c r="K203" s="60"/>
    </row>
    <row r="204" spans="2:11" ht="15" customHeight="1">
      <c r="B204" s="39"/>
      <c r="C204" s="19"/>
      <c r="D204" s="19"/>
      <c r="E204" s="19"/>
      <c r="F204" s="38" t="s">
        <v>45</v>
      </c>
      <c r="G204" s="19"/>
      <c r="H204" s="87" t="s">
        <v>1124</v>
      </c>
      <c r="I204" s="87"/>
      <c r="J204" s="87"/>
      <c r="K204" s="60"/>
    </row>
    <row r="205" spans="2:11" ht="15" customHeight="1">
      <c r="B205" s="39"/>
      <c r="C205" s="19"/>
      <c r="D205" s="19"/>
      <c r="E205" s="19"/>
      <c r="F205" s="38"/>
      <c r="G205" s="19"/>
      <c r="H205" s="19"/>
      <c r="I205" s="19"/>
      <c r="J205" s="19"/>
      <c r="K205" s="60"/>
    </row>
    <row r="206" spans="2:11" ht="15" customHeight="1">
      <c r="B206" s="39"/>
      <c r="C206" s="19" t="s">
        <v>1065</v>
      </c>
      <c r="D206" s="19"/>
      <c r="E206" s="19"/>
      <c r="F206" s="38" t="s">
        <v>80</v>
      </c>
      <c r="G206" s="19"/>
      <c r="H206" s="87" t="s">
        <v>1125</v>
      </c>
      <c r="I206" s="87"/>
      <c r="J206" s="87"/>
      <c r="K206" s="60"/>
    </row>
    <row r="207" spans="2:11" ht="15" customHeight="1">
      <c r="B207" s="39"/>
      <c r="C207" s="45"/>
      <c r="D207" s="19"/>
      <c r="E207" s="19"/>
      <c r="F207" s="38" t="s">
        <v>963</v>
      </c>
      <c r="G207" s="19"/>
      <c r="H207" s="87" t="s">
        <v>964</v>
      </c>
      <c r="I207" s="87"/>
      <c r="J207" s="87"/>
      <c r="K207" s="60"/>
    </row>
    <row r="208" spans="2:11" ht="15" customHeight="1">
      <c r="B208" s="39"/>
      <c r="C208" s="19"/>
      <c r="D208" s="19"/>
      <c r="E208" s="19"/>
      <c r="F208" s="38" t="s">
        <v>961</v>
      </c>
      <c r="G208" s="19"/>
      <c r="H208" s="87" t="s">
        <v>1126</v>
      </c>
      <c r="I208" s="87"/>
      <c r="J208" s="87"/>
      <c r="K208" s="60"/>
    </row>
    <row r="209" spans="2:11" ht="15" customHeight="1">
      <c r="B209" s="77"/>
      <c r="C209" s="45"/>
      <c r="D209" s="45"/>
      <c r="E209" s="45"/>
      <c r="F209" s="38" t="s">
        <v>74</v>
      </c>
      <c r="G209" s="24"/>
      <c r="H209" s="91" t="s">
        <v>965</v>
      </c>
      <c r="I209" s="91"/>
      <c r="J209" s="91"/>
      <c r="K209" s="78"/>
    </row>
    <row r="210" spans="2:11" ht="15" customHeight="1">
      <c r="B210" s="77"/>
      <c r="C210" s="45"/>
      <c r="D210" s="45"/>
      <c r="E210" s="45"/>
      <c r="F210" s="38" t="s">
        <v>966</v>
      </c>
      <c r="G210" s="24"/>
      <c r="H210" s="91" t="s">
        <v>1127</v>
      </c>
      <c r="I210" s="91"/>
      <c r="J210" s="91"/>
      <c r="K210" s="78"/>
    </row>
    <row r="211" spans="2:11" ht="15" customHeight="1">
      <c r="B211" s="77"/>
      <c r="C211" s="45"/>
      <c r="D211" s="45"/>
      <c r="E211" s="45"/>
      <c r="F211" s="79"/>
      <c r="G211" s="24"/>
      <c r="H211" s="80"/>
      <c r="I211" s="80"/>
      <c r="J211" s="80"/>
      <c r="K211" s="78"/>
    </row>
    <row r="212" spans="2:11" ht="15" customHeight="1">
      <c r="B212" s="77"/>
      <c r="C212" s="19" t="s">
        <v>1089</v>
      </c>
      <c r="D212" s="45"/>
      <c r="E212" s="45"/>
      <c r="F212" s="38">
        <v>1</v>
      </c>
      <c r="G212" s="24"/>
      <c r="H212" s="91" t="s">
        <v>1128</v>
      </c>
      <c r="I212" s="91"/>
      <c r="J212" s="91"/>
      <c r="K212" s="78"/>
    </row>
    <row r="213" spans="2:11" ht="15" customHeight="1">
      <c r="B213" s="77"/>
      <c r="C213" s="45"/>
      <c r="D213" s="45"/>
      <c r="E213" s="45"/>
      <c r="F213" s="38">
        <v>2</v>
      </c>
      <c r="G213" s="24"/>
      <c r="H213" s="91" t="s">
        <v>1129</v>
      </c>
      <c r="I213" s="91"/>
      <c r="J213" s="91"/>
      <c r="K213" s="78"/>
    </row>
    <row r="214" spans="2:11" ht="15" customHeight="1">
      <c r="B214" s="77"/>
      <c r="C214" s="45"/>
      <c r="D214" s="45"/>
      <c r="E214" s="45"/>
      <c r="F214" s="38">
        <v>3</v>
      </c>
      <c r="G214" s="24"/>
      <c r="H214" s="91" t="s">
        <v>1130</v>
      </c>
      <c r="I214" s="91"/>
      <c r="J214" s="91"/>
      <c r="K214" s="78"/>
    </row>
    <row r="215" spans="2:11" ht="15" customHeight="1">
      <c r="B215" s="77"/>
      <c r="C215" s="45"/>
      <c r="D215" s="45"/>
      <c r="E215" s="45"/>
      <c r="F215" s="38">
        <v>4</v>
      </c>
      <c r="G215" s="24"/>
      <c r="H215" s="91" t="s">
        <v>1131</v>
      </c>
      <c r="I215" s="91"/>
      <c r="J215" s="91"/>
      <c r="K215" s="78"/>
    </row>
    <row r="216" spans="2:11" ht="12.75" customHeight="1">
      <c r="B216" s="81"/>
      <c r="C216" s="82"/>
      <c r="D216" s="82"/>
      <c r="E216" s="82"/>
      <c r="F216" s="82"/>
      <c r="G216" s="82"/>
      <c r="H216" s="82"/>
      <c r="I216" s="82"/>
      <c r="J216" s="82"/>
      <c r="K216" s="83"/>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833333" right="0.5833333" top="0.5833333" bottom="0.5833333" header="0" footer="0"/>
  <pageSetup blackAndWhite="1" fitToHeight="100" fitToWidth="1" horizontalDpi="600" verticalDpi="600" orientation="portrait" paperSize="9"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Valečka</dc:creator>
  <cp:keywords/>
  <dc:description/>
  <cp:lastModifiedBy>Vondruška Jan</cp:lastModifiedBy>
  <dcterms:created xsi:type="dcterms:W3CDTF">2018-03-27T19:18:15Z</dcterms:created>
  <dcterms:modified xsi:type="dcterms:W3CDTF">2019-04-08T06:08:23Z</dcterms:modified>
  <cp:category/>
  <cp:version/>
  <cp:contentType/>
  <cp:contentStatus/>
</cp:coreProperties>
</file>