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5028" yWindow="5028" windowWidth="38700" windowHeight="15552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<sst xmlns="http://schemas.openxmlformats.org/spreadsheetml/2006/main" count="164" uniqueCount="126">
  <si>
    <t>počet</t>
  </si>
  <si>
    <t>Osazení AMS</t>
  </si>
  <si>
    <t>ÚCHR</t>
  </si>
  <si>
    <t>pH, vodivost</t>
  </si>
  <si>
    <t>Pasportizace stávajících objektů</t>
  </si>
  <si>
    <t>Geofyzikální průzkum</t>
  </si>
  <si>
    <t>Geodetické zaměření</t>
  </si>
  <si>
    <t>Reinterpretace a vyhodnocení</t>
  </si>
  <si>
    <t>ks</t>
  </si>
  <si>
    <t>bm</t>
  </si>
  <si>
    <t>jednotka</t>
  </si>
  <si>
    <t>ha</t>
  </si>
  <si>
    <t>bod</t>
  </si>
  <si>
    <t>Vrtné práce a výstroj, včetně dopravy a dalších nákladů</t>
  </si>
  <si>
    <t>celkem</t>
  </si>
  <si>
    <t>Přípravné a projektové práce</t>
  </si>
  <si>
    <t>j</t>
  </si>
  <si>
    <t>nové vrty IG PTS - 15 vrtů</t>
  </si>
  <si>
    <t>zk</t>
  </si>
  <si>
    <t>rozbor</t>
  </si>
  <si>
    <t>inženýrská činnost v rámci vrtných prací</t>
  </si>
  <si>
    <t>karotážní měření</t>
  </si>
  <si>
    <t>Laboratorní práce</t>
  </si>
  <si>
    <t>propustnost laboratorní</t>
  </si>
  <si>
    <t>instalace a provoz srážkoměru se záznamem teploty</t>
  </si>
  <si>
    <t>instalace a provoz výparoměru (stacionární)</t>
  </si>
  <si>
    <t xml:space="preserve">instalace a provoz snímače výšky hladiny v šachtách </t>
  </si>
  <si>
    <t>Hydrodynamické testy</t>
  </si>
  <si>
    <t>odběr</t>
  </si>
  <si>
    <t>měření</t>
  </si>
  <si>
    <t>Monitoring - roční</t>
  </si>
  <si>
    <t>přípravné jednání, projednání záměru</t>
  </si>
  <si>
    <t>výjezd</t>
  </si>
  <si>
    <t>zpracování závěrečné zprávy</t>
  </si>
  <si>
    <t>úšast na KD, konzultace - čtvrtletně</t>
  </si>
  <si>
    <t xml:space="preserve">HPV </t>
  </si>
  <si>
    <t>instalace a provoz průtokoměrů (odtok z VK, čerpání do VK)</t>
  </si>
  <si>
    <t>registrační stanice, přenos, včetně zabezpečení</t>
  </si>
  <si>
    <t>zpracování mračna bodů</t>
  </si>
  <si>
    <t>vyhotovení účelové mapy</t>
  </si>
  <si>
    <t>geofyzikální měření - vytýčení profilů</t>
  </si>
  <si>
    <t>geofyzikální měření - multielektrodové odporové sondování (ERT)</t>
  </si>
  <si>
    <t>geofyzikální měření - reflexní seismika</t>
  </si>
  <si>
    <t>roční zhodnocení a doporučení dalšího postupu</t>
  </si>
  <si>
    <t>CELKEM</t>
  </si>
  <si>
    <t>m</t>
  </si>
  <si>
    <t>geofyzikální měření - mělká refrakční seismika (MRS), S vlny</t>
  </si>
  <si>
    <t>zpracování a vyhodnocení dat</t>
  </si>
  <si>
    <t>geofyzikální měření - multielektrodové odporové sondování (ERT) v zatopených částech</t>
  </si>
  <si>
    <t>nové HG vrty monitorovací HGP 19 vrtů</t>
  </si>
  <si>
    <t>klasifikační rozbor zemin a hornin</t>
  </si>
  <si>
    <t>jednotková cena</t>
  </si>
  <si>
    <t>základní parametry zemin a hornin</t>
  </si>
  <si>
    <t>nové HG vrty průzkumné kvartér HGK - 3 vrty</t>
  </si>
  <si>
    <t>nové HG vrty průzkumné turon HGT - 3 vrty</t>
  </si>
  <si>
    <t>nové HG vrty průzkumné cenoman HGC - 3 vrty</t>
  </si>
  <si>
    <t>dynamický odběr PV pro hydrochemické sledování (28 vrtů) - čtvrtletní</t>
  </si>
  <si>
    <t>statický odběr vod pro hydrochemické sledování ( 9 míst) - čtvrtletní</t>
  </si>
  <si>
    <t>připojovací měření</t>
  </si>
  <si>
    <t>instalace a provoz měrného přelivu na Předonínském potoku</t>
  </si>
  <si>
    <t>čerpací a stoupací zkouška (jednodenní)</t>
  </si>
  <si>
    <t>kontrola měřicích prvků - čtvrtletně</t>
  </si>
  <si>
    <t>měření průtoku Předonínského potoku  - měsíčně</t>
  </si>
  <si>
    <t>instalace a provoz snímače volné hladiny (Labe)</t>
  </si>
  <si>
    <t>instalace a provoz snímače volné hladiny (jezera a a veslařský kanál)</t>
  </si>
  <si>
    <t>měření dna veslařského kanálu pomocí sonaru</t>
  </si>
  <si>
    <t>zaměření vrtů</t>
  </si>
  <si>
    <t>laboratorní rozbory, rozsah pH, CHSK-Cr, konduktivita (do 30 míst) - čtvrtletní</t>
  </si>
  <si>
    <t>průběžné vyhodnocení (dostuné online) - čtvrtletně</t>
  </si>
  <si>
    <t>fotogrammetrie a 3D laserové skenování v kombinaci s měřením totální stanicí</t>
  </si>
  <si>
    <t>statický odběr vod pro hydrochemické sledování (výtok) - čtvrtletně</t>
  </si>
  <si>
    <t>stávající studny, vrty a místa měření hladiny</t>
  </si>
  <si>
    <t>projekční práce pro dlouhodobou čerpací zkoušku</t>
  </si>
  <si>
    <t>čerpací a stoupací zkouška (dlouhodobá, s využitím stávající ČS)</t>
  </si>
  <si>
    <t>vrty, studny (dokumentace: HPV, hloubka, výstroj, litologie, odběr)</t>
  </si>
  <si>
    <t>soubor</t>
  </si>
  <si>
    <t>1.1</t>
  </si>
  <si>
    <t>2.2</t>
  </si>
  <si>
    <t>4.4</t>
  </si>
  <si>
    <t>3.3</t>
  </si>
  <si>
    <t>2.1</t>
  </si>
  <si>
    <t>2.6</t>
  </si>
  <si>
    <t>2.4</t>
  </si>
  <si>
    <t>2.3</t>
  </si>
  <si>
    <t>2.5</t>
  </si>
  <si>
    <t>3.1</t>
  </si>
  <si>
    <t>8.4</t>
  </si>
  <si>
    <t>7.3</t>
  </si>
  <si>
    <t>9.4</t>
  </si>
  <si>
    <t>3.2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</si>
  <si>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</si>
  <si>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</si>
  <si>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</si>
  <si>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</si>
  <si>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</si>
  <si>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</si>
  <si>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</si>
  <si>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</si>
  <si>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</si>
  <si>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5.1</t>
  </si>
  <si>
    <t>5.2</t>
  </si>
  <si>
    <t>5.3</t>
  </si>
  <si>
    <t>5.4</t>
  </si>
  <si>
    <t>5.5</t>
  </si>
  <si>
    <t>6.1</t>
  </si>
  <si>
    <t>7.1</t>
  </si>
  <si>
    <t>7.2</t>
  </si>
  <si>
    <t>7.4</t>
  </si>
  <si>
    <t>7.5</t>
  </si>
  <si>
    <t>7.6</t>
  </si>
  <si>
    <t>8.1</t>
  </si>
  <si>
    <t>8.2</t>
  </si>
  <si>
    <t>8.3</t>
  </si>
  <si>
    <t>8.5</t>
  </si>
  <si>
    <t>8.6</t>
  </si>
  <si>
    <t>8.7</t>
  </si>
  <si>
    <t>9.1</t>
  </si>
  <si>
    <t>9.2</t>
  </si>
  <si>
    <t>9.3</t>
  </si>
  <si>
    <t>9.5</t>
  </si>
  <si>
    <t>9.6</t>
  </si>
  <si>
    <t>9.7</t>
  </si>
  <si>
    <t>9.8</t>
  </si>
  <si>
    <t>10.1</t>
  </si>
  <si>
    <t>10.2</t>
  </si>
  <si>
    <t>10.3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</si>
</sst>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49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vertical="center" wrapText="1"/>
      <protection/>
    </xf>
    <xf numFmtId="0" fontId="5" fillId="2" borderId="4" xfId="0" applyFont="1" applyFill="1" applyBorder="1" applyAlignment="1" applyProtection="1">
      <alignment vertical="center" wrapText="1"/>
      <protection/>
    </xf>
    <xf numFmtId="3" fontId="3" fillId="2" borderId="4" xfId="0" applyNumberFormat="1" applyFont="1" applyFill="1" applyBorder="1" applyAlignment="1" applyProtection="1">
      <alignment vertical="center" wrapText="1"/>
      <protection/>
    </xf>
    <xf numFmtId="4" fontId="3" fillId="2" borderId="4" xfId="0" applyNumberFormat="1" applyFont="1" applyFill="1" applyBorder="1" applyAlignment="1" applyProtection="1">
      <alignment vertical="center" wrapText="1"/>
      <protection/>
    </xf>
    <xf numFmtId="4" fontId="6" fillId="2" borderId="4" xfId="0" applyNumberFormat="1" applyFont="1" applyFill="1" applyBorder="1" applyAlignment="1" applyProtection="1">
      <alignment vertical="center" wrapText="1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vertical="center" wrapText="1"/>
      <protection/>
    </xf>
    <xf numFmtId="0" fontId="3" fillId="3" borderId="4" xfId="0" applyFont="1" applyFill="1" applyBorder="1" applyAlignment="1" applyProtection="1">
      <alignment vertical="center" wrapText="1"/>
      <protection/>
    </xf>
    <xf numFmtId="3" fontId="3" fillId="3" borderId="4" xfId="0" applyNumberFormat="1" applyFont="1" applyFill="1" applyBorder="1" applyAlignment="1" applyProtection="1">
      <alignment vertical="center" wrapText="1"/>
      <protection/>
    </xf>
    <xf numFmtId="4" fontId="3" fillId="3" borderId="4" xfId="0" applyNumberFormat="1" applyFont="1" applyFill="1" applyBorder="1" applyAlignment="1" applyProtection="1">
      <alignment vertical="center" wrapText="1"/>
      <protection/>
    </xf>
    <xf numFmtId="0" fontId="4" fillId="2" borderId="4" xfId="0" applyFont="1" applyFill="1" applyBorder="1" applyAlignment="1" applyProtection="1">
      <alignment vertical="center" wrapText="1"/>
      <protection/>
    </xf>
    <xf numFmtId="3" fontId="6" fillId="2" borderId="4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Protection="1">
      <protection/>
    </xf>
    <xf numFmtId="0" fontId="3" fillId="0" borderId="3" xfId="0" applyFont="1" applyBorder="1" applyAlignment="1" applyProtection="1">
      <alignment vertic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3" fontId="3" fillId="0" borderId="4" xfId="0" applyNumberFormat="1" applyFont="1" applyBorder="1" applyAlignment="1" applyProtection="1">
      <alignment vertical="center" wrapText="1"/>
      <protection/>
    </xf>
    <xf numFmtId="49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 wrapText="1"/>
      <protection/>
    </xf>
    <xf numFmtId="0" fontId="5" fillId="4" borderId="4" xfId="0" applyFont="1" applyFill="1" applyBorder="1" applyAlignment="1" applyProtection="1">
      <alignment vertical="center" wrapText="1"/>
      <protection/>
    </xf>
    <xf numFmtId="3" fontId="5" fillId="4" borderId="4" xfId="0" applyNumberFormat="1" applyFont="1" applyFill="1" applyBorder="1" applyAlignment="1" applyProtection="1">
      <alignment vertical="center" wrapText="1"/>
      <protection/>
    </xf>
    <xf numFmtId="49" fontId="3" fillId="0" borderId="3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Protection="1">
      <protection/>
    </xf>
    <xf numFmtId="49" fontId="4" fillId="5" borderId="3" xfId="0" applyNumberFormat="1" applyFont="1" applyFill="1" applyBorder="1" applyAlignment="1" applyProtection="1">
      <alignment horizontal="center" vertical="center" wrapText="1"/>
      <protection/>
    </xf>
    <xf numFmtId="0" fontId="4" fillId="5" borderId="3" xfId="0" applyFont="1" applyFill="1" applyBorder="1" applyAlignment="1" applyProtection="1">
      <alignment vertical="center" wrapText="1"/>
      <protection/>
    </xf>
    <xf numFmtId="0" fontId="4" fillId="5" borderId="4" xfId="0" applyFont="1" applyFill="1" applyBorder="1" applyAlignment="1" applyProtection="1">
      <alignment vertical="center" wrapText="1"/>
      <protection/>
    </xf>
    <xf numFmtId="3" fontId="6" fillId="5" borderId="4" xfId="0" applyNumberFormat="1" applyFont="1" applyFill="1" applyBorder="1" applyAlignment="1" applyProtection="1">
      <alignment vertical="center" wrapText="1"/>
      <protection/>
    </xf>
    <xf numFmtId="4" fontId="6" fillId="5" borderId="4" xfId="0" applyNumberFormat="1" applyFont="1" applyFill="1" applyBorder="1" applyAlignment="1" applyProtection="1">
      <alignment vertical="center" wrapText="1"/>
      <protection/>
    </xf>
    <xf numFmtId="9" fontId="3" fillId="3" borderId="4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 horizontal="center"/>
      <protection/>
    </xf>
    <xf numFmtId="0" fontId="7" fillId="0" borderId="0" xfId="0" applyFont="1" applyProtection="1">
      <protection/>
    </xf>
    <xf numFmtId="4" fontId="3" fillId="6" borderId="4" xfId="0" applyNumberFormat="1" applyFont="1" applyFill="1" applyBorder="1" applyAlignment="1" applyProtection="1">
      <alignment vertical="center" wrapText="1"/>
      <protection locked="0"/>
    </xf>
    <xf numFmtId="4" fontId="3" fillId="6" borderId="1" xfId="0" applyNumberFormat="1" applyFont="1" applyFill="1" applyBorder="1" applyProtection="1">
      <protection locked="0"/>
    </xf>
    <xf numFmtId="4" fontId="6" fillId="2" borderId="2" xfId="0" applyNumberFormat="1" applyFont="1" applyFill="1" applyBorder="1" applyAlignment="1" applyProtection="1">
      <alignment vertical="center" wrapText="1"/>
      <protection/>
    </xf>
    <xf numFmtId="0" fontId="4" fillId="2" borderId="5" xfId="0" applyFont="1" applyFill="1" applyBorder="1" applyAlignment="1" applyProtection="1">
      <alignment horizontal="left" vertical="center" wrapText="1" indent="1"/>
      <protection/>
    </xf>
    <xf numFmtId="0" fontId="4" fillId="2" borderId="6" xfId="0" applyFont="1" applyFill="1" applyBorder="1" applyAlignment="1" applyProtection="1">
      <alignment horizontal="left" vertical="center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="85" zoomScaleNormal="85" workbookViewId="0" topLeftCell="A1">
      <selection activeCell="E6" sqref="E6"/>
    </sheetView>
  </sheetViews>
  <sheetFormatPr defaultColWidth="9.140625" defaultRowHeight="15"/>
  <cols>
    <col min="1" max="1" width="14.140625" style="34" bestFit="1" customWidth="1"/>
    <col min="2" max="2" width="86.28125" style="4" customWidth="1"/>
    <col min="3" max="3" width="13.57421875" style="4" customWidth="1"/>
    <col min="4" max="4" width="11.7109375" style="4" customWidth="1"/>
    <col min="5" max="5" width="22.140625" style="4" customWidth="1"/>
    <col min="6" max="6" width="29.28125" style="4" customWidth="1"/>
    <col min="7" max="7" width="9.140625" style="4" customWidth="1"/>
    <col min="8" max="8" width="18.421875" style="4" customWidth="1"/>
    <col min="9" max="16384" width="9.140625" style="4" customWidth="1"/>
  </cols>
  <sheetData>
    <row r="1" spans="1:6" ht="30" customHeight="1" thickBot="1">
      <c r="A1" s="1"/>
      <c r="B1" s="2"/>
      <c r="C1" s="3" t="s">
        <v>10</v>
      </c>
      <c r="D1" s="3" t="s">
        <v>0</v>
      </c>
      <c r="E1" s="3" t="s">
        <v>51</v>
      </c>
      <c r="F1" s="3" t="s">
        <v>14</v>
      </c>
    </row>
    <row r="2" spans="1:6" ht="30" customHeight="1" thickBot="1">
      <c r="A2" s="5">
        <v>1</v>
      </c>
      <c r="B2" s="6" t="s">
        <v>15</v>
      </c>
      <c r="C2" s="7"/>
      <c r="D2" s="8"/>
      <c r="E2" s="9"/>
      <c r="F2" s="10">
        <f>SUM(F3)</f>
        <v>0</v>
      </c>
    </row>
    <row r="3" spans="1:6" ht="30" customHeight="1" thickBot="1">
      <c r="A3" s="11" t="s">
        <v>76</v>
      </c>
      <c r="B3" s="12" t="s">
        <v>15</v>
      </c>
      <c r="C3" s="13" t="s">
        <v>75</v>
      </c>
      <c r="D3" s="14">
        <v>1</v>
      </c>
      <c r="E3" s="36"/>
      <c r="F3" s="15">
        <f>ROUND(D3*E3,2)</f>
        <v>0</v>
      </c>
    </row>
    <row r="4" spans="1:6" ht="30" customHeight="1" thickBot="1">
      <c r="A4" s="5">
        <v>2</v>
      </c>
      <c r="B4" s="6" t="s">
        <v>13</v>
      </c>
      <c r="C4" s="16"/>
      <c r="D4" s="17"/>
      <c r="E4" s="10"/>
      <c r="F4" s="10">
        <f>SUM(F5:F10)</f>
        <v>0</v>
      </c>
    </row>
    <row r="5" spans="1:6" ht="30" customHeight="1" thickBot="1">
      <c r="A5" s="11" t="s">
        <v>80</v>
      </c>
      <c r="B5" s="12" t="s">
        <v>53</v>
      </c>
      <c r="C5" s="13" t="s">
        <v>9</v>
      </c>
      <c r="D5" s="14">
        <v>60</v>
      </c>
      <c r="E5" s="36"/>
      <c r="F5" s="15">
        <f aca="true" t="shared" si="0" ref="F5:F10">ROUND(D5*E5,2)</f>
        <v>0</v>
      </c>
    </row>
    <row r="6" spans="1:6" ht="30" customHeight="1" thickBot="1">
      <c r="A6" s="11" t="s">
        <v>77</v>
      </c>
      <c r="B6" s="12" t="s">
        <v>54</v>
      </c>
      <c r="C6" s="13" t="s">
        <v>9</v>
      </c>
      <c r="D6" s="14">
        <v>105</v>
      </c>
      <c r="E6" s="36"/>
      <c r="F6" s="15">
        <f t="shared" si="0"/>
        <v>0</v>
      </c>
    </row>
    <row r="7" spans="1:8" ht="30" customHeight="1" thickBot="1">
      <c r="A7" s="11" t="s">
        <v>83</v>
      </c>
      <c r="B7" s="12" t="s">
        <v>55</v>
      </c>
      <c r="C7" s="13" t="s">
        <v>9</v>
      </c>
      <c r="D7" s="14">
        <v>240</v>
      </c>
      <c r="E7" s="36"/>
      <c r="F7" s="15">
        <f t="shared" si="0"/>
        <v>0</v>
      </c>
      <c r="H7" s="18"/>
    </row>
    <row r="8" spans="1:6" ht="30" customHeight="1" thickBot="1">
      <c r="A8" s="11" t="s">
        <v>82</v>
      </c>
      <c r="B8" s="19" t="s">
        <v>49</v>
      </c>
      <c r="C8" s="20" t="s">
        <v>9</v>
      </c>
      <c r="D8" s="21">
        <v>190</v>
      </c>
      <c r="E8" s="36"/>
      <c r="F8" s="15">
        <f t="shared" si="0"/>
        <v>0</v>
      </c>
    </row>
    <row r="9" spans="1:6" ht="30" customHeight="1" thickBot="1">
      <c r="A9" s="11" t="s">
        <v>84</v>
      </c>
      <c r="B9" s="19" t="s">
        <v>17</v>
      </c>
      <c r="C9" s="20" t="s">
        <v>9</v>
      </c>
      <c r="D9" s="21">
        <v>375</v>
      </c>
      <c r="E9" s="36"/>
      <c r="F9" s="15">
        <f t="shared" si="0"/>
        <v>0</v>
      </c>
    </row>
    <row r="10" spans="1:8" ht="30" customHeight="1" thickBot="1">
      <c r="A10" s="11" t="s">
        <v>81</v>
      </c>
      <c r="B10" s="19" t="s">
        <v>20</v>
      </c>
      <c r="C10" s="20" t="s">
        <v>9</v>
      </c>
      <c r="D10" s="21">
        <f>SUM(D5:D9)</f>
        <v>970</v>
      </c>
      <c r="E10" s="36"/>
      <c r="F10" s="15">
        <f t="shared" si="0"/>
        <v>0</v>
      </c>
      <c r="H10" s="18"/>
    </row>
    <row r="11" spans="1:6" ht="30" customHeight="1" thickBot="1">
      <c r="A11" s="5">
        <v>3</v>
      </c>
      <c r="B11" s="6" t="s">
        <v>1</v>
      </c>
      <c r="C11" s="16"/>
      <c r="D11" s="17"/>
      <c r="E11" s="10"/>
      <c r="F11" s="10">
        <f>SUM(F12:F20)</f>
        <v>0</v>
      </c>
    </row>
    <row r="12" spans="1:8" ht="30" customHeight="1" thickBot="1">
      <c r="A12" s="22" t="s">
        <v>85</v>
      </c>
      <c r="B12" s="23" t="s">
        <v>35</v>
      </c>
      <c r="C12" s="24" t="s">
        <v>8</v>
      </c>
      <c r="D12" s="25">
        <v>28</v>
      </c>
      <c r="E12" s="36"/>
      <c r="F12" s="15">
        <f aca="true" t="shared" si="1" ref="F12:F20">ROUND(D12*E12,2)</f>
        <v>0</v>
      </c>
      <c r="H12" s="18"/>
    </row>
    <row r="13" spans="1:6" ht="30" customHeight="1" thickBot="1">
      <c r="A13" s="22" t="s">
        <v>89</v>
      </c>
      <c r="B13" s="23" t="s">
        <v>36</v>
      </c>
      <c r="C13" s="24" t="s">
        <v>8</v>
      </c>
      <c r="D13" s="25">
        <v>2</v>
      </c>
      <c r="E13" s="36"/>
      <c r="F13" s="15">
        <f t="shared" si="1"/>
        <v>0</v>
      </c>
    </row>
    <row r="14" spans="1:6" ht="30" customHeight="1" thickBot="1">
      <c r="A14" s="22" t="s">
        <v>79</v>
      </c>
      <c r="B14" s="12" t="s">
        <v>26</v>
      </c>
      <c r="C14" s="13" t="s">
        <v>8</v>
      </c>
      <c r="D14" s="14">
        <v>2</v>
      </c>
      <c r="E14" s="36"/>
      <c r="F14" s="15">
        <f t="shared" si="1"/>
        <v>0</v>
      </c>
    </row>
    <row r="15" spans="1:6" ht="30" customHeight="1" thickBot="1">
      <c r="A15" s="22" t="s">
        <v>90</v>
      </c>
      <c r="B15" s="12" t="s">
        <v>64</v>
      </c>
      <c r="C15" s="13" t="s">
        <v>8</v>
      </c>
      <c r="D15" s="14">
        <v>4</v>
      </c>
      <c r="E15" s="36"/>
      <c r="F15" s="15">
        <f t="shared" si="1"/>
        <v>0</v>
      </c>
    </row>
    <row r="16" spans="1:6" ht="30" customHeight="1" thickBot="1">
      <c r="A16" s="22" t="s">
        <v>91</v>
      </c>
      <c r="B16" s="12" t="s">
        <v>63</v>
      </c>
      <c r="C16" s="13" t="s">
        <v>8</v>
      </c>
      <c r="D16" s="14">
        <v>2</v>
      </c>
      <c r="E16" s="36"/>
      <c r="F16" s="15">
        <f t="shared" si="1"/>
        <v>0</v>
      </c>
    </row>
    <row r="17" spans="1:6" ht="30" customHeight="1" thickBot="1">
      <c r="A17" s="22" t="s">
        <v>92</v>
      </c>
      <c r="B17" s="12" t="s">
        <v>59</v>
      </c>
      <c r="C17" s="13" t="s">
        <v>8</v>
      </c>
      <c r="D17" s="14">
        <v>1</v>
      </c>
      <c r="E17" s="36"/>
      <c r="F17" s="15">
        <f t="shared" si="1"/>
        <v>0</v>
      </c>
    </row>
    <row r="18" spans="1:6" ht="30" customHeight="1" thickBot="1">
      <c r="A18" s="22" t="s">
        <v>93</v>
      </c>
      <c r="B18" s="23" t="s">
        <v>24</v>
      </c>
      <c r="C18" s="24" t="s">
        <v>8</v>
      </c>
      <c r="D18" s="25">
        <v>1</v>
      </c>
      <c r="E18" s="36"/>
      <c r="F18" s="15">
        <f t="shared" si="1"/>
        <v>0</v>
      </c>
    </row>
    <row r="19" spans="1:6" ht="30" customHeight="1" thickBot="1">
      <c r="A19" s="22" t="s">
        <v>94</v>
      </c>
      <c r="B19" s="23" t="s">
        <v>25</v>
      </c>
      <c r="C19" s="24" t="s">
        <v>8</v>
      </c>
      <c r="D19" s="25">
        <v>1</v>
      </c>
      <c r="E19" s="36"/>
      <c r="F19" s="15">
        <f t="shared" si="1"/>
        <v>0</v>
      </c>
    </row>
    <row r="20" spans="1:6" ht="30" customHeight="1" thickBot="1">
      <c r="A20" s="22" t="s">
        <v>95</v>
      </c>
      <c r="B20" s="23" t="s">
        <v>37</v>
      </c>
      <c r="C20" s="24" t="s">
        <v>8</v>
      </c>
      <c r="D20" s="25">
        <v>3</v>
      </c>
      <c r="E20" s="36"/>
      <c r="F20" s="15">
        <f t="shared" si="1"/>
        <v>0</v>
      </c>
    </row>
    <row r="21" spans="1:6" ht="30" customHeight="1" thickBot="1">
      <c r="A21" s="5">
        <v>4</v>
      </c>
      <c r="B21" s="6" t="s">
        <v>27</v>
      </c>
      <c r="C21" s="16"/>
      <c r="D21" s="17"/>
      <c r="E21" s="10"/>
      <c r="F21" s="10">
        <f>SUM(F22:F25)</f>
        <v>0</v>
      </c>
    </row>
    <row r="22" spans="1:6" ht="30" customHeight="1" thickBot="1">
      <c r="A22" s="26" t="s">
        <v>96</v>
      </c>
      <c r="B22" s="19" t="s">
        <v>60</v>
      </c>
      <c r="C22" s="20" t="s">
        <v>18</v>
      </c>
      <c r="D22" s="21">
        <v>28</v>
      </c>
      <c r="E22" s="36"/>
      <c r="F22" s="15">
        <f aca="true" t="shared" si="2" ref="F22:F25">ROUND(D22*E22,2)</f>
        <v>0</v>
      </c>
    </row>
    <row r="23" spans="1:6" ht="30" customHeight="1" thickBot="1">
      <c r="A23" s="26" t="s">
        <v>97</v>
      </c>
      <c r="B23" s="19" t="s">
        <v>72</v>
      </c>
      <c r="C23" s="20" t="s">
        <v>16</v>
      </c>
      <c r="D23" s="21">
        <v>1</v>
      </c>
      <c r="E23" s="36"/>
      <c r="F23" s="15">
        <f t="shared" si="2"/>
        <v>0</v>
      </c>
    </row>
    <row r="24" spans="1:6" ht="30" customHeight="1" thickBot="1">
      <c r="A24" s="26" t="s">
        <v>98</v>
      </c>
      <c r="B24" s="19" t="s">
        <v>73</v>
      </c>
      <c r="C24" s="20" t="s">
        <v>16</v>
      </c>
      <c r="D24" s="21">
        <v>2</v>
      </c>
      <c r="E24" s="37"/>
      <c r="F24" s="15">
        <f t="shared" si="2"/>
        <v>0</v>
      </c>
    </row>
    <row r="25" spans="1:6" ht="30" customHeight="1" thickBot="1">
      <c r="A25" s="26" t="s">
        <v>78</v>
      </c>
      <c r="B25" s="12" t="s">
        <v>21</v>
      </c>
      <c r="C25" s="13" t="s">
        <v>9</v>
      </c>
      <c r="D25" s="14">
        <f>SUM(D5:D8)</f>
        <v>595</v>
      </c>
      <c r="E25" s="36"/>
      <c r="F25" s="15">
        <f t="shared" si="2"/>
        <v>0</v>
      </c>
    </row>
    <row r="26" spans="1:6" ht="30" customHeight="1" thickBot="1">
      <c r="A26" s="5">
        <v>5</v>
      </c>
      <c r="B26" s="6" t="s">
        <v>22</v>
      </c>
      <c r="C26" s="16"/>
      <c r="D26" s="17"/>
      <c r="E26" s="10"/>
      <c r="F26" s="10">
        <f>SUM(F27:F31)</f>
        <v>0</v>
      </c>
    </row>
    <row r="27" spans="1:6" ht="30" customHeight="1" thickBot="1">
      <c r="A27" s="26" t="s">
        <v>99</v>
      </c>
      <c r="B27" s="19" t="s">
        <v>2</v>
      </c>
      <c r="C27" s="20" t="s">
        <v>19</v>
      </c>
      <c r="D27" s="21">
        <v>9</v>
      </c>
      <c r="E27" s="36"/>
      <c r="F27" s="15">
        <f aca="true" t="shared" si="3" ref="F27:F31">ROUND(D27*E27,2)</f>
        <v>0</v>
      </c>
    </row>
    <row r="28" spans="1:6" ht="30" customHeight="1" thickBot="1">
      <c r="A28" s="26" t="s">
        <v>100</v>
      </c>
      <c r="B28" s="19" t="s">
        <v>3</v>
      </c>
      <c r="C28" s="20" t="s">
        <v>19</v>
      </c>
      <c r="D28" s="21">
        <v>28</v>
      </c>
      <c r="E28" s="36"/>
      <c r="F28" s="15">
        <f t="shared" si="3"/>
        <v>0</v>
      </c>
    </row>
    <row r="29" spans="1:7" ht="30" customHeight="1" thickBot="1">
      <c r="A29" s="26" t="s">
        <v>101</v>
      </c>
      <c r="B29" s="19" t="s">
        <v>50</v>
      </c>
      <c r="C29" s="20" t="s">
        <v>18</v>
      </c>
      <c r="D29" s="21">
        <f>(3+3+19+15)*3</f>
        <v>120</v>
      </c>
      <c r="E29" s="36"/>
      <c r="F29" s="15">
        <f t="shared" si="3"/>
        <v>0</v>
      </c>
      <c r="G29" s="27"/>
    </row>
    <row r="30" spans="1:7" ht="30" customHeight="1" thickBot="1">
      <c r="A30" s="26" t="s">
        <v>102</v>
      </c>
      <c r="B30" s="19" t="s">
        <v>52</v>
      </c>
      <c r="C30" s="20" t="s">
        <v>18</v>
      </c>
      <c r="D30" s="21">
        <f>D29/2</f>
        <v>60</v>
      </c>
      <c r="E30" s="36"/>
      <c r="F30" s="15">
        <f t="shared" si="3"/>
        <v>0</v>
      </c>
      <c r="G30" s="27"/>
    </row>
    <row r="31" spans="1:7" ht="30" customHeight="1" thickBot="1">
      <c r="A31" s="26" t="s">
        <v>103</v>
      </c>
      <c r="B31" s="19" t="s">
        <v>23</v>
      </c>
      <c r="C31" s="20" t="s">
        <v>18</v>
      </c>
      <c r="D31" s="21">
        <f>D30/2</f>
        <v>30</v>
      </c>
      <c r="E31" s="36"/>
      <c r="F31" s="15">
        <f t="shared" si="3"/>
        <v>0</v>
      </c>
      <c r="G31" s="27"/>
    </row>
    <row r="32" spans="1:6" ht="30" customHeight="1" thickBot="1">
      <c r="A32" s="5">
        <v>6</v>
      </c>
      <c r="B32" s="6" t="s">
        <v>4</v>
      </c>
      <c r="C32" s="16"/>
      <c r="D32" s="17"/>
      <c r="E32" s="10"/>
      <c r="F32" s="10">
        <f>SUM(F33)</f>
        <v>0</v>
      </c>
    </row>
    <row r="33" spans="1:6" ht="30" customHeight="1" thickBot="1">
      <c r="A33" s="26" t="s">
        <v>104</v>
      </c>
      <c r="B33" s="19" t="s">
        <v>74</v>
      </c>
      <c r="C33" s="20" t="s">
        <v>8</v>
      </c>
      <c r="D33" s="21">
        <v>100</v>
      </c>
      <c r="E33" s="36"/>
      <c r="F33" s="15">
        <f>ROUND(D33*E33,2)</f>
        <v>0</v>
      </c>
    </row>
    <row r="34" spans="1:6" ht="30" customHeight="1" thickBot="1">
      <c r="A34" s="28">
        <v>7</v>
      </c>
      <c r="B34" s="29" t="s">
        <v>5</v>
      </c>
      <c r="C34" s="30"/>
      <c r="D34" s="31"/>
      <c r="E34" s="32"/>
      <c r="F34" s="32">
        <f>SUM(F35:F40)</f>
        <v>0</v>
      </c>
    </row>
    <row r="35" spans="1:6" ht="30" customHeight="1" thickBot="1">
      <c r="A35" s="11" t="s">
        <v>105</v>
      </c>
      <c r="B35" s="12" t="s">
        <v>40</v>
      </c>
      <c r="C35" s="13" t="s">
        <v>45</v>
      </c>
      <c r="D35" s="14">
        <v>13300</v>
      </c>
      <c r="E35" s="36"/>
      <c r="F35" s="15">
        <f aca="true" t="shared" si="4" ref="F35:F40">ROUND(D35*E35,2)</f>
        <v>0</v>
      </c>
    </row>
    <row r="36" spans="1:6" ht="30" customHeight="1" thickBot="1">
      <c r="A36" s="11" t="s">
        <v>106</v>
      </c>
      <c r="B36" s="12" t="s">
        <v>46</v>
      </c>
      <c r="C36" s="13" t="s">
        <v>45</v>
      </c>
      <c r="D36" s="14">
        <v>7300</v>
      </c>
      <c r="E36" s="36"/>
      <c r="F36" s="15">
        <f t="shared" si="4"/>
        <v>0</v>
      </c>
    </row>
    <row r="37" spans="1:6" ht="30" customHeight="1" thickBot="1">
      <c r="A37" s="11" t="s">
        <v>87</v>
      </c>
      <c r="B37" s="12" t="s">
        <v>41</v>
      </c>
      <c r="C37" s="13" t="s">
        <v>45</v>
      </c>
      <c r="D37" s="14">
        <v>12700</v>
      </c>
      <c r="E37" s="36"/>
      <c r="F37" s="15">
        <f t="shared" si="4"/>
        <v>0</v>
      </c>
    </row>
    <row r="38" spans="1:6" ht="36" customHeight="1" thickBot="1">
      <c r="A38" s="11" t="s">
        <v>107</v>
      </c>
      <c r="B38" s="12" t="s">
        <v>48</v>
      </c>
      <c r="C38" s="13" t="s">
        <v>45</v>
      </c>
      <c r="D38" s="14">
        <v>640</v>
      </c>
      <c r="E38" s="36"/>
      <c r="F38" s="15">
        <f t="shared" si="4"/>
        <v>0</v>
      </c>
    </row>
    <row r="39" spans="1:6" ht="30" customHeight="1" thickBot="1">
      <c r="A39" s="11" t="s">
        <v>108</v>
      </c>
      <c r="B39" s="12" t="s">
        <v>42</v>
      </c>
      <c r="C39" s="13" t="s">
        <v>45</v>
      </c>
      <c r="D39" s="14">
        <v>2100</v>
      </c>
      <c r="E39" s="36"/>
      <c r="F39" s="15">
        <f t="shared" si="4"/>
        <v>0</v>
      </c>
    </row>
    <row r="40" spans="1:6" ht="30" customHeight="1" thickBot="1">
      <c r="A40" s="11" t="s">
        <v>109</v>
      </c>
      <c r="B40" s="12" t="s">
        <v>47</v>
      </c>
      <c r="C40" s="33" t="s">
        <v>16</v>
      </c>
      <c r="D40" s="14">
        <v>1</v>
      </c>
      <c r="E40" s="36"/>
      <c r="F40" s="15">
        <f t="shared" si="4"/>
        <v>0</v>
      </c>
    </row>
    <row r="41" spans="1:6" ht="30" customHeight="1" thickBot="1">
      <c r="A41" s="5">
        <v>8</v>
      </c>
      <c r="B41" s="6" t="s">
        <v>6</v>
      </c>
      <c r="C41" s="16"/>
      <c r="D41" s="17"/>
      <c r="E41" s="10"/>
      <c r="F41" s="10">
        <f>SUM(F42:F48)</f>
        <v>0</v>
      </c>
    </row>
    <row r="42" spans="1:6" ht="30" customHeight="1" thickBot="1">
      <c r="A42" s="26" t="s">
        <v>110</v>
      </c>
      <c r="B42" s="19" t="s">
        <v>69</v>
      </c>
      <c r="C42" s="20" t="s">
        <v>11</v>
      </c>
      <c r="D42" s="21">
        <v>300</v>
      </c>
      <c r="E42" s="36"/>
      <c r="F42" s="15">
        <f aca="true" t="shared" si="5" ref="F42:F48">ROUND(D42*E42,2)</f>
        <v>0</v>
      </c>
    </row>
    <row r="43" spans="1:6" ht="30" customHeight="1" thickBot="1">
      <c r="A43" s="26" t="s">
        <v>111</v>
      </c>
      <c r="B43" s="19" t="s">
        <v>65</v>
      </c>
      <c r="C43" s="20" t="s">
        <v>11</v>
      </c>
      <c r="D43" s="21">
        <v>31</v>
      </c>
      <c r="E43" s="36"/>
      <c r="F43" s="15">
        <f t="shared" si="5"/>
        <v>0</v>
      </c>
    </row>
    <row r="44" spans="1:6" ht="30" customHeight="1" thickBot="1">
      <c r="A44" s="26" t="s">
        <v>112</v>
      </c>
      <c r="B44" s="19" t="s">
        <v>38</v>
      </c>
      <c r="C44" s="20" t="s">
        <v>16</v>
      </c>
      <c r="D44" s="21">
        <v>1</v>
      </c>
      <c r="E44" s="36"/>
      <c r="F44" s="15">
        <f t="shared" si="5"/>
        <v>0</v>
      </c>
    </row>
    <row r="45" spans="1:6" ht="30" customHeight="1" thickBot="1">
      <c r="A45" s="26" t="s">
        <v>86</v>
      </c>
      <c r="B45" s="19" t="s">
        <v>39</v>
      </c>
      <c r="C45" s="20" t="s">
        <v>16</v>
      </c>
      <c r="D45" s="21">
        <v>1</v>
      </c>
      <c r="E45" s="36"/>
      <c r="F45" s="15">
        <f t="shared" si="5"/>
        <v>0</v>
      </c>
    </row>
    <row r="46" spans="1:6" ht="30" customHeight="1" thickBot="1">
      <c r="A46" s="26" t="s">
        <v>113</v>
      </c>
      <c r="B46" s="19" t="s">
        <v>71</v>
      </c>
      <c r="C46" s="20" t="s">
        <v>12</v>
      </c>
      <c r="D46" s="21">
        <v>100</v>
      </c>
      <c r="E46" s="36"/>
      <c r="F46" s="15">
        <f t="shared" si="5"/>
        <v>0</v>
      </c>
    </row>
    <row r="47" spans="1:6" ht="30" customHeight="1" thickBot="1">
      <c r="A47" s="26" t="s">
        <v>114</v>
      </c>
      <c r="B47" s="19" t="s">
        <v>66</v>
      </c>
      <c r="C47" s="20" t="s">
        <v>12</v>
      </c>
      <c r="D47" s="21">
        <v>43</v>
      </c>
      <c r="E47" s="36"/>
      <c r="F47" s="15">
        <f t="shared" si="5"/>
        <v>0</v>
      </c>
    </row>
    <row r="48" spans="1:6" ht="30" customHeight="1" thickBot="1">
      <c r="A48" s="26" t="s">
        <v>115</v>
      </c>
      <c r="B48" s="19" t="s">
        <v>58</v>
      </c>
      <c r="C48" s="20" t="s">
        <v>16</v>
      </c>
      <c r="D48" s="21">
        <v>1</v>
      </c>
      <c r="E48" s="36"/>
      <c r="F48" s="15">
        <f t="shared" si="5"/>
        <v>0</v>
      </c>
    </row>
    <row r="49" spans="1:6" ht="30" customHeight="1" thickBot="1">
      <c r="A49" s="5">
        <v>9</v>
      </c>
      <c r="B49" s="6" t="s">
        <v>30</v>
      </c>
      <c r="C49" s="16"/>
      <c r="D49" s="17"/>
      <c r="E49" s="10"/>
      <c r="F49" s="10">
        <f>SUM(F50:F56)</f>
        <v>0</v>
      </c>
    </row>
    <row r="50" spans="1:6" ht="30" customHeight="1" thickBot="1">
      <c r="A50" s="11" t="s">
        <v>116</v>
      </c>
      <c r="B50" s="12" t="s">
        <v>56</v>
      </c>
      <c r="C50" s="13" t="s">
        <v>28</v>
      </c>
      <c r="D50" s="14">
        <f>26*4</f>
        <v>104</v>
      </c>
      <c r="E50" s="36"/>
      <c r="F50" s="15">
        <f aca="true" t="shared" si="6" ref="F50:F57">ROUND(D50*E50,2)</f>
        <v>0</v>
      </c>
    </row>
    <row r="51" spans="1:6" ht="30" customHeight="1" thickBot="1">
      <c r="A51" s="11" t="s">
        <v>117</v>
      </c>
      <c r="B51" s="12" t="s">
        <v>57</v>
      </c>
      <c r="C51" s="13" t="s">
        <v>28</v>
      </c>
      <c r="D51" s="14">
        <f>9*4</f>
        <v>36</v>
      </c>
      <c r="E51" s="36"/>
      <c r="F51" s="15">
        <f t="shared" si="6"/>
        <v>0</v>
      </c>
    </row>
    <row r="52" spans="1:6" ht="30" customHeight="1" thickBot="1">
      <c r="A52" s="11" t="s">
        <v>118</v>
      </c>
      <c r="B52" s="12" t="s">
        <v>70</v>
      </c>
      <c r="C52" s="13" t="s">
        <v>28</v>
      </c>
      <c r="D52" s="14">
        <f>1*4</f>
        <v>4</v>
      </c>
      <c r="E52" s="36"/>
      <c r="F52" s="15">
        <f t="shared" si="6"/>
        <v>0</v>
      </c>
    </row>
    <row r="53" spans="1:6" ht="30" customHeight="1" thickBot="1">
      <c r="A53" s="11" t="s">
        <v>88</v>
      </c>
      <c r="B53" s="12" t="s">
        <v>61</v>
      </c>
      <c r="C53" s="13" t="s">
        <v>32</v>
      </c>
      <c r="D53" s="14">
        <v>4</v>
      </c>
      <c r="E53" s="36"/>
      <c r="F53" s="15">
        <f t="shared" si="6"/>
        <v>0</v>
      </c>
    </row>
    <row r="54" spans="1:6" ht="30" customHeight="1" thickBot="1">
      <c r="A54" s="11" t="s">
        <v>119</v>
      </c>
      <c r="B54" s="12" t="s">
        <v>62</v>
      </c>
      <c r="C54" s="13" t="s">
        <v>29</v>
      </c>
      <c r="D54" s="14">
        <f>1*12</f>
        <v>12</v>
      </c>
      <c r="E54" s="36"/>
      <c r="F54" s="15">
        <f t="shared" si="6"/>
        <v>0</v>
      </c>
    </row>
    <row r="55" spans="1:6" ht="30" customHeight="1" thickBot="1">
      <c r="A55" s="11" t="s">
        <v>120</v>
      </c>
      <c r="B55" s="19" t="s">
        <v>67</v>
      </c>
      <c r="C55" s="20" t="s">
        <v>19</v>
      </c>
      <c r="D55" s="21">
        <f>30*4</f>
        <v>120</v>
      </c>
      <c r="E55" s="36"/>
      <c r="F55" s="15">
        <f t="shared" si="6"/>
        <v>0</v>
      </c>
    </row>
    <row r="56" spans="1:6" ht="30" customHeight="1" thickBot="1">
      <c r="A56" s="11" t="s">
        <v>121</v>
      </c>
      <c r="B56" s="19" t="s">
        <v>68</v>
      </c>
      <c r="C56" s="20"/>
      <c r="D56" s="21">
        <v>4</v>
      </c>
      <c r="E56" s="36"/>
      <c r="F56" s="15">
        <f t="shared" si="6"/>
        <v>0</v>
      </c>
    </row>
    <row r="57" spans="1:6" ht="30" customHeight="1" thickBot="1">
      <c r="A57" s="11" t="s">
        <v>122</v>
      </c>
      <c r="B57" s="19" t="s">
        <v>43</v>
      </c>
      <c r="C57" s="20" t="s">
        <v>16</v>
      </c>
      <c r="D57" s="21">
        <v>1</v>
      </c>
      <c r="E57" s="36"/>
      <c r="F57" s="15">
        <f t="shared" si="6"/>
        <v>0</v>
      </c>
    </row>
    <row r="58" spans="1:6" ht="30" customHeight="1" thickBot="1">
      <c r="A58" s="5">
        <v>10</v>
      </c>
      <c r="B58" s="6" t="s">
        <v>7</v>
      </c>
      <c r="C58" s="16"/>
      <c r="D58" s="17"/>
      <c r="E58" s="10"/>
      <c r="F58" s="10">
        <f>SUM(F59:F61)</f>
        <v>0</v>
      </c>
    </row>
    <row r="59" spans="1:6" ht="30" customHeight="1" thickBot="1">
      <c r="A59" s="26" t="s">
        <v>123</v>
      </c>
      <c r="B59" s="19" t="s">
        <v>33</v>
      </c>
      <c r="C59" s="20" t="s">
        <v>8</v>
      </c>
      <c r="D59" s="21">
        <v>1</v>
      </c>
      <c r="E59" s="36"/>
      <c r="F59" s="15">
        <f aca="true" t="shared" si="7" ref="F59:F61">ROUND(D59*E59,2)</f>
        <v>0</v>
      </c>
    </row>
    <row r="60" spans="1:6" ht="30" customHeight="1" thickBot="1">
      <c r="A60" s="26" t="s">
        <v>124</v>
      </c>
      <c r="B60" s="19" t="s">
        <v>34</v>
      </c>
      <c r="C60" s="20" t="s">
        <v>8</v>
      </c>
      <c r="D60" s="21">
        <v>4</v>
      </c>
      <c r="E60" s="36"/>
      <c r="F60" s="15">
        <f t="shared" si="7"/>
        <v>0</v>
      </c>
    </row>
    <row r="61" spans="1:6" ht="30" customHeight="1" thickBot="1">
      <c r="A61" s="26" t="s">
        <v>125</v>
      </c>
      <c r="B61" s="19" t="s">
        <v>31</v>
      </c>
      <c r="C61" s="20" t="s">
        <v>32</v>
      </c>
      <c r="D61" s="21">
        <v>4</v>
      </c>
      <c r="E61" s="36"/>
      <c r="F61" s="15">
        <f t="shared" si="7"/>
        <v>0</v>
      </c>
    </row>
    <row r="62" spans="2:6" ht="30" customHeight="1" thickBot="1">
      <c r="B62" s="35"/>
      <c r="C62" s="35"/>
      <c r="D62" s="35"/>
      <c r="E62" s="35"/>
      <c r="F62" s="35"/>
    </row>
    <row r="63" spans="1:6" ht="30" customHeight="1" thickBot="1">
      <c r="A63" s="39" t="s">
        <v>44</v>
      </c>
      <c r="B63" s="40"/>
      <c r="C63" s="40"/>
      <c r="D63" s="40"/>
      <c r="E63" s="40"/>
      <c r="F63" s="38">
        <f>F2+F4+F11+F21+F26+F32+F34+F41+F49+F58</f>
        <v>0</v>
      </c>
    </row>
  </sheetData>
  <sheetProtection algorithmName="SHA-512" hashValue="PlZOh1WZd1HaWe0mYYla7TKV3xeSmXL7MPevFU/lN4BdVquHENZpR/BrnzJFmwpimINNJUbnqEZS8U9YlNprDQ==" saltValue="y3Q6HdAhxpqyGxgU04Jgaw==" spinCount="100000" sheet="1" objects="1" scenarios="1"/>
  <mergeCells count="1">
    <mergeCell ref="A63:E6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58" r:id="rId1"/>
  <headerFooter>
    <oddHeader>&amp;L&amp;14Projekt průzkumu Nápravná opatření veslařský kanál Račice
Soupis prací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Košťál Jiří</dc:creator>
  <cp:keywords/>
  <dc:description/>
  <cp:lastModifiedBy>Mottlová Lenka</cp:lastModifiedBy>
  <cp:lastPrinted>2021-11-12T10:29:49Z</cp:lastPrinted>
  <dcterms:created xsi:type="dcterms:W3CDTF">2021-03-15T10:11:56Z</dcterms:created>
  <dcterms:modified xsi:type="dcterms:W3CDTF">2021-12-10T11:22:17Z</dcterms:modified>
  <cp:category/>
  <cp:version/>
  <cp:contentType/>
  <cp:contentStatus/>
</cp:coreProperties>
</file>