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workbookProtection workbookAlgorithmName="SHA-512" workbookHashValue="puHpmiFnFfyLeLiONic1YSKeDUO5QP6Nay2X9hJ/ty8kEqE0F84szTOCEE1y85ymjExWf8uOdTgmY7NuHCC+pA==" workbookSpinCount="100000" workbookSaltValue="zEVN03f1uSuucTdtGcVWiA==" lockStructure="1"/>
  <bookViews>
    <workbookView xWindow="65428" yWindow="65428" windowWidth="23256" windowHeight="12720" activeTab="1"/>
  </bookViews>
  <sheets>
    <sheet name="Rekapitulace stavby" sheetId="1" r:id="rId1"/>
    <sheet name="H403378 - Sdělovací dílna" sheetId="2" r:id="rId2"/>
    <sheet name="Seznam figur" sheetId="3" r:id="rId3"/>
    <sheet name="Pokyny pro vyplnění" sheetId="4" r:id="rId4"/>
  </sheets>
  <definedNames>
    <definedName name="_xlnm._FilterDatabase" localSheetId="1" hidden="1">'H403378 - Sdělovací dílna'!$C$88:$K$175</definedName>
    <definedName name="_xlnm.Print_Area" localSheetId="1">'H403378 - Sdělovací dílna'!$C$4:$J$39,'H403378 - Sdělovací dílna'!$C$45:$J$70,'H403378 - Sdělovací dílna'!$C$76:$K$175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stavby'!$D$4:$AO$37,'Rekapitulace stavby'!$C$43:$AQ$57</definedName>
    <definedName name="_xlnm.Print_Area" localSheetId="2">'Seznam figur'!$C$4:$G$48</definedName>
    <definedName name="_xlnm.Print_Titles" localSheetId="0">'Rekapitulace stavby'!$53:$53</definedName>
    <definedName name="_xlnm.Print_Titles" localSheetId="1">'H403378 - Sdělovací dílna'!$88:$88</definedName>
    <definedName name="_xlnm.Print_Titles" localSheetId="2">'Seznam figur'!$9:$9</definedName>
  </definedNames>
  <calcPr calcId="191029"/>
  <extLst/>
</workbook>
</file>

<file path=xl/sharedStrings.xml><?xml version="1.0" encoding="utf-8"?>
<sst xmlns="http://schemas.openxmlformats.org/spreadsheetml/2006/main" count="1717" uniqueCount="496">
  <si>
    <t>Export Komplet</t>
  </si>
  <si>
    <t>VZ</t>
  </si>
  <si>
    <t>2.0</t>
  </si>
  <si>
    <t/>
  </si>
  <si>
    <t>False</t>
  </si>
  <si>
    <t>{bd5ad440-9ce8-47b0-ab2c-3c590c7fb135}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</si>
  <si>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</si>
  <si>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</si>
  <si>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</si>
  <si>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</si>
  <si>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</si>
  <si>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</si>
  <si>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</si>
  <si>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</si>
  <si>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</si>
  <si>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1110-08-21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</si>
  <si>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</si>
  <si>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</si>
  <si>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A5043 Demolice objektu v areálu ČSA</t>
  </si>
  <si>
    <t>KSO:</t>
  </si>
  <si>
    <t>CC-CZ:</t>
  </si>
  <si>
    <t>Místo:</t>
  </si>
  <si>
    <t>k.ú. Ervěnice</t>
  </si>
  <si>
    <t>Datum:</t>
  </si>
  <si>
    <t>Zadavatel:</t>
  </si>
  <si>
    <t>IČ:</t>
  </si>
  <si>
    <t>00007536</t>
  </si>
  <si>
    <t>Palivový kombinát Ústí, s.p.</t>
  </si>
  <si>
    <t>DIČ:</t>
  </si>
  <si>
    <t>CZ00007536</t>
  </si>
  <si>
    <t>Uchazeč:</t>
  </si>
  <si>
    <t>Vyplň údaj</t>
  </si>
  <si>
    <t>Projektant:</t>
  </si>
  <si>
    <t>40243702</t>
  </si>
  <si>
    <t>Ing. Oldřich Slonek</t>
  </si>
  <si>
    <t>CZ5710131735</t>
  </si>
  <si>
    <t>True</t>
  </si>
  <si>
    <t>Zpracovatel:</t>
  </si>
  <si>
    <t>43243185</t>
  </si>
  <si>
    <t>Karel Žíla</t>
  </si>
  <si>
    <t>neplátce DPH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</si>
  <si>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</si>
  <si>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</si>
  <si>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</si>
  <si>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</si>
  <si>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</si>
  <si>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</si>
  <si>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</si>
  <si>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</si>
  <si>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</si>
  <si>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</si>
  <si>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</si>
  <si>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</si>
  <si>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</si>
  <si>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</si>
  <si>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</si>
  <si>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</si>
  <si>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</si>
  <si>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</si>
  <si>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</si>
  <si>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</si>
  <si>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</si>
  <si>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</si>
  <si>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</si>
  <si>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</si>
  <si>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</si>
  <si>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</si>
  <si>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</si>
  <si>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</si>
  <si>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</si>
  <si>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</si>
  <si>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</si>
  <si>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</si>
  <si>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</si>
  <si>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</si>
  <si>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</si>
  <si>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</si>
  <si>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</si>
  <si>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</si>
  <si>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</si>
  <si>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H403378</t>
  </si>
  <si>
    <t>Sdělovací dílna</t>
  </si>
  <si>
    <t>STA</t>
  </si>
  <si>
    <t>1</t>
  </si>
  <si>
    <t>{563c86c0-7e29-4f6f-bd5d-5cbcbfcd0812}</t>
  </si>
  <si>
    <t>2</t>
  </si>
  <si>
    <t>o_kce</t>
  </si>
  <si>
    <t>celkový objem konstrukcí budovy</t>
  </si>
  <si>
    <t>m3</t>
  </si>
  <si>
    <t>821,656</t>
  </si>
  <si>
    <t>op_budovy</t>
  </si>
  <si>
    <t>celkový obestavěný prostor budovy</t>
  </si>
  <si>
    <t>3870,102</t>
  </si>
  <si>
    <t>KRYCÍ LIST SOUPISU PRACÍ</t>
  </si>
  <si>
    <t>pl_střecha</t>
  </si>
  <si>
    <t>celková plocha střešních krytiny</t>
  </si>
  <si>
    <t>m2</t>
  </si>
  <si>
    <t>554,01</t>
  </si>
  <si>
    <t>zatravneni</t>
  </si>
  <si>
    <t>zatravněná plocha</t>
  </si>
  <si>
    <t>634,425</t>
  </si>
  <si>
    <t>odkop</t>
  </si>
  <si>
    <t>celkový objem odkopu zeminy</t>
  </si>
  <si>
    <t>190,328</t>
  </si>
  <si>
    <t>Objekt:</t>
  </si>
  <si>
    <t>H403378 - Sdělovací dílna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</si>
  <si>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</si>
  <si>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</si>
  <si>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</si>
  <si>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</si>
  <si>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</si>
  <si>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 - CPV 45112400-9</t>
  </si>
  <si>
    <t xml:space="preserve">    9 - Ostatní konstrukce a práce, bourání - CPV 45111100-9</t>
  </si>
  <si>
    <t xml:space="preserve">    997 - Přesun sutě - CPV 45111220-6</t>
  </si>
  <si>
    <t>PSV - Práce a dodávky PSV</t>
  </si>
  <si>
    <t xml:space="preserve">    712 - Povlakové krytiny - CPV 45260000-7  </t>
  </si>
  <si>
    <t>VRN - Vedlejší rozpočtové náklady</t>
  </si>
  <si>
    <t xml:space="preserve">    VRN3 - Zařízení staveniště - CPV 45113000-2</t>
  </si>
  <si>
    <t xml:space="preserve">    VRN4 - Inženýrská činnost - CPV 45113000-2</t>
  </si>
  <si>
    <t xml:space="preserve">    VRN9 - Ostatní náklady - CPV 45113000-2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</si>
  <si>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</si>
  <si>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</si>
  <si>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</si>
  <si>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</si>
  <si>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</si>
  <si>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</si>
  <si>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</si>
  <si>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</si>
  <si>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</si>
  <si>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</si>
  <si>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</si>
  <si>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</si>
  <si>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</si>
  <si>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</si>
  <si>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</si>
  <si>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</si>
  <si>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 - CPV 45112400-9</t>
  </si>
  <si>
    <t>K</t>
  </si>
  <si>
    <t>122251104</t>
  </si>
  <si>
    <t>Odkopávky a prokopávky nezapažené strojně v hornině třídy těžitelnosti I skupiny 3 přes 100 do 500 m3</t>
  </si>
  <si>
    <t>CS ÚRS 2021 01</t>
  </si>
  <si>
    <t>4</t>
  </si>
  <si>
    <t>417084307</t>
  </si>
  <si>
    <t>VV</t>
  </si>
  <si>
    <t>(1,00+44,14+1,00)*(1,00+11,75+1,00)*0,30 " rozšířený odkop pro zatravnění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</si>
  <si>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</si>
  <si>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</si>
  <si>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-209035544</t>
  </si>
  <si>
    <t>3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</si>
  <si>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</si>
  <si>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</si>
  <si>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-967921555</t>
  </si>
  <si>
    <t>odkop*1 " další 1km celkem 11km</t>
  </si>
  <si>
    <t>997013873.1</t>
  </si>
  <si>
    <t>Nakládání s odpadem - Zemina a kamení zatříděného do Katalogu odpadů pod kódem O 17 05 04</t>
  </si>
  <si>
    <t>t</t>
  </si>
  <si>
    <t>2144119548</t>
  </si>
  <si>
    <t>P</t>
  </si>
  <si>
    <t>Poznámka k položce:
Všechny položky nákládání s odpady zahrnují činnosti a náklady spojené s tímto nakládáním tj. manipulace, úprava, přeprava na koncové zařízení s následným  využitím, odstraněním resp. uložením na tomto zařízení pro využití nebo odstranění odpadu včetně všech poplatků. Položka zahrnuje též náklady na odborné činosti spojené s nakládáním s odpady (posuzování nebezpečných vlastností, kategorizace odpadů, evidence a prokazování množství a způsobu nakládání s jednotlivými druhy odpadu, dohled oprávněné osoby při nakládání s odpadem obsahujícím azbest).</t>
  </si>
  <si>
    <t>odkop*1,80 " přepočet na tuny</t>
  </si>
  <si>
    <t>5</t>
  </si>
  <si>
    <t>181311105</t>
  </si>
  <si>
    <t>Rozprostření a urovnání ornice v rovině nebo ve svahu sklonu do 1:5 ručně při souvislé ploše, tl. vrstvy přes 250 do 300 mm</t>
  </si>
  <si>
    <t>1978945713</t>
  </si>
  <si>
    <t>6</t>
  </si>
  <si>
    <t>M</t>
  </si>
  <si>
    <t>58123281.1</t>
  </si>
  <si>
    <t>Náklady na pořízení vhodné zůrodnitelné zeminy pro osetí a osázení včetně dopravného</t>
  </si>
  <si>
    <t>8</t>
  </si>
  <si>
    <t>146260742</t>
  </si>
  <si>
    <t>zatravneni*0,30*1,05 " včetně ztratného 5%</t>
  </si>
  <si>
    <t>7</t>
  </si>
  <si>
    <t>181411131</t>
  </si>
  <si>
    <t>Založení trávníku na půdě předem připravené plochy do 1000 m2 výsevem včetně utažení parkového v rovině nebo na svahu do 1:5</t>
  </si>
  <si>
    <t>2064274316</t>
  </si>
  <si>
    <t>00572410</t>
  </si>
  <si>
    <t>osivo směs travní parková</t>
  </si>
  <si>
    <t>kg</t>
  </si>
  <si>
    <t>831303057</t>
  </si>
  <si>
    <t>zatravneni*0,025</t>
  </si>
  <si>
    <t>9</t>
  </si>
  <si>
    <t>181951112</t>
  </si>
  <si>
    <t>Úprava pláně vyrovnáním výškových rozdílů strojně v hornině třídy těžitelnosti I, skupiny 1 až 3 se zhutněním</t>
  </si>
  <si>
    <t>155442631</t>
  </si>
  <si>
    <t>(1,00+44,14+1,00)*(1,00+11,75+1,00) " plocha zatravnění</t>
  </si>
  <si>
    <t>Ostatní konstrukce a práce, bourání - CPV 45111100-9</t>
  </si>
  <si>
    <t>10</t>
  </si>
  <si>
    <t>981013314</t>
  </si>
  <si>
    <t>Demolice budov těžkými mechanizačními prostředky z cihel, kamene, smíšeného nebo hrázděného zdiva, tvárnic na maltu vápennou nebo vápenocementovou s podílem konstrukcí přes 20 do 25 %</t>
  </si>
  <si>
    <t>-1507876174</t>
  </si>
  <si>
    <t>2*(44,14+11,75)*0,45*6,38 " obvodové nosné zdivo 1np a 2np</t>
  </si>
  <si>
    <t>(43,30*2,55*0,45)+(40,95*2,55*0,45)+2*(4,08*2,55*0,45)+(4,08*2,55*0,30)+(0,55*0,50*2,55) " vnitřní nosné zdivo 1np</t>
  </si>
  <si>
    <t>(43,30*2,60*0,45)+(41,10*2,60*0,45)+(0,55*0,50*2,60)+(4,80*2,60*0,30) " vnitřní nosné zdivo 2np</t>
  </si>
  <si>
    <t>(10,79*43,30*0,35) " ŽB strop nad 1np</t>
  </si>
  <si>
    <t>(10,79*43,30*0,15) " lehký strop nad 2np</t>
  </si>
  <si>
    <t>9*(4,08*0,10*2,55)+2*(1,00*0,10*2,55)+(1,60*0,10*2,55)+10*(4,08*0,10*2,55) " příčky 100mm 1np</t>
  </si>
  <si>
    <t>12*(4,08*0,1*2,6)+(1,75*0,1*2,6)+(1,8*0,1*2,6)+12*(4,08*0,1*2,6)+3*(1,3*0,1*2,6)+(2,6*0,1*2,6)+3*(1,8*0,1*2,6)+2*(1,5*0,1*2,6) " příčky 100mm 2np</t>
  </si>
  <si>
    <t>2*(4,08*0,15*2,55) " příčky 150mm 1np</t>
  </si>
  <si>
    <t>0 " příčky 150mm 2np</t>
  </si>
  <si>
    <t>Mezisoučet - celkový objem konstrukcí výpočet dle Poznámky k souboru cen</t>
  </si>
  <si>
    <t>o_kce/op_budovy*100 " = 21,231% podíl konstrukcí</t>
  </si>
  <si>
    <t xml:space="preserve">(44,14*11,75*6,38)+((12,40*2,05)/2*44,15) " obestavěný objem budovy </t>
  </si>
  <si>
    <t>11</t>
  </si>
  <si>
    <t>981513116</t>
  </si>
  <si>
    <t>Demolice konstrukcí objektů těžkými mechanizačními prostředky konstrukcí z betonu prostého</t>
  </si>
  <si>
    <t>-1509058873</t>
  </si>
  <si>
    <t>44,14*11,75*0,35 " podlaha budovy - betonová mazanina</t>
  </si>
  <si>
    <t>2*(44,14+11,75)*0,80*0,30 " obvodové základové pasy (předpklad)</t>
  </si>
  <si>
    <t>2*(41,10*0,60*0,30) " středové vnitřní základové pasy (předpoklad)</t>
  </si>
  <si>
    <t>3*(4,08*0,60*0,30) " příčné vnitřní základové pasy (předpoklad)</t>
  </si>
  <si>
    <t>Součet</t>
  </si>
  <si>
    <t>997</t>
  </si>
  <si>
    <t>Přesun sutě - CPV 45111220-6</t>
  </si>
  <si>
    <t>12</t>
  </si>
  <si>
    <t>997013607.1</t>
  </si>
  <si>
    <t>Nakládání s odpadem - Stavební keramický zatříděný do Katalogu odpadů pod kódem O 17 01 03</t>
  </si>
  <si>
    <t>-329289038</t>
  </si>
  <si>
    <t>12,000 " tabulka odpadů TZ</t>
  </si>
  <si>
    <t>13</t>
  </si>
  <si>
    <t>997013811.1</t>
  </si>
  <si>
    <t>Nakládání s odpadem - Stavební odpad dřevěný zatříděný do Katalogu odpadů pod kódem O 17 02 01</t>
  </si>
  <si>
    <t>610789397</t>
  </si>
  <si>
    <t>14,600 " tabulka odpadů TZ</t>
  </si>
  <si>
    <t>14</t>
  </si>
  <si>
    <t>997013804.1</t>
  </si>
  <si>
    <t>Nakládání s odpadem - Stavební odpad ze skla zatříděný do Katalogu odpadů pod kódem O 17 02 02</t>
  </si>
  <si>
    <t>335025460</t>
  </si>
  <si>
    <t>3,200 " tabulka odpadů TZ</t>
  </si>
  <si>
    <t>997013813.1</t>
  </si>
  <si>
    <t>Nakládání s odpadem - Odpad z plastických hmot zatříděný do Katalogu odpadů pod kódem O 17 02 03</t>
  </si>
  <si>
    <t>1410312866</t>
  </si>
  <si>
    <t>22,600 " tabulka odpadů TZ</t>
  </si>
  <si>
    <t>16</t>
  </si>
  <si>
    <t>997013846.1</t>
  </si>
  <si>
    <t>Nakládání s odpadem - Odpad z asfaltových hmot s obsahem dehtu hmot zatříděný do Katalogu odpadů pod kódem N 17 03 01</t>
  </si>
  <si>
    <t>-2032387108</t>
  </si>
  <si>
    <t>12,188 " tabulka odpadů TZ</t>
  </si>
  <si>
    <t>17</t>
  </si>
  <si>
    <t>997013819.1</t>
  </si>
  <si>
    <t>Poplatek za uložení na skládce (skládkovné) stavebního odpadu z železných kovů a oceli kód odpadu O 17 04 05</t>
  </si>
  <si>
    <t>-1397963014</t>
  </si>
  <si>
    <t>16,800 " tabulka odpadů TZ</t>
  </si>
  <si>
    <t>18</t>
  </si>
  <si>
    <t>997013814.1</t>
  </si>
  <si>
    <t>Nakládání s odpadem - Izolační materiály zatříděné do Katalogu odpadů pod kódem O 17 06 04</t>
  </si>
  <si>
    <t>-836121608</t>
  </si>
  <si>
    <t>0,500 " tabulka odpadů TZ</t>
  </si>
  <si>
    <t>19</t>
  </si>
  <si>
    <t>997013631.1</t>
  </si>
  <si>
    <t>Nakládání s odpadem - Směsný stavební a demoliční zatříděný do Katalogu odpadů pod kódem O 17 09 04</t>
  </si>
  <si>
    <t>1091601193</t>
  </si>
  <si>
    <t>2249,509-12,00-3,20-14,60-22,60-0,500-16,80-12,188-0,20 " objem demoličního odpadu po odpočtu separovaného odpadu</t>
  </si>
  <si>
    <t>20</t>
  </si>
  <si>
    <t>997013931.1.1</t>
  </si>
  <si>
    <t>Nakládání s odpadem - Směsný komunální odpad zatříděný do Katalogu odpadů pod kódem O 20 03 01</t>
  </si>
  <si>
    <t>-869434668</t>
  </si>
  <si>
    <t>0,200 " tabulka odpadů TZ</t>
  </si>
  <si>
    <t>PSV</t>
  </si>
  <si>
    <t>Práce a dodávky PSV</t>
  </si>
  <si>
    <t>712</t>
  </si>
  <si>
    <t xml:space="preserve">Povlakové krytiny - CPV 45260000-7  </t>
  </si>
  <si>
    <t>712400832</t>
  </si>
  <si>
    <t>Odstranění ze střech šikmých přes 10° do 30° krytiny povlakové dvouvrstvé</t>
  </si>
  <si>
    <t>129850834</t>
  </si>
  <si>
    <t xml:space="preserve">2*(6,46*42,88) " plocha střešní krytiny </t>
  </si>
  <si>
    <t>22</t>
  </si>
  <si>
    <t>712400834</t>
  </si>
  <si>
    <t>Odstranění ze střech šikmých přes 10° do 30° krytiny povlakové Příplatek k ceně - 0832 za každou další vrstvu</t>
  </si>
  <si>
    <t>1930233638</t>
  </si>
  <si>
    <t>pl_střecha*2 " další 2 vrstvy střešní krytiny</t>
  </si>
  <si>
    <t>VRN</t>
  </si>
  <si>
    <t>Vedlejší rozpočtové náklady</t>
  </si>
  <si>
    <t>VRN3</t>
  </si>
  <si>
    <t>Zařízení staveniště - CPV 45113000-2</t>
  </si>
  <si>
    <t>23</t>
  </si>
  <si>
    <t>030001000</t>
  </si>
  <si>
    <t>Zařízení staveniště</t>
  </si>
  <si>
    <t>…</t>
  </si>
  <si>
    <t>1024</t>
  </si>
  <si>
    <t>1052521013</t>
  </si>
  <si>
    <t>1 " veškeré potřebné náklady související s vybudováním nezbytně nutného zařízení staveniště včetně zajištění prostoru steniště</t>
  </si>
  <si>
    <t>VRN4</t>
  </si>
  <si>
    <t>Inženýrská činnost - CPV 45113000-2</t>
  </si>
  <si>
    <t>24</t>
  </si>
  <si>
    <t>049103000</t>
  </si>
  <si>
    <t>Náklady vzniklé v souvislosti s realizací stavby</t>
  </si>
  <si>
    <t>2026695676</t>
  </si>
  <si>
    <t>1 " náklady vzniklé z požadavků správců sítí (zajištění - ochrana stávajících kabelových vedení na staveništi, odpojení a zajištění vodovodu)</t>
  </si>
  <si>
    <t>VRN9</t>
  </si>
  <si>
    <t>Ostatní náklady - CPV 45113000-2</t>
  </si>
  <si>
    <t>25</t>
  </si>
  <si>
    <t>094103000</t>
  </si>
  <si>
    <t>Náklady na plánované vyklizení objektu</t>
  </si>
  <si>
    <t>789822947</t>
  </si>
  <si>
    <t>1 " vyklizení zbylé technologie reléové stanice v přístavbě včetně odvozu a likvidace</t>
  </si>
  <si>
    <t>SEZNAM FIGUR</t>
  </si>
  <si>
    <t>Výměra</t>
  </si>
  <si>
    <t xml:space="preserve"> H403378</t>
  </si>
  <si>
    <t>Použití figury:</t>
  </si>
  <si>
    <t>Demolice budov zděných na MVC podíl konstrukcí do 25 % těžkou mechanizací</t>
  </si>
  <si>
    <t>Odkopávky a prokopávky nezapažené v hornině třídy těžitelnosti I, skupiny 3 objem do 500 m3 strojně</t>
  </si>
  <si>
    <t>Vodorovné přemístění do 10000 m výkopku/sypaniny z horniny třídy těžitelnosti I, skupiny 1 až 3</t>
  </si>
  <si>
    <t>Příplatek k vodorovnému přemístění výkopku/sypaniny z horniny třídy těžitelnosti I, skupiny 1 až 3 ZKD 1000 m přes 10000 m</t>
  </si>
  <si>
    <t>Odstranění povlakové krytiny střech do 30° dvouvrstvé</t>
  </si>
  <si>
    <t>Příplatek k odstranění povlakové krytiny střech do 30° ZKD vrstvu</t>
  </si>
  <si>
    <t>Úprava pláně v hornině třídy těžitelnosti I, skupiny 1 až 3 se zhutněním strojně</t>
  </si>
  <si>
    <t>Rozprostření ornice tl vrstvy do 300 mm v rovině nebo ve svahu do 1:5 ručně</t>
  </si>
  <si>
    <t>Založení parkového trávníku výsevem plochy do 1000 m2 v rovině a ve svahu do 1:5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</si>
  <si>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</si>
  <si>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</si>
  <si>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</si>
  <si>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</si>
  <si>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</si>
  <si>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</si>
  <si>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</si>
  <si>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</si>
  <si>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</si>
  <si>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</si>
  <si>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</si>
  <si>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</si>
  <si>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</si>
  <si>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</si>
  <si>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</si>
  <si>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</si>
  <si>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</si>
  <si>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</si>
  <si>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</si>
  <si>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</si>
  <si>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</si>
  <si>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</si>
  <si>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</si>
  <si>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</si>
  <si>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</si>
  <si>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</si>
  <si>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</si>
  <si>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</si>
  <si>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</si>
  <si>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</si>
  <si>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</si>
  <si>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</si>
  <si>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</si>
  <si>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</si>
  <si>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</si>
  <si>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</si>
  <si>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</si>
  <si>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</si>
  <si>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</si>
  <si>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</si>
  <si>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</si>
  <si>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</si>
  <si>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</si>
  <si>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</si>
  <si>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</si>
  <si>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</si>
  <si>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</si>
  <si>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</si>
  <si>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</si>
  <si>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</si>
  <si>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</si>
  <si>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</si>
  <si>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</si>
  <si>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</si>
  <si>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</si>
  <si>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</si>
  <si>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</si>
  <si>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</si>
  <si>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</si>
  <si>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</si>
  <si>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</si>
  <si>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</si>
  <si>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</si>
  <si>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</si>
  <si>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</si>
  <si>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</si>
  <si>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</si>
  <si>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</si>
  <si>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</si>
  <si>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</si>
  <si>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</si>
  <si>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</si>
  <si>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</si>
  <si>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</si>
  <si>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</si>
  <si>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</si>
  <si>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</si>
  <si>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</si>
  <si>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</si>
  <si>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</si>
  <si>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</si>
  <si>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</si>
  <si>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</si>
  <si>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</si>
  <si>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</si>
  <si>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</si>
  <si>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</si>
  <si>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</si>
  <si>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</si>
  <si>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</si>
  <si>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</si>
  <si>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</si>
  <si>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</si>
  <si>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</si>
  <si>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</si>
  <si>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</si>
  <si>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</si>
  <si>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</si>
  <si>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</si>
  <si>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</si>
  <si>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</si>
  <si>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</si>
  <si>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</si>
  <si>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</si>
  <si>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</si>
  <si>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</si>
  <si>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</si>
  <si>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</si>
  <si>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</si>
  <si>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</si>
  <si>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</si>
  <si>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</si>
  <si>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</si>
  <si>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</si>
  <si>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</si>
  <si>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</si>
  <si>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</si>
  <si>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</si>
  <si>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</si>
  <si>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</si>
  <si>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</si>
  <si>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</si>
  <si>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</si>
  <si>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</si>
  <si>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</si>
  <si>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</si>
  <si>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</si>
  <si>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</si>
  <si>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</si>
  <si>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</si>
  <si>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</si>
  <si>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</si>
  <si>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</si>
  <si>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</si>
  <si>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</si>
  <si>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</si>
  <si>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</si>
  <si>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</si>
  <si>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</si>
  <si>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</si>
  <si>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</si>
  <si>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</si>
  <si>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</si>
  <si>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</si>
  <si>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</si>
  <si>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</si>
  <si>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</si>
  <si>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</si>
  <si>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</si>
  <si>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</si>
  <si>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</si>
  <si>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</si>
  <si>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</si>
  <si>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</si>
  <si>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</si>
  <si>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</si>
  <si>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</si>
  <si>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</si>
  <si>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</si>
  <si>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</si>
  <si>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</si>
  <si>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</si>
  <si>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</si>
  <si>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</si>
  <si>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</si>
  <si>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</si>
  <si>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</si>
  <si>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</si>
  <si>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</si>
  <si>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</si>
  <si>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</si>
  <si>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</si>
  <si>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</si>
  <si>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</si>
  <si>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</si>
  <si>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</si>
  <si>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</si>
  <si>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</si>
  <si>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</si>
  <si>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</si>
  <si>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</si>
  <si>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</si>
  <si>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</si>
  <si>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</si>
  <si>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</si>
  <si>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</si>
  <si>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KOD CPV:</t>
  </si>
  <si>
    <t>4510000-1 DEMOLICE A ZEMNÍ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</si>
</sst>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4" fontId="22" fillId="3" borderId="9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37" fillId="3" borderId="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39" fillId="0" borderId="9" xfId="0" applyFont="1" applyBorder="1" applyAlignment="1">
      <alignment horizontal="left" vertical="center" wrapText="1"/>
    </xf>
    <xf numFmtId="0" fontId="39" fillId="0" borderId="9" xfId="0" applyFont="1" applyBorder="1" applyAlignment="1">
      <alignment horizontal="left" vertical="center"/>
    </xf>
    <xf numFmtId="167" fontId="39" fillId="0" borderId="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0" fillId="0" borderId="17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15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16" xfId="0" applyBorder="1" applyAlignment="1">
      <alignment vertical="top"/>
    </xf>
    <xf numFmtId="0" fontId="42" fillId="0" borderId="16" xfId="0" applyFont="1" applyBorder="1" applyAlignment="1">
      <alignment horizontal="left"/>
    </xf>
    <xf numFmtId="0" fontId="45" fillId="0" borderId="16" xfId="0" applyFont="1" applyBorder="1" applyAlignment="1">
      <alignment/>
    </xf>
    <xf numFmtId="0" fontId="40" fillId="0" borderId="13" xfId="0" applyFont="1" applyBorder="1" applyAlignment="1">
      <alignment vertical="top"/>
    </xf>
    <xf numFmtId="0" fontId="40" fillId="0" borderId="14" xfId="0" applyFont="1" applyBorder="1" applyAlignment="1">
      <alignment vertical="top"/>
    </xf>
    <xf numFmtId="0" fontId="40" fillId="0" borderId="15" xfId="0" applyFont="1" applyBorder="1" applyAlignment="1">
      <alignment vertical="top"/>
    </xf>
    <xf numFmtId="0" fontId="40" fillId="0" borderId="16" xfId="0" applyFont="1" applyBorder="1" applyAlignment="1">
      <alignment vertical="top"/>
    </xf>
    <xf numFmtId="0" fontId="40" fillId="0" borderId="17" xfId="0" applyFont="1" applyBorder="1" applyAlignment="1">
      <alignment vertical="top"/>
    </xf>
    <xf numFmtId="0" fontId="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5" fillId="2" borderId="19" xfId="0" applyFont="1" applyFill="1" applyBorder="1" applyAlignment="1" applyProtection="1">
      <alignment horizontal="left" vertical="center"/>
      <protection/>
    </xf>
    <xf numFmtId="0" fontId="0" fillId="2" borderId="20" xfId="0" applyFont="1" applyFill="1" applyBorder="1" applyAlignment="1" applyProtection="1">
      <alignment vertical="center"/>
      <protection/>
    </xf>
    <xf numFmtId="0" fontId="5" fillId="2" borderId="20" xfId="0" applyFont="1" applyFill="1" applyBorder="1" applyAlignment="1" applyProtection="1">
      <alignment horizontal="right" vertical="center"/>
      <protection/>
    </xf>
    <xf numFmtId="0" fontId="5" fillId="2" borderId="20" xfId="0" applyFont="1" applyFill="1" applyBorder="1" applyAlignment="1" applyProtection="1">
      <alignment horizontal="center" vertical="center"/>
      <protection/>
    </xf>
    <xf numFmtId="4" fontId="5" fillId="2" borderId="20" xfId="0" applyNumberFormat="1" applyFont="1" applyFill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22" fillId="2" borderId="0" xfId="0" applyFont="1" applyFill="1" applyAlignment="1" applyProtection="1">
      <alignment horizontal="left" vertical="center"/>
      <protection/>
    </xf>
    <xf numFmtId="0" fontId="22" fillId="2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vertical="center"/>
      <protection/>
    </xf>
    <xf numFmtId="4" fontId="8" fillId="0" borderId="2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2" borderId="6" xfId="0" applyFont="1" applyFill="1" applyBorder="1" applyAlignment="1" applyProtection="1">
      <alignment horizontal="center" vertical="center" wrapText="1"/>
      <protection/>
    </xf>
    <xf numFmtId="0" fontId="22" fillId="2" borderId="7" xfId="0" applyFont="1" applyFill="1" applyBorder="1" applyAlignment="1" applyProtection="1">
      <alignment horizontal="center" vertical="center" wrapText="1"/>
      <protection/>
    </xf>
    <xf numFmtId="0" fontId="22" fillId="2" borderId="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3" fillId="0" borderId="6" xfId="0" applyFont="1" applyBorder="1" applyAlignment="1" applyProtection="1">
      <alignment horizontal="center" vertical="center" wrapText="1"/>
      <protection/>
    </xf>
    <xf numFmtId="0" fontId="23" fillId="0" borderId="7" xfId="0" applyFont="1" applyBorder="1" applyAlignment="1" applyProtection="1">
      <alignment horizontal="center" vertical="center" wrapText="1"/>
      <protection/>
    </xf>
    <xf numFmtId="0" fontId="23" fillId="0" borderId="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166" fontId="33" fillId="0" borderId="18" xfId="0" applyNumberFormat="1" applyFont="1" applyBorder="1" applyAlignment="1" applyProtection="1">
      <alignment/>
      <protection/>
    </xf>
    <xf numFmtId="166" fontId="33" fillId="0" borderId="24" xfId="0" applyNumberFormat="1" applyFont="1" applyBorder="1" applyAlignment="1" applyProtection="1">
      <alignment/>
      <protection/>
    </xf>
    <xf numFmtId="4" fontId="34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26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26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6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38" fillId="0" borderId="3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25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0" fillId="0" borderId="27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vertical="center"/>
      <protection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3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Protection="1">
      <protection/>
    </xf>
    <xf numFmtId="0" fontId="0" fillId="0" borderId="29" xfId="0" applyBorder="1" applyProtection="1">
      <protection/>
    </xf>
    <xf numFmtId="0" fontId="18" fillId="0" borderId="30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0" fillId="4" borderId="20" xfId="0" applyFont="1" applyFill="1" applyBorder="1" applyAlignment="1" applyProtection="1">
      <alignment vertical="center"/>
      <protection/>
    </xf>
    <xf numFmtId="0" fontId="5" fillId="4" borderId="2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20" fillId="0" borderId="25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26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6" fillId="0" borderId="0" xfId="20" applyFont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9" fillId="0" borderId="27" xfId="0" applyNumberFormat="1" applyFont="1" applyBorder="1" applyAlignment="1" applyProtection="1">
      <alignment vertical="center"/>
      <protection/>
    </xf>
    <xf numFmtId="4" fontId="29" fillId="0" borderId="22" xfId="0" applyNumberFormat="1" applyFont="1" applyBorder="1" applyAlignment="1" applyProtection="1">
      <alignment vertical="center"/>
      <protection/>
    </xf>
    <xf numFmtId="166" fontId="29" fillId="0" borderId="22" xfId="0" applyNumberFormat="1" applyFont="1" applyBorder="1" applyAlignment="1" applyProtection="1">
      <alignment vertical="center"/>
      <protection/>
    </xf>
    <xf numFmtId="4" fontId="29" fillId="0" borderId="28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14" fontId="3" fillId="3" borderId="0" xfId="0" applyNumberFormat="1" applyFont="1" applyFill="1" applyAlignment="1" applyProtection="1">
      <alignment horizontal="left" vertical="center"/>
      <protection locked="0"/>
    </xf>
    <xf numFmtId="0" fontId="22" fillId="0" borderId="9" xfId="0" applyFont="1" applyBorder="1" applyAlignment="1" applyProtection="1">
      <alignment horizontal="center" vertical="center"/>
      <protection/>
    </xf>
    <xf numFmtId="49" fontId="22" fillId="0" borderId="9" xfId="0" applyNumberFormat="1" applyFont="1" applyBorder="1" applyAlignment="1" applyProtection="1">
      <alignment horizontal="left" vertical="center" wrapText="1"/>
      <protection/>
    </xf>
    <xf numFmtId="0" fontId="22" fillId="0" borderId="9" xfId="0" applyFont="1" applyBorder="1" applyAlignment="1" applyProtection="1">
      <alignment horizontal="left" vertical="center" wrapText="1"/>
      <protection/>
    </xf>
    <xf numFmtId="0" fontId="22" fillId="0" borderId="9" xfId="0" applyFont="1" applyBorder="1" applyAlignment="1" applyProtection="1">
      <alignment horizontal="center" vertical="center" wrapText="1"/>
      <protection/>
    </xf>
    <xf numFmtId="167" fontId="22" fillId="0" borderId="9" xfId="0" applyNumberFormat="1" applyFont="1" applyBorder="1" applyAlignment="1" applyProtection="1">
      <alignment vertical="center"/>
      <protection/>
    </xf>
    <xf numFmtId="4" fontId="22" fillId="0" borderId="9" xfId="0" applyNumberFormat="1" applyFont="1" applyBorder="1" applyAlignment="1" applyProtection="1">
      <alignment vertical="center"/>
      <protection/>
    </xf>
    <xf numFmtId="0" fontId="23" fillId="3" borderId="25" xfId="0" applyFont="1" applyFill="1" applyBorder="1" applyAlignment="1" applyProtection="1">
      <alignment horizontal="left" vertical="center"/>
      <protection/>
    </xf>
    <xf numFmtId="0" fontId="37" fillId="0" borderId="9" xfId="0" applyFont="1" applyBorder="1" applyAlignment="1" applyProtection="1">
      <alignment horizontal="center" vertical="center"/>
      <protection/>
    </xf>
    <xf numFmtId="49" fontId="37" fillId="0" borderId="9" xfId="0" applyNumberFormat="1" applyFont="1" applyBorder="1" applyAlignment="1" applyProtection="1">
      <alignment horizontal="left" vertical="center" wrapText="1"/>
      <protection/>
    </xf>
    <xf numFmtId="0" fontId="37" fillId="0" borderId="9" xfId="0" applyFont="1" applyBorder="1" applyAlignment="1" applyProtection="1">
      <alignment horizontal="left" vertical="center" wrapText="1"/>
      <protection/>
    </xf>
    <xf numFmtId="0" fontId="37" fillId="0" borderId="9" xfId="0" applyFont="1" applyBorder="1" applyAlignment="1" applyProtection="1">
      <alignment horizontal="center" vertical="center" wrapText="1"/>
      <protection/>
    </xf>
    <xf numFmtId="167" fontId="37" fillId="0" borderId="9" xfId="0" applyNumberFormat="1" applyFont="1" applyBorder="1" applyAlignment="1" applyProtection="1">
      <alignment vertical="center"/>
      <protection/>
    </xf>
    <xf numFmtId="4" fontId="37" fillId="0" borderId="9" xfId="0" applyNumberFormat="1" applyFont="1" applyBorder="1" applyAlignment="1" applyProtection="1">
      <alignment vertical="center"/>
      <protection/>
    </xf>
    <xf numFmtId="0" fontId="37" fillId="3" borderId="25" xfId="0" applyFont="1" applyFill="1" applyBorder="1" applyAlignment="1" applyProtection="1">
      <alignment horizontal="left" vertical="center"/>
      <protection/>
    </xf>
    <xf numFmtId="0" fontId="14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9" xfId="0" applyFont="1" applyFill="1" applyBorder="1" applyAlignment="1" applyProtection="1">
      <alignment horizontal="center" vertical="center"/>
      <protection/>
    </xf>
    <xf numFmtId="0" fontId="22" fillId="2" borderId="20" xfId="0" applyFont="1" applyFill="1" applyBorder="1" applyAlignment="1" applyProtection="1">
      <alignment horizontal="left" vertical="center"/>
      <protection/>
    </xf>
    <xf numFmtId="0" fontId="22" fillId="2" borderId="20" xfId="0" applyFont="1" applyFill="1" applyBorder="1" applyAlignment="1" applyProtection="1">
      <alignment horizontal="center" vertical="center"/>
      <protection/>
    </xf>
    <xf numFmtId="0" fontId="22" fillId="2" borderId="20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left" vertical="center"/>
      <protection/>
    </xf>
    <xf numFmtId="0" fontId="21" fillId="0" borderId="25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4" borderId="20" xfId="0" applyFont="1" applyFill="1" applyBorder="1" applyAlignment="1" applyProtection="1">
      <alignment horizontal="left" vertical="center"/>
      <protection/>
    </xf>
    <xf numFmtId="0" fontId="0" fillId="4" borderId="20" xfId="0" applyFont="1" applyFill="1" applyBorder="1" applyAlignment="1" applyProtection="1">
      <alignment vertical="center"/>
      <protection/>
    </xf>
    <xf numFmtId="4" fontId="5" fillId="4" borderId="20" xfId="0" applyNumberFormat="1" applyFont="1" applyFill="1" applyBorder="1" applyAlignment="1" applyProtection="1">
      <alignment vertical="center"/>
      <protection/>
    </xf>
    <xf numFmtId="0" fontId="0" fillId="4" borderId="21" xfId="0" applyFont="1" applyFill="1" applyBorder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7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30" xfId="0" applyNumberFormat="1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3" borderId="0" xfId="0" applyFont="1" applyFill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2" fillId="0" borderId="16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workbookViewId="0" topLeftCell="A16">
      <selection activeCell="L7" sqref="L7"/>
    </sheetView>
  </sheetViews>
  <sheetFormatPr defaultColWidth="9.28125" defaultRowHeight="12"/>
  <cols>
    <col min="1" max="1" width="8.28125" style="234" customWidth="1"/>
    <col min="2" max="2" width="1.7109375" style="234" customWidth="1"/>
    <col min="3" max="3" width="4.140625" style="234" customWidth="1"/>
    <col min="4" max="33" width="2.7109375" style="234" customWidth="1"/>
    <col min="34" max="34" width="3.28125" style="234" customWidth="1"/>
    <col min="35" max="35" width="31.7109375" style="234" customWidth="1"/>
    <col min="36" max="37" width="2.421875" style="234" customWidth="1"/>
    <col min="38" max="38" width="8.28125" style="234" customWidth="1"/>
    <col min="39" max="39" width="3.28125" style="234" customWidth="1"/>
    <col min="40" max="40" width="13.28125" style="234" customWidth="1"/>
    <col min="41" max="41" width="7.421875" style="234" customWidth="1"/>
    <col min="42" max="42" width="4.140625" style="234" customWidth="1"/>
    <col min="43" max="43" width="15.7109375" style="234" customWidth="1"/>
    <col min="44" max="44" width="13.7109375" style="234" customWidth="1"/>
    <col min="45" max="47" width="25.8515625" style="234" hidden="1" customWidth="1"/>
    <col min="48" max="49" width="21.7109375" style="234" hidden="1" customWidth="1"/>
    <col min="50" max="51" width="25.00390625" style="234" hidden="1" customWidth="1"/>
    <col min="52" max="52" width="21.7109375" style="234" hidden="1" customWidth="1"/>
    <col min="53" max="53" width="19.140625" style="234" hidden="1" customWidth="1"/>
    <col min="54" max="54" width="25.00390625" style="234" hidden="1" customWidth="1"/>
    <col min="55" max="55" width="21.7109375" style="234" hidden="1" customWidth="1"/>
    <col min="56" max="56" width="19.140625" style="234" hidden="1" customWidth="1"/>
    <col min="57" max="57" width="66.421875" style="234" customWidth="1"/>
    <col min="58" max="70" width="9.28125" style="234" customWidth="1"/>
    <col min="71" max="91" width="9.28125" style="234" hidden="1" customWidth="1"/>
    <col min="92" max="16384" width="9.28125" style="234" customWidth="1"/>
  </cols>
  <sheetData>
    <row r="1" spans="1:74" ht="12">
      <c r="A1" s="238" t="s">
        <v>0</v>
      </c>
      <c r="AZ1" s="238" t="s">
        <v>1</v>
      </c>
      <c r="BA1" s="238" t="s">
        <v>2</v>
      </c>
      <c r="BB1" s="238" t="s">
        <v>3</v>
      </c>
      <c r="BT1" s="238" t="s">
        <v>4</v>
      </c>
      <c r="BU1" s="238" t="s">
        <v>4</v>
      </c>
      <c r="BV1" s="238" t="s">
        <v>5</v>
      </c>
    </row>
    <row r="2" spans="44:72" ht="36.9" customHeight="1">
      <c r="AR2" s="299" t="s">
        <v>6</v>
      </c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S2" s="115" t="s">
        <v>7</v>
      </c>
      <c r="BT2" s="115" t="s">
        <v>8</v>
      </c>
    </row>
    <row r="3" spans="2:72" ht="6.9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9"/>
      <c r="BS3" s="115" t="s">
        <v>7</v>
      </c>
      <c r="BT3" s="115" t="s">
        <v>9</v>
      </c>
    </row>
    <row r="4" spans="2:71" ht="24.9" customHeight="1">
      <c r="B4" s="119"/>
      <c r="D4" s="120" t="s">
        <v>10</v>
      </c>
      <c r="AR4" s="119"/>
      <c r="AS4" s="239" t="s">
        <v>11</v>
      </c>
      <c r="BE4" s="240" t="s">
        <v>12</v>
      </c>
      <c r="BS4" s="115" t="s">
        <v>13</v>
      </c>
    </row>
    <row r="5" spans="2:71" ht="12" customHeight="1">
      <c r="B5" s="119"/>
      <c r="D5" s="241" t="s">
        <v>14</v>
      </c>
      <c r="K5" s="329" t="s">
        <v>15</v>
      </c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R5" s="119"/>
      <c r="BE5" s="326" t="s">
        <v>16</v>
      </c>
      <c r="BS5" s="115" t="s">
        <v>7</v>
      </c>
    </row>
    <row r="6" spans="2:71" ht="36.9" customHeight="1">
      <c r="B6" s="119"/>
      <c r="D6" s="242" t="s">
        <v>17</v>
      </c>
      <c r="K6" s="330" t="s">
        <v>18</v>
      </c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R6" s="119"/>
      <c r="BE6" s="327"/>
      <c r="BS6" s="115" t="s">
        <v>7</v>
      </c>
    </row>
    <row r="7" spans="2:71" ht="13.5" customHeight="1">
      <c r="B7" s="119"/>
      <c r="D7" s="242" t="s">
        <v>494</v>
      </c>
      <c r="K7" s="243"/>
      <c r="L7" s="244" t="s">
        <v>495</v>
      </c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AR7" s="119"/>
      <c r="BE7" s="327"/>
      <c r="BS7" s="115"/>
    </row>
    <row r="8" spans="2:71" ht="15.75" customHeight="1">
      <c r="B8" s="119"/>
      <c r="D8" s="233" t="s">
        <v>19</v>
      </c>
      <c r="K8" s="236" t="s">
        <v>3</v>
      </c>
      <c r="AK8" s="233" t="s">
        <v>20</v>
      </c>
      <c r="AN8" s="236" t="s">
        <v>3</v>
      </c>
      <c r="AR8" s="119"/>
      <c r="BE8" s="327"/>
      <c r="BS8" s="115" t="s">
        <v>7</v>
      </c>
    </row>
    <row r="9" spans="2:71" ht="12" customHeight="1">
      <c r="B9" s="119"/>
      <c r="D9" s="233" t="s">
        <v>21</v>
      </c>
      <c r="K9" s="236" t="s">
        <v>22</v>
      </c>
      <c r="AK9" s="233" t="s">
        <v>23</v>
      </c>
      <c r="AN9" s="284">
        <v>44420</v>
      </c>
      <c r="AR9" s="119"/>
      <c r="BE9" s="327"/>
      <c r="BS9" s="115" t="s">
        <v>7</v>
      </c>
    </row>
    <row r="10" spans="2:71" ht="14.4" customHeight="1">
      <c r="B10" s="119"/>
      <c r="AR10" s="119"/>
      <c r="BE10" s="327"/>
      <c r="BS10" s="115" t="s">
        <v>7</v>
      </c>
    </row>
    <row r="11" spans="2:71" ht="12" customHeight="1">
      <c r="B11" s="119"/>
      <c r="D11" s="233" t="s">
        <v>24</v>
      </c>
      <c r="AK11" s="233" t="s">
        <v>25</v>
      </c>
      <c r="AN11" s="236" t="s">
        <v>26</v>
      </c>
      <c r="AR11" s="119"/>
      <c r="BE11" s="327"/>
      <c r="BS11" s="115" t="s">
        <v>7</v>
      </c>
    </row>
    <row r="12" spans="2:71" ht="18.45" customHeight="1">
      <c r="B12" s="119"/>
      <c r="E12" s="236" t="s">
        <v>27</v>
      </c>
      <c r="AK12" s="233" t="s">
        <v>28</v>
      </c>
      <c r="AN12" s="236" t="s">
        <v>29</v>
      </c>
      <c r="AR12" s="119"/>
      <c r="BE12" s="327"/>
      <c r="BS12" s="115" t="s">
        <v>7</v>
      </c>
    </row>
    <row r="13" spans="2:71" ht="6.9" customHeight="1">
      <c r="B13" s="119"/>
      <c r="AR13" s="119"/>
      <c r="BE13" s="327"/>
      <c r="BS13" s="115" t="s">
        <v>7</v>
      </c>
    </row>
    <row r="14" spans="2:71" ht="12" customHeight="1">
      <c r="B14" s="119"/>
      <c r="D14" s="233" t="s">
        <v>30</v>
      </c>
      <c r="AK14" s="233" t="s">
        <v>25</v>
      </c>
      <c r="AN14" s="231" t="s">
        <v>31</v>
      </c>
      <c r="AR14" s="119"/>
      <c r="BE14" s="327"/>
      <c r="BS14" s="115" t="s">
        <v>7</v>
      </c>
    </row>
    <row r="15" spans="2:71" ht="13.2">
      <c r="B15" s="119"/>
      <c r="E15" s="331" t="s">
        <v>31</v>
      </c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233" t="s">
        <v>28</v>
      </c>
      <c r="AN15" s="231" t="s">
        <v>31</v>
      </c>
      <c r="AR15" s="119"/>
      <c r="BE15" s="327"/>
      <c r="BS15" s="115" t="s">
        <v>7</v>
      </c>
    </row>
    <row r="16" spans="2:71" ht="6.9" customHeight="1">
      <c r="B16" s="119"/>
      <c r="AR16" s="119"/>
      <c r="BE16" s="327"/>
      <c r="BS16" s="115" t="s">
        <v>4</v>
      </c>
    </row>
    <row r="17" spans="2:71" ht="12" customHeight="1">
      <c r="B17" s="119"/>
      <c r="D17" s="233" t="s">
        <v>32</v>
      </c>
      <c r="AK17" s="233" t="s">
        <v>25</v>
      </c>
      <c r="AN17" s="236" t="s">
        <v>33</v>
      </c>
      <c r="AR17" s="119"/>
      <c r="BE17" s="327"/>
      <c r="BS17" s="115" t="s">
        <v>4</v>
      </c>
    </row>
    <row r="18" spans="2:71" ht="18.45" customHeight="1">
      <c r="B18" s="119"/>
      <c r="E18" s="236" t="s">
        <v>34</v>
      </c>
      <c r="AK18" s="233" t="s">
        <v>28</v>
      </c>
      <c r="AN18" s="236" t="s">
        <v>35</v>
      </c>
      <c r="AR18" s="119"/>
      <c r="BE18" s="327"/>
      <c r="BS18" s="115" t="s">
        <v>36</v>
      </c>
    </row>
    <row r="19" spans="2:71" ht="6.9" customHeight="1">
      <c r="B19" s="119"/>
      <c r="AR19" s="119"/>
      <c r="BE19" s="327"/>
      <c r="BS19" s="115" t="s">
        <v>7</v>
      </c>
    </row>
    <row r="20" spans="2:71" ht="12" customHeight="1">
      <c r="B20" s="119"/>
      <c r="D20" s="233" t="s">
        <v>37</v>
      </c>
      <c r="AK20" s="233" t="s">
        <v>25</v>
      </c>
      <c r="AN20" s="236" t="s">
        <v>38</v>
      </c>
      <c r="AR20" s="119"/>
      <c r="BE20" s="327"/>
      <c r="BS20" s="115" t="s">
        <v>7</v>
      </c>
    </row>
    <row r="21" spans="2:71" ht="18.45" customHeight="1">
      <c r="B21" s="119"/>
      <c r="E21" s="236" t="s">
        <v>39</v>
      </c>
      <c r="AK21" s="233" t="s">
        <v>28</v>
      </c>
      <c r="AN21" s="236" t="s">
        <v>40</v>
      </c>
      <c r="AR21" s="119"/>
      <c r="BE21" s="327"/>
      <c r="BS21" s="115" t="s">
        <v>4</v>
      </c>
    </row>
    <row r="22" spans="2:57" ht="6.9" customHeight="1">
      <c r="B22" s="119"/>
      <c r="AR22" s="119"/>
      <c r="BE22" s="327"/>
    </row>
    <row r="23" spans="2:57" ht="12" customHeight="1">
      <c r="B23" s="119"/>
      <c r="D23" s="233" t="s">
        <v>41</v>
      </c>
      <c r="AR23" s="119"/>
      <c r="BE23" s="327"/>
    </row>
    <row r="24" spans="2:57" ht="47.25" customHeight="1">
      <c r="B24" s="119"/>
      <c r="E24" s="333" t="s">
        <v>42</v>
      </c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R24" s="119"/>
      <c r="BE24" s="327"/>
    </row>
    <row r="25" spans="2:57" ht="6.9" customHeight="1">
      <c r="B25" s="119"/>
      <c r="AR25" s="119"/>
      <c r="BE25" s="327"/>
    </row>
    <row r="26" spans="2:57" ht="6.9" customHeight="1">
      <c r="B26" s="119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R26" s="119"/>
      <c r="BE26" s="327"/>
    </row>
    <row r="27" spans="1:57" s="124" customFormat="1" ht="25.95" customHeight="1">
      <c r="A27" s="232"/>
      <c r="B27" s="122"/>
      <c r="C27" s="232"/>
      <c r="D27" s="246" t="s">
        <v>444</v>
      </c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334">
        <f>ROUND(AG55,2)</f>
        <v>0</v>
      </c>
      <c r="AL27" s="335"/>
      <c r="AM27" s="335"/>
      <c r="AN27" s="335"/>
      <c r="AO27" s="335"/>
      <c r="AP27" s="232"/>
      <c r="AQ27" s="232"/>
      <c r="AR27" s="122"/>
      <c r="BE27" s="327"/>
    </row>
    <row r="28" spans="1:57" s="124" customFormat="1" ht="6.75" customHeight="1" hidden="1">
      <c r="A28" s="232"/>
      <c r="B28" s="12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122"/>
      <c r="BE28" s="327"/>
    </row>
    <row r="29" spans="1:57" s="124" customFormat="1" ht="13.2" hidden="1">
      <c r="A29" s="232"/>
      <c r="B29" s="122"/>
      <c r="C29" s="232"/>
      <c r="D29" s="232"/>
      <c r="E29" s="232"/>
      <c r="F29" s="232"/>
      <c r="G29" s="232"/>
      <c r="H29" s="232"/>
      <c r="I29" s="232"/>
      <c r="J29" s="232"/>
      <c r="K29" s="232"/>
      <c r="L29" s="336" t="s">
        <v>44</v>
      </c>
      <c r="M29" s="336"/>
      <c r="N29" s="336"/>
      <c r="O29" s="336"/>
      <c r="P29" s="336"/>
      <c r="Q29" s="232"/>
      <c r="R29" s="232"/>
      <c r="S29" s="232"/>
      <c r="T29" s="232"/>
      <c r="U29" s="232"/>
      <c r="V29" s="232"/>
      <c r="W29" s="336" t="s">
        <v>45</v>
      </c>
      <c r="X29" s="336"/>
      <c r="Y29" s="336"/>
      <c r="Z29" s="336"/>
      <c r="AA29" s="336"/>
      <c r="AB29" s="336"/>
      <c r="AC29" s="336"/>
      <c r="AD29" s="336"/>
      <c r="AE29" s="336"/>
      <c r="AF29" s="232"/>
      <c r="AG29" s="232"/>
      <c r="AH29" s="232"/>
      <c r="AI29" s="232"/>
      <c r="AJ29" s="232"/>
      <c r="AK29" s="336" t="s">
        <v>46</v>
      </c>
      <c r="AL29" s="336"/>
      <c r="AM29" s="336"/>
      <c r="AN29" s="336"/>
      <c r="AO29" s="336"/>
      <c r="AP29" s="232"/>
      <c r="AQ29" s="232"/>
      <c r="AR29" s="122"/>
      <c r="BE29" s="327"/>
    </row>
    <row r="30" spans="2:57" s="248" customFormat="1" ht="14.4" customHeight="1" hidden="1">
      <c r="B30" s="249"/>
      <c r="D30" s="233" t="s">
        <v>47</v>
      </c>
      <c r="F30" s="233" t="s">
        <v>48</v>
      </c>
      <c r="L30" s="316">
        <v>0</v>
      </c>
      <c r="M30" s="315"/>
      <c r="N30" s="315"/>
      <c r="O30" s="315"/>
      <c r="P30" s="315"/>
      <c r="W30" s="314">
        <f>ROUND(AZ55,2)</f>
        <v>0</v>
      </c>
      <c r="X30" s="315"/>
      <c r="Y30" s="315"/>
      <c r="Z30" s="315"/>
      <c r="AA30" s="315"/>
      <c r="AB30" s="315"/>
      <c r="AC30" s="315"/>
      <c r="AD30" s="315"/>
      <c r="AE30" s="315"/>
      <c r="AK30" s="314">
        <f>ROUND(AV55,2)</f>
        <v>0</v>
      </c>
      <c r="AL30" s="315"/>
      <c r="AM30" s="315"/>
      <c r="AN30" s="315"/>
      <c r="AO30" s="315"/>
      <c r="AR30" s="249"/>
      <c r="BE30" s="328"/>
    </row>
    <row r="31" spans="2:57" s="248" customFormat="1" ht="14.4" customHeight="1" hidden="1">
      <c r="B31" s="249"/>
      <c r="F31" s="233" t="s">
        <v>49</v>
      </c>
      <c r="L31" s="316">
        <v>0</v>
      </c>
      <c r="M31" s="315"/>
      <c r="N31" s="315"/>
      <c r="O31" s="315"/>
      <c r="P31" s="315"/>
      <c r="W31" s="314">
        <f>ROUND(BA55,2)</f>
        <v>0</v>
      </c>
      <c r="X31" s="315"/>
      <c r="Y31" s="315"/>
      <c r="Z31" s="315"/>
      <c r="AA31" s="315"/>
      <c r="AB31" s="315"/>
      <c r="AC31" s="315"/>
      <c r="AD31" s="315"/>
      <c r="AE31" s="315"/>
      <c r="AK31" s="314">
        <f>ROUND(AW55,2)</f>
        <v>0</v>
      </c>
      <c r="AL31" s="315"/>
      <c r="AM31" s="315"/>
      <c r="AN31" s="315"/>
      <c r="AO31" s="315"/>
      <c r="AR31" s="249"/>
      <c r="BE31" s="328"/>
    </row>
    <row r="32" spans="2:57" s="248" customFormat="1" ht="14.4" customHeight="1" hidden="1">
      <c r="B32" s="249"/>
      <c r="F32" s="233" t="s">
        <v>50</v>
      </c>
      <c r="L32" s="316">
        <v>0</v>
      </c>
      <c r="M32" s="315"/>
      <c r="N32" s="315"/>
      <c r="O32" s="315"/>
      <c r="P32" s="315"/>
      <c r="W32" s="314">
        <f>ROUND(BB55,2)</f>
        <v>0</v>
      </c>
      <c r="X32" s="315"/>
      <c r="Y32" s="315"/>
      <c r="Z32" s="315"/>
      <c r="AA32" s="315"/>
      <c r="AB32" s="315"/>
      <c r="AC32" s="315"/>
      <c r="AD32" s="315"/>
      <c r="AE32" s="315"/>
      <c r="AK32" s="314">
        <v>0</v>
      </c>
      <c r="AL32" s="315"/>
      <c r="AM32" s="315"/>
      <c r="AN32" s="315"/>
      <c r="AO32" s="315"/>
      <c r="AR32" s="249"/>
      <c r="BE32" s="328"/>
    </row>
    <row r="33" spans="2:57" s="248" customFormat="1" ht="14.4" customHeight="1" hidden="1">
      <c r="B33" s="249"/>
      <c r="F33" s="233" t="s">
        <v>51</v>
      </c>
      <c r="L33" s="316">
        <v>0</v>
      </c>
      <c r="M33" s="315"/>
      <c r="N33" s="315"/>
      <c r="O33" s="315"/>
      <c r="P33" s="315"/>
      <c r="W33" s="314">
        <f>ROUND(BC55,2)</f>
        <v>0</v>
      </c>
      <c r="X33" s="315"/>
      <c r="Y33" s="315"/>
      <c r="Z33" s="315"/>
      <c r="AA33" s="315"/>
      <c r="AB33" s="315"/>
      <c r="AC33" s="315"/>
      <c r="AD33" s="315"/>
      <c r="AE33" s="315"/>
      <c r="AK33" s="314">
        <v>0</v>
      </c>
      <c r="AL33" s="315"/>
      <c r="AM33" s="315"/>
      <c r="AN33" s="315"/>
      <c r="AO33" s="315"/>
      <c r="AR33" s="249"/>
      <c r="BE33" s="328"/>
    </row>
    <row r="34" spans="2:44" s="248" customFormat="1" ht="14.4" customHeight="1" hidden="1">
      <c r="B34" s="249"/>
      <c r="F34" s="233" t="s">
        <v>52</v>
      </c>
      <c r="L34" s="316">
        <v>0</v>
      </c>
      <c r="M34" s="315"/>
      <c r="N34" s="315"/>
      <c r="O34" s="315"/>
      <c r="P34" s="315"/>
      <c r="W34" s="314">
        <f>ROUND(BD55,2)</f>
        <v>0</v>
      </c>
      <c r="X34" s="315"/>
      <c r="Y34" s="315"/>
      <c r="Z34" s="315"/>
      <c r="AA34" s="315"/>
      <c r="AB34" s="315"/>
      <c r="AC34" s="315"/>
      <c r="AD34" s="315"/>
      <c r="AE34" s="315"/>
      <c r="AK34" s="314">
        <v>0</v>
      </c>
      <c r="AL34" s="315"/>
      <c r="AM34" s="315"/>
      <c r="AN34" s="315"/>
      <c r="AO34" s="315"/>
      <c r="AR34" s="249"/>
    </row>
    <row r="35" spans="1:57" s="124" customFormat="1" ht="6.9" customHeight="1">
      <c r="A35" s="232"/>
      <c r="B35" s="12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122"/>
      <c r="BE35" s="232"/>
    </row>
    <row r="36" spans="1:57" s="124" customFormat="1" ht="25.95" customHeight="1">
      <c r="A36" s="232"/>
      <c r="B36" s="122"/>
      <c r="C36" s="250"/>
      <c r="D36" s="251" t="s">
        <v>444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3" t="s">
        <v>54</v>
      </c>
      <c r="U36" s="252"/>
      <c r="V36" s="252"/>
      <c r="W36" s="252"/>
      <c r="X36" s="317" t="s">
        <v>55</v>
      </c>
      <c r="Y36" s="318"/>
      <c r="Z36" s="318"/>
      <c r="AA36" s="318"/>
      <c r="AB36" s="318"/>
      <c r="AC36" s="252"/>
      <c r="AD36" s="252"/>
      <c r="AE36" s="252"/>
      <c r="AF36" s="252"/>
      <c r="AG36" s="252"/>
      <c r="AH36" s="252"/>
      <c r="AI36" s="252"/>
      <c r="AJ36" s="252"/>
      <c r="AK36" s="319">
        <f>SUM(AK27:AK34)</f>
        <v>0</v>
      </c>
      <c r="AL36" s="318"/>
      <c r="AM36" s="318"/>
      <c r="AN36" s="318"/>
      <c r="AO36" s="320"/>
      <c r="AP36" s="250"/>
      <c r="AQ36" s="250"/>
      <c r="AR36" s="122"/>
      <c r="BE36" s="232"/>
    </row>
    <row r="37" spans="1:57" s="124" customFormat="1" ht="6.9" customHeight="1">
      <c r="A37" s="232"/>
      <c r="B37" s="12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122"/>
      <c r="BE37" s="232"/>
    </row>
    <row r="38" spans="1:57" s="124" customFormat="1" ht="6.9" customHeight="1">
      <c r="A38" s="232"/>
      <c r="B38" s="144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22"/>
      <c r="BE38" s="232"/>
    </row>
    <row r="42" spans="1:57" s="124" customFormat="1" ht="6.9" customHeight="1">
      <c r="A42" s="232"/>
      <c r="B42" s="146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22"/>
      <c r="BE42" s="232"/>
    </row>
    <row r="43" spans="1:57" s="124" customFormat="1" ht="24.9" customHeight="1">
      <c r="A43" s="232"/>
      <c r="B43" s="122"/>
      <c r="C43" s="120" t="s">
        <v>56</v>
      </c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122"/>
      <c r="BE43" s="232"/>
    </row>
    <row r="44" spans="1:57" s="124" customFormat="1" ht="6.9" customHeight="1">
      <c r="A44" s="232"/>
      <c r="B44" s="12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122"/>
      <c r="BE44" s="232"/>
    </row>
    <row r="45" spans="2:44" s="254" customFormat="1" ht="12" customHeight="1">
      <c r="B45" s="255"/>
      <c r="C45" s="233" t="s">
        <v>14</v>
      </c>
      <c r="L45" s="254" t="str">
        <f>K5</f>
        <v>1110-08-21</v>
      </c>
      <c r="AR45" s="255"/>
    </row>
    <row r="46" spans="2:44" s="256" customFormat="1" ht="36.9" customHeight="1">
      <c r="B46" s="257"/>
      <c r="C46" s="258" t="s">
        <v>17</v>
      </c>
      <c r="L46" s="305" t="str">
        <f>K6</f>
        <v>A5043 Demolice objektu v areálu ČSA</v>
      </c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R46" s="257"/>
    </row>
    <row r="47" spans="1:57" s="124" customFormat="1" ht="6.9" customHeight="1">
      <c r="A47" s="232"/>
      <c r="B47" s="12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122"/>
      <c r="BE47" s="232"/>
    </row>
    <row r="48" spans="1:57" s="124" customFormat="1" ht="12" customHeight="1">
      <c r="A48" s="232"/>
      <c r="B48" s="122"/>
      <c r="C48" s="233" t="s">
        <v>21</v>
      </c>
      <c r="D48" s="232"/>
      <c r="E48" s="232"/>
      <c r="F48" s="232"/>
      <c r="G48" s="232"/>
      <c r="H48" s="232"/>
      <c r="I48" s="232"/>
      <c r="J48" s="232"/>
      <c r="K48" s="232"/>
      <c r="L48" s="259" t="str">
        <f>IF(K9="","",K9)</f>
        <v>k.ú. Ervěnice</v>
      </c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3" t="s">
        <v>23</v>
      </c>
      <c r="AJ48" s="232"/>
      <c r="AK48" s="232"/>
      <c r="AL48" s="232"/>
      <c r="AM48" s="307">
        <f>IF(AN9="","",AN9)</f>
        <v>44420</v>
      </c>
      <c r="AN48" s="307"/>
      <c r="AO48" s="232"/>
      <c r="AP48" s="232"/>
      <c r="AQ48" s="232"/>
      <c r="AR48" s="122"/>
      <c r="BE48" s="232"/>
    </row>
    <row r="49" spans="1:57" s="124" customFormat="1" ht="6.9" customHeight="1">
      <c r="A49" s="232"/>
      <c r="B49" s="12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122"/>
      <c r="BE49" s="232"/>
    </row>
    <row r="50" spans="1:57" s="124" customFormat="1" ht="15.15" customHeight="1">
      <c r="A50" s="232"/>
      <c r="B50" s="122"/>
      <c r="C50" s="233" t="s">
        <v>24</v>
      </c>
      <c r="D50" s="232"/>
      <c r="E50" s="232"/>
      <c r="F50" s="232"/>
      <c r="G50" s="232"/>
      <c r="H50" s="232"/>
      <c r="I50" s="232"/>
      <c r="J50" s="232"/>
      <c r="K50" s="232"/>
      <c r="L50" s="254" t="str">
        <f>IF(E12="","",E12)</f>
        <v>Palivový kombinát Ústí, s.p.</v>
      </c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3" t="s">
        <v>32</v>
      </c>
      <c r="AJ50" s="232"/>
      <c r="AK50" s="232"/>
      <c r="AL50" s="232"/>
      <c r="AM50" s="308" t="str">
        <f>IF(E18="","",E18)</f>
        <v>Ing. Oldřich Slonek</v>
      </c>
      <c r="AN50" s="309"/>
      <c r="AO50" s="309"/>
      <c r="AP50" s="309"/>
      <c r="AQ50" s="232"/>
      <c r="AR50" s="122"/>
      <c r="AS50" s="310" t="s">
        <v>57</v>
      </c>
      <c r="AT50" s="311"/>
      <c r="AU50" s="174"/>
      <c r="AV50" s="174"/>
      <c r="AW50" s="174"/>
      <c r="AX50" s="174"/>
      <c r="AY50" s="174"/>
      <c r="AZ50" s="174"/>
      <c r="BA50" s="174"/>
      <c r="BB50" s="174"/>
      <c r="BC50" s="174"/>
      <c r="BD50" s="260"/>
      <c r="BE50" s="232"/>
    </row>
    <row r="51" spans="1:57" s="124" customFormat="1" ht="15.15" customHeight="1">
      <c r="A51" s="232"/>
      <c r="B51" s="122"/>
      <c r="C51" s="233" t="s">
        <v>30</v>
      </c>
      <c r="D51" s="232"/>
      <c r="E51" s="232"/>
      <c r="F51" s="232"/>
      <c r="G51" s="232"/>
      <c r="H51" s="232"/>
      <c r="I51" s="232"/>
      <c r="J51" s="232"/>
      <c r="K51" s="232"/>
      <c r="L51" s="254" t="str">
        <f>IF(E15="Vyplň údaj","",E15)</f>
        <v/>
      </c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3" t="s">
        <v>37</v>
      </c>
      <c r="AJ51" s="232"/>
      <c r="AK51" s="232"/>
      <c r="AL51" s="232"/>
      <c r="AM51" s="308" t="str">
        <f>IF(E21="","",E21)</f>
        <v>Karel Žíla</v>
      </c>
      <c r="AN51" s="309"/>
      <c r="AO51" s="309"/>
      <c r="AP51" s="309"/>
      <c r="AQ51" s="232"/>
      <c r="AR51" s="122"/>
      <c r="AS51" s="312"/>
      <c r="AT51" s="313"/>
      <c r="AU51" s="192"/>
      <c r="AV51" s="192"/>
      <c r="AW51" s="192"/>
      <c r="AX51" s="192"/>
      <c r="AY51" s="192"/>
      <c r="AZ51" s="192"/>
      <c r="BA51" s="192"/>
      <c r="BB51" s="192"/>
      <c r="BC51" s="192"/>
      <c r="BD51" s="209"/>
      <c r="BE51" s="232"/>
    </row>
    <row r="52" spans="1:57" s="124" customFormat="1" ht="10.95" customHeight="1">
      <c r="A52" s="232"/>
      <c r="B52" s="12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122"/>
      <c r="AS52" s="312"/>
      <c r="AT52" s="313"/>
      <c r="AU52" s="192"/>
      <c r="AV52" s="192"/>
      <c r="AW52" s="192"/>
      <c r="AX52" s="192"/>
      <c r="AY52" s="192"/>
      <c r="AZ52" s="192"/>
      <c r="BA52" s="192"/>
      <c r="BB52" s="192"/>
      <c r="BC52" s="192"/>
      <c r="BD52" s="209"/>
      <c r="BE52" s="232"/>
    </row>
    <row r="53" spans="1:57" s="124" customFormat="1" ht="29.25" customHeight="1">
      <c r="A53" s="232"/>
      <c r="B53" s="122"/>
      <c r="C53" s="301" t="s">
        <v>58</v>
      </c>
      <c r="D53" s="302"/>
      <c r="E53" s="302"/>
      <c r="F53" s="302"/>
      <c r="G53" s="302"/>
      <c r="H53" s="139"/>
      <c r="I53" s="303" t="s">
        <v>59</v>
      </c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4" t="s">
        <v>108</v>
      </c>
      <c r="AH53" s="302"/>
      <c r="AI53" s="302"/>
      <c r="AJ53" s="302"/>
      <c r="AK53" s="302"/>
      <c r="AL53" s="302"/>
      <c r="AM53" s="302"/>
      <c r="AN53" s="303"/>
      <c r="AO53" s="302"/>
      <c r="AP53" s="302"/>
      <c r="AQ53" s="261" t="s">
        <v>60</v>
      </c>
      <c r="AR53" s="122"/>
      <c r="AS53" s="167" t="s">
        <v>61</v>
      </c>
      <c r="AT53" s="168" t="s">
        <v>62</v>
      </c>
      <c r="AU53" s="168" t="s">
        <v>63</v>
      </c>
      <c r="AV53" s="168" t="s">
        <v>64</v>
      </c>
      <c r="AW53" s="168" t="s">
        <v>65</v>
      </c>
      <c r="AX53" s="168" t="s">
        <v>66</v>
      </c>
      <c r="AY53" s="168" t="s">
        <v>67</v>
      </c>
      <c r="AZ53" s="168" t="s">
        <v>68</v>
      </c>
      <c r="BA53" s="168" t="s">
        <v>69</v>
      </c>
      <c r="BB53" s="168" t="s">
        <v>70</v>
      </c>
      <c r="BC53" s="168" t="s">
        <v>71</v>
      </c>
      <c r="BD53" s="169" t="s">
        <v>72</v>
      </c>
      <c r="BE53" s="232"/>
    </row>
    <row r="54" spans="1:57" s="124" customFormat="1" ht="10.95" customHeight="1">
      <c r="A54" s="232"/>
      <c r="B54" s="12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122"/>
      <c r="AS54" s="173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262"/>
      <c r="BE54" s="232"/>
    </row>
    <row r="55" spans="2:90" s="263" customFormat="1" ht="32.4" customHeight="1">
      <c r="B55" s="264"/>
      <c r="C55" s="171" t="s">
        <v>73</v>
      </c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324">
        <f>ROUND(AG56,2)</f>
        <v>0</v>
      </c>
      <c r="AH55" s="324"/>
      <c r="AI55" s="324"/>
      <c r="AJ55" s="324"/>
      <c r="AK55" s="324"/>
      <c r="AL55" s="324"/>
      <c r="AM55" s="324"/>
      <c r="AN55" s="325"/>
      <c r="AO55" s="325"/>
      <c r="AP55" s="325"/>
      <c r="AQ55" s="266" t="s">
        <v>3</v>
      </c>
      <c r="AR55" s="264"/>
      <c r="AS55" s="267">
        <f>ROUND(AS56,2)</f>
        <v>0</v>
      </c>
      <c r="AT55" s="268">
        <f>ROUND(SUM(AV55:AW55),2)</f>
        <v>0</v>
      </c>
      <c r="AU55" s="269">
        <f>ROUND(AU56,5)</f>
        <v>0</v>
      </c>
      <c r="AV55" s="268">
        <f>ROUND(AZ55*L30,2)</f>
        <v>0</v>
      </c>
      <c r="AW55" s="268">
        <f>ROUND(BA55*L31,2)</f>
        <v>0</v>
      </c>
      <c r="AX55" s="268">
        <f>ROUND(BB55*L30,2)</f>
        <v>0</v>
      </c>
      <c r="AY55" s="268">
        <f>ROUND(BC55*L31,2)</f>
        <v>0</v>
      </c>
      <c r="AZ55" s="268">
        <f>ROUND(AZ56,2)</f>
        <v>0</v>
      </c>
      <c r="BA55" s="268">
        <f>ROUND(BA56,2)</f>
        <v>0</v>
      </c>
      <c r="BB55" s="268">
        <f>ROUND(BB56,2)</f>
        <v>0</v>
      </c>
      <c r="BC55" s="268">
        <f>ROUND(BC56,2)</f>
        <v>0</v>
      </c>
      <c r="BD55" s="270">
        <f>ROUND(BD56,2)</f>
        <v>0</v>
      </c>
      <c r="BS55" s="271" t="s">
        <v>74</v>
      </c>
      <c r="BT55" s="271" t="s">
        <v>75</v>
      </c>
      <c r="BU55" s="272" t="s">
        <v>76</v>
      </c>
      <c r="BV55" s="271" t="s">
        <v>77</v>
      </c>
      <c r="BW55" s="271" t="s">
        <v>5</v>
      </c>
      <c r="BX55" s="271" t="s">
        <v>78</v>
      </c>
      <c r="CL55" s="271" t="s">
        <v>3</v>
      </c>
    </row>
    <row r="56" spans="1:91" s="282" customFormat="1" ht="16.5" customHeight="1">
      <c r="A56" s="273" t="s">
        <v>79</v>
      </c>
      <c r="B56" s="274"/>
      <c r="C56" s="275"/>
      <c r="D56" s="323" t="s">
        <v>80</v>
      </c>
      <c r="E56" s="323"/>
      <c r="F56" s="323"/>
      <c r="G56" s="323"/>
      <c r="H56" s="323"/>
      <c r="I56" s="276"/>
      <c r="J56" s="323" t="s">
        <v>81</v>
      </c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1">
        <f>'H403378 - Sdělovací dílna'!J30</f>
        <v>0</v>
      </c>
      <c r="AH56" s="322"/>
      <c r="AI56" s="322"/>
      <c r="AJ56" s="322"/>
      <c r="AK56" s="322"/>
      <c r="AL56" s="322"/>
      <c r="AM56" s="322"/>
      <c r="AN56" s="321"/>
      <c r="AO56" s="322"/>
      <c r="AP56" s="322"/>
      <c r="AQ56" s="277" t="s">
        <v>82</v>
      </c>
      <c r="AR56" s="274"/>
      <c r="AS56" s="278">
        <v>0</v>
      </c>
      <c r="AT56" s="279">
        <f>ROUND(SUM(AV56:AW56),2)</f>
        <v>0</v>
      </c>
      <c r="AU56" s="280">
        <f>'H403378 - Sdělovací dílna'!P89</f>
        <v>0</v>
      </c>
      <c r="AV56" s="279">
        <f>'H403378 - Sdělovací dílna'!J33</f>
        <v>0</v>
      </c>
      <c r="AW56" s="279">
        <f>'H403378 - Sdělovací dílna'!J34</f>
        <v>0</v>
      </c>
      <c r="AX56" s="279">
        <f>'H403378 - Sdělovací dílna'!J35</f>
        <v>0</v>
      </c>
      <c r="AY56" s="279">
        <f>'H403378 - Sdělovací dílna'!J36</f>
        <v>0</v>
      </c>
      <c r="AZ56" s="279">
        <f>'H403378 - Sdělovací dílna'!F33</f>
        <v>0</v>
      </c>
      <c r="BA56" s="279">
        <f>'H403378 - Sdělovací dílna'!F34</f>
        <v>0</v>
      </c>
      <c r="BB56" s="279">
        <f>'H403378 - Sdělovací dílna'!F35</f>
        <v>0</v>
      </c>
      <c r="BC56" s="279">
        <f>'H403378 - Sdělovací dílna'!F36</f>
        <v>0</v>
      </c>
      <c r="BD56" s="281">
        <f>'H403378 - Sdělovací dílna'!F37</f>
        <v>0</v>
      </c>
      <c r="BT56" s="283" t="s">
        <v>83</v>
      </c>
      <c r="BV56" s="283" t="s">
        <v>77</v>
      </c>
      <c r="BW56" s="283" t="s">
        <v>84</v>
      </c>
      <c r="BX56" s="283" t="s">
        <v>5</v>
      </c>
      <c r="CL56" s="283" t="s">
        <v>3</v>
      </c>
      <c r="CM56" s="283" t="s">
        <v>85</v>
      </c>
    </row>
    <row r="57" spans="1:57" s="124" customFormat="1" ht="30" customHeight="1">
      <c r="A57" s="232"/>
      <c r="B57" s="12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12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</row>
    <row r="58" spans="1:57" s="124" customFormat="1" ht="6.9" customHeight="1">
      <c r="A58" s="232"/>
      <c r="B58" s="144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2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</row>
  </sheetData>
  <sheetProtection algorithmName="SHA-512" hashValue="JJoMtbgqlCfypBCXan+d0HUO3xf7DfTQOV6Dg6ZMmrEbEvU8uhxG7rqIkDfH79FlV9lVlDfjIJ5o8WVPrHGRjw==" saltValue="7A1ARdubsFnYfME43knjoQ==" spinCount="100000" sheet="1" objects="1" scenarios="1"/>
  <mergeCells count="42">
    <mergeCell ref="AK31:AO31"/>
    <mergeCell ref="L31:P31"/>
    <mergeCell ref="W32:AE32"/>
    <mergeCell ref="L32:P32"/>
    <mergeCell ref="W33:AE33"/>
    <mergeCell ref="AK33:AO33"/>
    <mergeCell ref="L33:P33"/>
    <mergeCell ref="BE5:BE33"/>
    <mergeCell ref="K5:AO5"/>
    <mergeCell ref="K6:AO6"/>
    <mergeCell ref="E15:AJ15"/>
    <mergeCell ref="E24:AN24"/>
    <mergeCell ref="AK27:AO27"/>
    <mergeCell ref="L29:P29"/>
    <mergeCell ref="W29:AE29"/>
    <mergeCell ref="AK29:AO29"/>
    <mergeCell ref="W30:AE30"/>
    <mergeCell ref="AK30:AO30"/>
    <mergeCell ref="L30:P30"/>
    <mergeCell ref="W31:AE31"/>
    <mergeCell ref="AN56:AP56"/>
    <mergeCell ref="AG56:AM56"/>
    <mergeCell ref="D56:H56"/>
    <mergeCell ref="J56:AF56"/>
    <mergeCell ref="AG55:AM55"/>
    <mergeCell ref="AN55:AP55"/>
    <mergeCell ref="AR2:BE2"/>
    <mergeCell ref="C53:G53"/>
    <mergeCell ref="I53:AF53"/>
    <mergeCell ref="AG53:AM53"/>
    <mergeCell ref="AN53:AP53"/>
    <mergeCell ref="L46:AO46"/>
    <mergeCell ref="AM48:AN48"/>
    <mergeCell ref="AM50:AP50"/>
    <mergeCell ref="AS50:AT52"/>
    <mergeCell ref="AM51:AP51"/>
    <mergeCell ref="W34:AE34"/>
    <mergeCell ref="AK34:AO34"/>
    <mergeCell ref="L34:P34"/>
    <mergeCell ref="X36:AB36"/>
    <mergeCell ref="AK36:AO36"/>
    <mergeCell ref="AK32:AO32"/>
  </mergeCells>
  <hyperlinks>
    <hyperlink ref="A56" location="'H403378 - Sdělovací díln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6"/>
  <sheetViews>
    <sheetView showGridLines="0" tabSelected="1" workbookViewId="0" topLeftCell="A1"/>
  </sheetViews>
  <sheetFormatPr defaultColWidth="9.28125" defaultRowHeight="12"/>
  <cols>
    <col min="1" max="1" width="8.28125" style="234" customWidth="1"/>
    <col min="2" max="2" width="1.1484375" style="234" customWidth="1"/>
    <col min="3" max="3" width="4.140625" style="234" customWidth="1"/>
    <col min="4" max="4" width="4.28125" style="234" customWidth="1"/>
    <col min="5" max="5" width="17.140625" style="234" customWidth="1"/>
    <col min="6" max="6" width="50.8515625" style="234" customWidth="1"/>
    <col min="7" max="7" width="7.421875" style="234" customWidth="1"/>
    <col min="8" max="8" width="14.00390625" style="234" customWidth="1"/>
    <col min="9" max="9" width="15.8515625" style="234" customWidth="1"/>
    <col min="10" max="11" width="22.28125" style="234" customWidth="1"/>
    <col min="12" max="12" width="9.28125" style="234" customWidth="1"/>
    <col min="13" max="13" width="10.8515625" style="234" hidden="1" customWidth="1"/>
    <col min="14" max="14" width="9.28125" style="234" hidden="1" customWidth="1"/>
    <col min="15" max="20" width="14.140625" style="234" hidden="1" customWidth="1"/>
    <col min="21" max="21" width="16.28125" style="234" hidden="1" customWidth="1"/>
    <col min="22" max="22" width="12.28125" style="234" customWidth="1"/>
    <col min="23" max="23" width="16.28125" style="234" customWidth="1"/>
    <col min="24" max="24" width="12.28125" style="234" customWidth="1"/>
    <col min="25" max="25" width="15.00390625" style="234" customWidth="1"/>
    <col min="26" max="26" width="11.00390625" style="234" customWidth="1"/>
    <col min="27" max="27" width="15.00390625" style="234" customWidth="1"/>
    <col min="28" max="28" width="16.28125" style="234" customWidth="1"/>
    <col min="29" max="29" width="11.00390625" style="234" customWidth="1"/>
    <col min="30" max="30" width="15.00390625" style="234" customWidth="1"/>
    <col min="31" max="31" width="16.28125" style="234" customWidth="1"/>
    <col min="32" max="43" width="9.28125" style="234" customWidth="1"/>
    <col min="44" max="65" width="9.28125" style="234" hidden="1" customWidth="1"/>
    <col min="66" max="16384" width="9.28125" style="234" customWidth="1"/>
  </cols>
  <sheetData>
    <row r="1" ht="12"/>
    <row r="2" spans="12:56" ht="36.9" customHeight="1">
      <c r="L2" s="299" t="s">
        <v>6</v>
      </c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15" t="s">
        <v>84</v>
      </c>
      <c r="AZ2" s="116" t="s">
        <v>86</v>
      </c>
      <c r="BA2" s="116" t="s">
        <v>87</v>
      </c>
      <c r="BB2" s="116" t="s">
        <v>88</v>
      </c>
      <c r="BC2" s="116" t="s">
        <v>89</v>
      </c>
      <c r="BD2" s="116" t="s">
        <v>85</v>
      </c>
    </row>
    <row r="3" spans="2:56" ht="6.9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9"/>
      <c r="AT3" s="115" t="s">
        <v>85</v>
      </c>
      <c r="AZ3" s="116" t="s">
        <v>90</v>
      </c>
      <c r="BA3" s="116" t="s">
        <v>91</v>
      </c>
      <c r="BB3" s="116" t="s">
        <v>88</v>
      </c>
      <c r="BC3" s="116" t="s">
        <v>92</v>
      </c>
      <c r="BD3" s="116" t="s">
        <v>85</v>
      </c>
    </row>
    <row r="4" spans="2:56" ht="24.9" customHeight="1">
      <c r="B4" s="119"/>
      <c r="D4" s="120" t="s">
        <v>93</v>
      </c>
      <c r="L4" s="119"/>
      <c r="M4" s="121" t="s">
        <v>11</v>
      </c>
      <c r="AT4" s="115" t="s">
        <v>4</v>
      </c>
      <c r="AZ4" s="116" t="s">
        <v>94</v>
      </c>
      <c r="BA4" s="116" t="s">
        <v>95</v>
      </c>
      <c r="BB4" s="116" t="s">
        <v>96</v>
      </c>
      <c r="BC4" s="116" t="s">
        <v>97</v>
      </c>
      <c r="BD4" s="116" t="s">
        <v>85</v>
      </c>
    </row>
    <row r="5" spans="2:56" ht="6.9" customHeight="1">
      <c r="B5" s="119"/>
      <c r="L5" s="119"/>
      <c r="AZ5" s="116" t="s">
        <v>98</v>
      </c>
      <c r="BA5" s="116" t="s">
        <v>99</v>
      </c>
      <c r="BB5" s="116" t="s">
        <v>96</v>
      </c>
      <c r="BC5" s="116" t="s">
        <v>100</v>
      </c>
      <c r="BD5" s="116" t="s">
        <v>85</v>
      </c>
    </row>
    <row r="6" spans="2:56" ht="12" customHeight="1">
      <c r="B6" s="119"/>
      <c r="D6" s="233" t="s">
        <v>17</v>
      </c>
      <c r="L6" s="119"/>
      <c r="AZ6" s="116" t="s">
        <v>101</v>
      </c>
      <c r="BA6" s="116" t="s">
        <v>102</v>
      </c>
      <c r="BB6" s="116" t="s">
        <v>88</v>
      </c>
      <c r="BC6" s="116" t="s">
        <v>103</v>
      </c>
      <c r="BD6" s="116" t="s">
        <v>85</v>
      </c>
    </row>
    <row r="7" spans="2:12" ht="16.5" customHeight="1">
      <c r="B7" s="119"/>
      <c r="E7" s="338" t="str">
        <f>'Rekapitulace stavby'!K6</f>
        <v>A5043 Demolice objektu v areálu ČSA</v>
      </c>
      <c r="F7" s="339"/>
      <c r="G7" s="339"/>
      <c r="H7" s="339"/>
      <c r="L7" s="119"/>
    </row>
    <row r="8" spans="1:31" s="124" customFormat="1" ht="12" customHeight="1">
      <c r="A8" s="232"/>
      <c r="B8" s="122"/>
      <c r="C8" s="232"/>
      <c r="D8" s="233" t="s">
        <v>104</v>
      </c>
      <c r="E8" s="232"/>
      <c r="F8" s="232"/>
      <c r="G8" s="232"/>
      <c r="H8" s="232"/>
      <c r="I8" s="232"/>
      <c r="J8" s="232"/>
      <c r="K8" s="232"/>
      <c r="L8" s="123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</row>
    <row r="9" spans="1:31" s="124" customFormat="1" ht="16.5" customHeight="1">
      <c r="A9" s="232"/>
      <c r="B9" s="122"/>
      <c r="C9" s="232"/>
      <c r="D9" s="232"/>
      <c r="E9" s="305" t="s">
        <v>105</v>
      </c>
      <c r="F9" s="337"/>
      <c r="G9" s="337"/>
      <c r="H9" s="337"/>
      <c r="I9" s="232"/>
      <c r="J9" s="232"/>
      <c r="K9" s="232"/>
      <c r="L9" s="123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</row>
    <row r="10" spans="1:31" s="124" customFormat="1" ht="12">
      <c r="A10" s="232"/>
      <c r="B10" s="122"/>
      <c r="C10" s="232"/>
      <c r="D10" s="232"/>
      <c r="E10" s="232"/>
      <c r="F10" s="232"/>
      <c r="G10" s="232"/>
      <c r="H10" s="232"/>
      <c r="I10" s="232"/>
      <c r="J10" s="232"/>
      <c r="K10" s="232"/>
      <c r="L10" s="123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</row>
    <row r="11" spans="1:31" s="124" customFormat="1" ht="12" customHeight="1">
      <c r="A11" s="232"/>
      <c r="B11" s="122"/>
      <c r="C11" s="232"/>
      <c r="D11" s="233" t="s">
        <v>19</v>
      </c>
      <c r="E11" s="232"/>
      <c r="F11" s="236" t="s">
        <v>3</v>
      </c>
      <c r="G11" s="232"/>
      <c r="H11" s="232"/>
      <c r="I11" s="233" t="s">
        <v>20</v>
      </c>
      <c r="J11" s="236" t="s">
        <v>3</v>
      </c>
      <c r="K11" s="232"/>
      <c r="L11" s="123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</row>
    <row r="12" spans="1:31" s="124" customFormat="1" ht="12" customHeight="1">
      <c r="A12" s="232"/>
      <c r="B12" s="122"/>
      <c r="C12" s="232"/>
      <c r="D12" s="233" t="s">
        <v>21</v>
      </c>
      <c r="E12" s="232"/>
      <c r="F12" s="236" t="s">
        <v>22</v>
      </c>
      <c r="G12" s="232"/>
      <c r="H12" s="232"/>
      <c r="I12" s="233" t="s">
        <v>23</v>
      </c>
      <c r="J12" s="125">
        <f>'Rekapitulace stavby'!AN9</f>
        <v>44420</v>
      </c>
      <c r="K12" s="232"/>
      <c r="L12" s="123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</row>
    <row r="13" spans="1:31" s="124" customFormat="1" ht="10.95" customHeight="1">
      <c r="A13" s="232"/>
      <c r="B13" s="122"/>
      <c r="C13" s="232"/>
      <c r="D13" s="232"/>
      <c r="E13" s="232"/>
      <c r="F13" s="232"/>
      <c r="G13" s="232"/>
      <c r="H13" s="232"/>
      <c r="I13" s="232"/>
      <c r="J13" s="232"/>
      <c r="K13" s="232"/>
      <c r="L13" s="123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</row>
    <row r="14" spans="1:31" s="124" customFormat="1" ht="12" customHeight="1">
      <c r="A14" s="232"/>
      <c r="B14" s="122"/>
      <c r="C14" s="232"/>
      <c r="D14" s="233" t="s">
        <v>24</v>
      </c>
      <c r="E14" s="232"/>
      <c r="F14" s="232"/>
      <c r="G14" s="232"/>
      <c r="H14" s="232"/>
      <c r="I14" s="233" t="s">
        <v>25</v>
      </c>
      <c r="J14" s="236" t="s">
        <v>26</v>
      </c>
      <c r="K14" s="232"/>
      <c r="L14" s="123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</row>
    <row r="15" spans="1:31" s="124" customFormat="1" ht="18" customHeight="1">
      <c r="A15" s="232"/>
      <c r="B15" s="122"/>
      <c r="C15" s="232"/>
      <c r="D15" s="232"/>
      <c r="E15" s="236" t="s">
        <v>27</v>
      </c>
      <c r="F15" s="232"/>
      <c r="G15" s="232"/>
      <c r="H15" s="232"/>
      <c r="I15" s="233" t="s">
        <v>28</v>
      </c>
      <c r="J15" s="236" t="s">
        <v>29</v>
      </c>
      <c r="K15" s="232"/>
      <c r="L15" s="123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</row>
    <row r="16" spans="1:31" s="124" customFormat="1" ht="6.9" customHeight="1">
      <c r="A16" s="232"/>
      <c r="B16" s="122"/>
      <c r="C16" s="232"/>
      <c r="D16" s="232"/>
      <c r="E16" s="232"/>
      <c r="F16" s="232"/>
      <c r="G16" s="232"/>
      <c r="H16" s="232"/>
      <c r="I16" s="232"/>
      <c r="J16" s="232"/>
      <c r="K16" s="232"/>
      <c r="L16" s="123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</row>
    <row r="17" spans="1:31" s="124" customFormat="1" ht="12" customHeight="1">
      <c r="A17" s="232"/>
      <c r="B17" s="122"/>
      <c r="C17" s="232"/>
      <c r="D17" s="233" t="s">
        <v>30</v>
      </c>
      <c r="E17" s="232"/>
      <c r="F17" s="232"/>
      <c r="G17" s="232"/>
      <c r="H17" s="232"/>
      <c r="I17" s="233" t="s">
        <v>25</v>
      </c>
      <c r="J17" s="235" t="str">
        <f>'Rekapitulace stavby'!AN14</f>
        <v>Vyplň údaj</v>
      </c>
      <c r="K17" s="232"/>
      <c r="L17" s="123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</row>
    <row r="18" spans="1:31" s="124" customFormat="1" ht="18" customHeight="1">
      <c r="A18" s="232"/>
      <c r="B18" s="122"/>
      <c r="C18" s="232"/>
      <c r="D18" s="232"/>
      <c r="E18" s="340" t="str">
        <f>'Rekapitulace stavby'!E15</f>
        <v>Vyplň údaj</v>
      </c>
      <c r="F18" s="329"/>
      <c r="G18" s="329"/>
      <c r="H18" s="329"/>
      <c r="I18" s="233" t="s">
        <v>28</v>
      </c>
      <c r="J18" s="235" t="str">
        <f>'Rekapitulace stavby'!AN15</f>
        <v>Vyplň údaj</v>
      </c>
      <c r="K18" s="232"/>
      <c r="L18" s="123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</row>
    <row r="19" spans="1:31" s="124" customFormat="1" ht="6.9" customHeight="1">
      <c r="A19" s="232"/>
      <c r="B19" s="122"/>
      <c r="C19" s="232"/>
      <c r="D19" s="232"/>
      <c r="E19" s="232"/>
      <c r="F19" s="232"/>
      <c r="G19" s="232"/>
      <c r="H19" s="232"/>
      <c r="I19" s="232"/>
      <c r="J19" s="232"/>
      <c r="K19" s="232"/>
      <c r="L19" s="123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</row>
    <row r="20" spans="1:31" s="124" customFormat="1" ht="12" customHeight="1">
      <c r="A20" s="232"/>
      <c r="B20" s="122"/>
      <c r="C20" s="232"/>
      <c r="D20" s="233" t="s">
        <v>32</v>
      </c>
      <c r="E20" s="232"/>
      <c r="F20" s="232"/>
      <c r="G20" s="232"/>
      <c r="H20" s="232"/>
      <c r="I20" s="233" t="s">
        <v>25</v>
      </c>
      <c r="J20" s="236" t="s">
        <v>33</v>
      </c>
      <c r="K20" s="232"/>
      <c r="L20" s="123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</row>
    <row r="21" spans="1:31" s="124" customFormat="1" ht="18" customHeight="1">
      <c r="A21" s="232"/>
      <c r="B21" s="122"/>
      <c r="C21" s="232"/>
      <c r="D21" s="232"/>
      <c r="E21" s="236" t="s">
        <v>34</v>
      </c>
      <c r="F21" s="232"/>
      <c r="G21" s="232"/>
      <c r="H21" s="232"/>
      <c r="I21" s="233" t="s">
        <v>28</v>
      </c>
      <c r="J21" s="236" t="s">
        <v>35</v>
      </c>
      <c r="K21" s="232"/>
      <c r="L21" s="123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</row>
    <row r="22" spans="1:31" s="124" customFormat="1" ht="6.9" customHeight="1">
      <c r="A22" s="232"/>
      <c r="B22" s="122"/>
      <c r="C22" s="232"/>
      <c r="D22" s="232"/>
      <c r="E22" s="232"/>
      <c r="F22" s="232"/>
      <c r="G22" s="232"/>
      <c r="H22" s="232"/>
      <c r="I22" s="232"/>
      <c r="J22" s="232"/>
      <c r="K22" s="232"/>
      <c r="L22" s="123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</row>
    <row r="23" spans="1:31" s="124" customFormat="1" ht="12" customHeight="1">
      <c r="A23" s="232"/>
      <c r="B23" s="122"/>
      <c r="C23" s="232"/>
      <c r="D23" s="233" t="s">
        <v>37</v>
      </c>
      <c r="E23" s="232"/>
      <c r="F23" s="232"/>
      <c r="G23" s="232"/>
      <c r="H23" s="232"/>
      <c r="I23" s="233" t="s">
        <v>25</v>
      </c>
      <c r="J23" s="236" t="s">
        <v>38</v>
      </c>
      <c r="K23" s="232"/>
      <c r="L23" s="123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</row>
    <row r="24" spans="1:31" s="124" customFormat="1" ht="18" customHeight="1">
      <c r="A24" s="232"/>
      <c r="B24" s="122"/>
      <c r="C24" s="232"/>
      <c r="D24" s="232"/>
      <c r="E24" s="236" t="s">
        <v>39</v>
      </c>
      <c r="F24" s="232"/>
      <c r="G24" s="232"/>
      <c r="H24" s="232"/>
      <c r="I24" s="233" t="s">
        <v>28</v>
      </c>
      <c r="J24" s="236" t="s">
        <v>40</v>
      </c>
      <c r="K24" s="232"/>
      <c r="L24" s="123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</row>
    <row r="25" spans="1:31" s="124" customFormat="1" ht="6.9" customHeight="1">
      <c r="A25" s="232"/>
      <c r="B25" s="122"/>
      <c r="C25" s="232"/>
      <c r="D25" s="232"/>
      <c r="E25" s="232"/>
      <c r="F25" s="232"/>
      <c r="G25" s="232"/>
      <c r="H25" s="232"/>
      <c r="I25" s="232"/>
      <c r="J25" s="232"/>
      <c r="K25" s="232"/>
      <c r="L25" s="123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</row>
    <row r="26" spans="1:31" s="124" customFormat="1" ht="12" customHeight="1">
      <c r="A26" s="232"/>
      <c r="B26" s="122"/>
      <c r="C26" s="232"/>
      <c r="D26" s="233" t="s">
        <v>41</v>
      </c>
      <c r="E26" s="232"/>
      <c r="F26" s="232"/>
      <c r="G26" s="232"/>
      <c r="H26" s="232"/>
      <c r="I26" s="232"/>
      <c r="J26" s="232"/>
      <c r="K26" s="232"/>
      <c r="L26" s="123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</row>
    <row r="27" spans="1:31" s="129" customFormat="1" ht="16.5" customHeight="1">
      <c r="A27" s="126"/>
      <c r="B27" s="127"/>
      <c r="C27" s="126"/>
      <c r="D27" s="126"/>
      <c r="E27" s="333" t="s">
        <v>3</v>
      </c>
      <c r="F27" s="333"/>
      <c r="G27" s="333"/>
      <c r="H27" s="333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124" customFormat="1" ht="6.9" customHeight="1">
      <c r="A28" s="232"/>
      <c r="B28" s="122"/>
      <c r="C28" s="232"/>
      <c r="D28" s="232"/>
      <c r="E28" s="232"/>
      <c r="F28" s="232"/>
      <c r="G28" s="232"/>
      <c r="H28" s="232"/>
      <c r="I28" s="232"/>
      <c r="J28" s="232"/>
      <c r="K28" s="232"/>
      <c r="L28" s="123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</row>
    <row r="29" spans="1:31" s="124" customFormat="1" ht="6.9" customHeight="1">
      <c r="A29" s="232"/>
      <c r="B29" s="122"/>
      <c r="C29" s="232"/>
      <c r="D29" s="130"/>
      <c r="E29" s="130"/>
      <c r="F29" s="130"/>
      <c r="G29" s="130"/>
      <c r="H29" s="130"/>
      <c r="I29" s="130"/>
      <c r="J29" s="130"/>
      <c r="K29" s="130"/>
      <c r="L29" s="123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</row>
    <row r="30" spans="1:31" s="124" customFormat="1" ht="25.35" customHeight="1">
      <c r="A30" s="232"/>
      <c r="B30" s="122"/>
      <c r="C30" s="232"/>
      <c r="D30" s="131" t="s">
        <v>444</v>
      </c>
      <c r="E30" s="232"/>
      <c r="F30" s="232"/>
      <c r="G30" s="232"/>
      <c r="H30" s="232"/>
      <c r="I30" s="232"/>
      <c r="J30" s="132">
        <f>ROUND(J89,2)</f>
        <v>0</v>
      </c>
      <c r="K30" s="232"/>
      <c r="L30" s="123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</row>
    <row r="31" spans="1:31" s="124" customFormat="1" ht="6.9" customHeight="1">
      <c r="A31" s="232"/>
      <c r="B31" s="122"/>
      <c r="C31" s="232"/>
      <c r="D31" s="130"/>
      <c r="E31" s="130"/>
      <c r="F31" s="130"/>
      <c r="G31" s="130"/>
      <c r="H31" s="130"/>
      <c r="I31" s="130"/>
      <c r="J31" s="130"/>
      <c r="K31" s="130"/>
      <c r="L31" s="123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</row>
    <row r="32" spans="1:31" s="124" customFormat="1" ht="14.4" customHeight="1" hidden="1">
      <c r="A32" s="232"/>
      <c r="B32" s="122"/>
      <c r="C32" s="232"/>
      <c r="D32" s="232"/>
      <c r="E32" s="232"/>
      <c r="F32" s="133" t="s">
        <v>45</v>
      </c>
      <c r="G32" s="232"/>
      <c r="H32" s="232"/>
      <c r="I32" s="133" t="s">
        <v>44</v>
      </c>
      <c r="J32" s="133" t="s">
        <v>46</v>
      </c>
      <c r="K32" s="232"/>
      <c r="L32" s="123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</row>
    <row r="33" spans="1:31" s="124" customFormat="1" ht="14.4" customHeight="1" hidden="1">
      <c r="A33" s="232"/>
      <c r="B33" s="122"/>
      <c r="C33" s="232"/>
      <c r="D33" s="134" t="s">
        <v>47</v>
      </c>
      <c r="E33" s="233" t="s">
        <v>48</v>
      </c>
      <c r="F33" s="135">
        <f>ROUND((SUM(BE89:BE175)),2)</f>
        <v>0</v>
      </c>
      <c r="G33" s="232"/>
      <c r="H33" s="232"/>
      <c r="I33" s="136">
        <v>0</v>
      </c>
      <c r="J33" s="135">
        <f>ROUND(((SUM(BE89:BE175))*I33),2)</f>
        <v>0</v>
      </c>
      <c r="K33" s="232"/>
      <c r="L33" s="123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</row>
    <row r="34" spans="1:31" s="124" customFormat="1" ht="14.4" customHeight="1" hidden="1">
      <c r="A34" s="232"/>
      <c r="B34" s="122"/>
      <c r="C34" s="232"/>
      <c r="D34" s="232"/>
      <c r="E34" s="233" t="s">
        <v>49</v>
      </c>
      <c r="F34" s="135">
        <f>ROUND((SUM(BF89:BF175)),2)</f>
        <v>0</v>
      </c>
      <c r="G34" s="232"/>
      <c r="H34" s="232"/>
      <c r="I34" s="136">
        <v>0</v>
      </c>
      <c r="J34" s="135">
        <f>ROUND(((SUM(BF89:BF175))*I34),2)</f>
        <v>0</v>
      </c>
      <c r="K34" s="232"/>
      <c r="L34" s="123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</row>
    <row r="35" spans="1:31" s="124" customFormat="1" ht="14.4" customHeight="1" hidden="1">
      <c r="A35" s="232"/>
      <c r="B35" s="122"/>
      <c r="C35" s="232"/>
      <c r="D35" s="232"/>
      <c r="E35" s="233" t="s">
        <v>50</v>
      </c>
      <c r="F35" s="135">
        <f>ROUND((SUM(BG89:BG175)),2)</f>
        <v>0</v>
      </c>
      <c r="G35" s="232"/>
      <c r="H35" s="232"/>
      <c r="I35" s="136">
        <v>0.21</v>
      </c>
      <c r="J35" s="135">
        <f>0</f>
        <v>0</v>
      </c>
      <c r="K35" s="232"/>
      <c r="L35" s="123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</row>
    <row r="36" spans="1:31" s="124" customFormat="1" ht="14.4" customHeight="1" hidden="1">
      <c r="A36" s="232"/>
      <c r="B36" s="122"/>
      <c r="C36" s="232"/>
      <c r="D36" s="232"/>
      <c r="E36" s="233" t="s">
        <v>51</v>
      </c>
      <c r="F36" s="135">
        <f>ROUND((SUM(BH89:BH175)),2)</f>
        <v>0</v>
      </c>
      <c r="G36" s="232"/>
      <c r="H36" s="232"/>
      <c r="I36" s="136">
        <v>0.15</v>
      </c>
      <c r="J36" s="135">
        <f>0</f>
        <v>0</v>
      </c>
      <c r="K36" s="232"/>
      <c r="L36" s="123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</row>
    <row r="37" spans="1:31" s="124" customFormat="1" ht="14.4" customHeight="1" hidden="1">
      <c r="A37" s="232"/>
      <c r="B37" s="122"/>
      <c r="C37" s="232"/>
      <c r="D37" s="232"/>
      <c r="E37" s="233" t="s">
        <v>52</v>
      </c>
      <c r="F37" s="135">
        <f>ROUND((SUM(BI89:BI175)),2)</f>
        <v>0</v>
      </c>
      <c r="G37" s="232"/>
      <c r="H37" s="232"/>
      <c r="I37" s="136">
        <v>0</v>
      </c>
      <c r="J37" s="135">
        <f>0</f>
        <v>0</v>
      </c>
      <c r="K37" s="232"/>
      <c r="L37" s="123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</row>
    <row r="38" spans="1:31" s="124" customFormat="1" ht="6.9" customHeight="1" hidden="1">
      <c r="A38" s="232"/>
      <c r="B38" s="122"/>
      <c r="C38" s="232"/>
      <c r="D38" s="232"/>
      <c r="E38" s="232"/>
      <c r="F38" s="232"/>
      <c r="G38" s="232"/>
      <c r="H38" s="232"/>
      <c r="I38" s="232"/>
      <c r="J38" s="232"/>
      <c r="K38" s="232"/>
      <c r="L38" s="123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</row>
    <row r="39" spans="1:31" s="124" customFormat="1" ht="25.35" customHeight="1">
      <c r="A39" s="232"/>
      <c r="B39" s="122"/>
      <c r="C39" s="137"/>
      <c r="D39" s="138" t="s">
        <v>444</v>
      </c>
      <c r="E39" s="139"/>
      <c r="F39" s="139"/>
      <c r="G39" s="140" t="s">
        <v>54</v>
      </c>
      <c r="H39" s="141" t="s">
        <v>55</v>
      </c>
      <c r="I39" s="139"/>
      <c r="J39" s="142">
        <f>SUM(J30:J37)</f>
        <v>0</v>
      </c>
      <c r="K39" s="143"/>
      <c r="L39" s="123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</row>
    <row r="40" spans="1:31" s="124" customFormat="1" ht="14.4" customHeight="1">
      <c r="A40" s="232"/>
      <c r="B40" s="144"/>
      <c r="C40" s="145"/>
      <c r="D40" s="145"/>
      <c r="E40" s="145"/>
      <c r="F40" s="145"/>
      <c r="G40" s="145"/>
      <c r="H40" s="145"/>
      <c r="I40" s="145"/>
      <c r="J40" s="145"/>
      <c r="K40" s="145"/>
      <c r="L40" s="123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</row>
    <row r="44" spans="1:31" s="124" customFormat="1" ht="6.9" customHeight="1">
      <c r="A44" s="232"/>
      <c r="B44" s="146"/>
      <c r="C44" s="147"/>
      <c r="D44" s="147"/>
      <c r="E44" s="147"/>
      <c r="F44" s="147"/>
      <c r="G44" s="147"/>
      <c r="H44" s="147"/>
      <c r="I44" s="147"/>
      <c r="J44" s="147"/>
      <c r="K44" s="147"/>
      <c r="L44" s="123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</row>
    <row r="45" spans="1:31" s="124" customFormat="1" ht="24.9" customHeight="1">
      <c r="A45" s="232"/>
      <c r="B45" s="122"/>
      <c r="C45" s="120" t="s">
        <v>106</v>
      </c>
      <c r="D45" s="232"/>
      <c r="E45" s="232"/>
      <c r="F45" s="232"/>
      <c r="G45" s="232"/>
      <c r="H45" s="232"/>
      <c r="I45" s="232"/>
      <c r="J45" s="232"/>
      <c r="K45" s="232"/>
      <c r="L45" s="123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</row>
    <row r="46" spans="1:31" s="124" customFormat="1" ht="6.9" customHeight="1">
      <c r="A46" s="232"/>
      <c r="B46" s="122"/>
      <c r="C46" s="232"/>
      <c r="D46" s="232"/>
      <c r="E46" s="232"/>
      <c r="F46" s="232"/>
      <c r="G46" s="232"/>
      <c r="H46" s="232"/>
      <c r="I46" s="232"/>
      <c r="J46" s="232"/>
      <c r="K46" s="232"/>
      <c r="L46" s="123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</row>
    <row r="47" spans="1:31" s="124" customFormat="1" ht="12" customHeight="1">
      <c r="A47" s="232"/>
      <c r="B47" s="122"/>
      <c r="C47" s="233" t="s">
        <v>17</v>
      </c>
      <c r="D47" s="232"/>
      <c r="E47" s="232"/>
      <c r="F47" s="232"/>
      <c r="G47" s="232"/>
      <c r="H47" s="232"/>
      <c r="I47" s="232"/>
      <c r="J47" s="232"/>
      <c r="K47" s="232"/>
      <c r="L47" s="123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</row>
    <row r="48" spans="1:31" s="124" customFormat="1" ht="16.5" customHeight="1">
      <c r="A48" s="232"/>
      <c r="B48" s="122"/>
      <c r="C48" s="232"/>
      <c r="D48" s="232"/>
      <c r="E48" s="338" t="str">
        <f>E7</f>
        <v>A5043 Demolice objektu v areálu ČSA</v>
      </c>
      <c r="F48" s="339"/>
      <c r="G48" s="339"/>
      <c r="H48" s="339"/>
      <c r="I48" s="232"/>
      <c r="J48" s="232"/>
      <c r="K48" s="232"/>
      <c r="L48" s="123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</row>
    <row r="49" spans="1:31" s="124" customFormat="1" ht="12" customHeight="1">
      <c r="A49" s="232"/>
      <c r="B49" s="122"/>
      <c r="C49" s="233" t="s">
        <v>104</v>
      </c>
      <c r="D49" s="232"/>
      <c r="E49" s="232"/>
      <c r="F49" s="232"/>
      <c r="G49" s="232"/>
      <c r="H49" s="232"/>
      <c r="I49" s="232"/>
      <c r="J49" s="232"/>
      <c r="K49" s="232"/>
      <c r="L49" s="123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</row>
    <row r="50" spans="1:31" s="124" customFormat="1" ht="16.5" customHeight="1">
      <c r="A50" s="232"/>
      <c r="B50" s="122"/>
      <c r="C50" s="232"/>
      <c r="D50" s="232"/>
      <c r="E50" s="305" t="str">
        <f>E9</f>
        <v>H403378 - Sdělovací dílna</v>
      </c>
      <c r="F50" s="337"/>
      <c r="G50" s="337"/>
      <c r="H50" s="337"/>
      <c r="I50" s="232"/>
      <c r="J50" s="232"/>
      <c r="K50" s="232"/>
      <c r="L50" s="123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</row>
    <row r="51" spans="1:31" s="124" customFormat="1" ht="6.9" customHeight="1">
      <c r="A51" s="232"/>
      <c r="B51" s="122"/>
      <c r="C51" s="232"/>
      <c r="D51" s="232"/>
      <c r="E51" s="232"/>
      <c r="F51" s="232"/>
      <c r="G51" s="232"/>
      <c r="H51" s="232"/>
      <c r="I51" s="232"/>
      <c r="J51" s="232"/>
      <c r="K51" s="232"/>
      <c r="L51" s="123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</row>
    <row r="52" spans="1:31" s="124" customFormat="1" ht="12" customHeight="1">
      <c r="A52" s="232"/>
      <c r="B52" s="122"/>
      <c r="C52" s="233" t="s">
        <v>21</v>
      </c>
      <c r="D52" s="232"/>
      <c r="E52" s="232"/>
      <c r="F52" s="236" t="str">
        <f>F12</f>
        <v>k.ú. Ervěnice</v>
      </c>
      <c r="G52" s="232"/>
      <c r="H52" s="232"/>
      <c r="I52" s="233" t="s">
        <v>23</v>
      </c>
      <c r="J52" s="125">
        <f>IF(J12="","",J12)</f>
        <v>44420</v>
      </c>
      <c r="K52" s="232"/>
      <c r="L52" s="123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</row>
    <row r="53" spans="1:31" s="124" customFormat="1" ht="6.9" customHeight="1">
      <c r="A53" s="232"/>
      <c r="B53" s="122"/>
      <c r="C53" s="232"/>
      <c r="D53" s="232"/>
      <c r="E53" s="232"/>
      <c r="F53" s="232"/>
      <c r="G53" s="232"/>
      <c r="H53" s="232"/>
      <c r="I53" s="232"/>
      <c r="J53" s="232"/>
      <c r="K53" s="232"/>
      <c r="L53" s="123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</row>
    <row r="54" spans="1:31" s="124" customFormat="1" ht="15.15" customHeight="1">
      <c r="A54" s="232"/>
      <c r="B54" s="122"/>
      <c r="C54" s="233" t="s">
        <v>24</v>
      </c>
      <c r="D54" s="232"/>
      <c r="E54" s="232"/>
      <c r="F54" s="236" t="str">
        <f>E15</f>
        <v>Palivový kombinát Ústí, s.p.</v>
      </c>
      <c r="G54" s="232"/>
      <c r="H54" s="232"/>
      <c r="I54" s="233" t="s">
        <v>32</v>
      </c>
      <c r="J54" s="237" t="str">
        <f>E21</f>
        <v>Ing. Oldřich Slonek</v>
      </c>
      <c r="K54" s="232"/>
      <c r="L54" s="123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</row>
    <row r="55" spans="1:31" s="124" customFormat="1" ht="15.15" customHeight="1">
      <c r="A55" s="232"/>
      <c r="B55" s="122"/>
      <c r="C55" s="233" t="s">
        <v>30</v>
      </c>
      <c r="D55" s="232"/>
      <c r="E55" s="232"/>
      <c r="F55" s="236" t="str">
        <f>IF(E18="","",E18)</f>
        <v>Vyplň údaj</v>
      </c>
      <c r="G55" s="232"/>
      <c r="H55" s="232"/>
      <c r="I55" s="233" t="s">
        <v>37</v>
      </c>
      <c r="J55" s="237" t="str">
        <f>E24</f>
        <v>Karel Žíla</v>
      </c>
      <c r="K55" s="232"/>
      <c r="L55" s="123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</row>
    <row r="56" spans="1:31" s="124" customFormat="1" ht="10.35" customHeight="1">
      <c r="A56" s="232"/>
      <c r="B56" s="122"/>
      <c r="C56" s="232"/>
      <c r="D56" s="232"/>
      <c r="E56" s="232"/>
      <c r="F56" s="232"/>
      <c r="G56" s="232"/>
      <c r="H56" s="232"/>
      <c r="I56" s="232"/>
      <c r="J56" s="232"/>
      <c r="K56" s="232"/>
      <c r="L56" s="123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</row>
    <row r="57" spans="1:31" s="124" customFormat="1" ht="29.25" customHeight="1">
      <c r="A57" s="232"/>
      <c r="B57" s="122"/>
      <c r="C57" s="148" t="s">
        <v>107</v>
      </c>
      <c r="D57" s="137"/>
      <c r="E57" s="137"/>
      <c r="F57" s="137"/>
      <c r="G57" s="137"/>
      <c r="H57" s="137"/>
      <c r="I57" s="137"/>
      <c r="J57" s="149" t="s">
        <v>108</v>
      </c>
      <c r="K57" s="137"/>
      <c r="L57" s="123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</row>
    <row r="58" spans="1:31" s="124" customFormat="1" ht="10.35" customHeight="1">
      <c r="A58" s="232"/>
      <c r="B58" s="122"/>
      <c r="C58" s="232"/>
      <c r="D58" s="232"/>
      <c r="E58" s="232"/>
      <c r="F58" s="232"/>
      <c r="G58" s="232"/>
      <c r="H58" s="232"/>
      <c r="I58" s="232"/>
      <c r="J58" s="232"/>
      <c r="K58" s="232"/>
      <c r="L58" s="123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</row>
    <row r="59" spans="1:47" s="124" customFormat="1" ht="22.95" customHeight="1">
      <c r="A59" s="232"/>
      <c r="B59" s="122"/>
      <c r="C59" s="150" t="s">
        <v>73</v>
      </c>
      <c r="D59" s="232"/>
      <c r="E59" s="232"/>
      <c r="F59" s="232"/>
      <c r="G59" s="232"/>
      <c r="H59" s="232"/>
      <c r="I59" s="232"/>
      <c r="J59" s="132">
        <f>J89</f>
        <v>0</v>
      </c>
      <c r="K59" s="232"/>
      <c r="L59" s="123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U59" s="115" t="s">
        <v>109</v>
      </c>
    </row>
    <row r="60" spans="2:12" s="151" customFormat="1" ht="24.9" customHeight="1">
      <c r="B60" s="152"/>
      <c r="D60" s="153" t="s">
        <v>110</v>
      </c>
      <c r="E60" s="154"/>
      <c r="F60" s="154"/>
      <c r="G60" s="154"/>
      <c r="H60" s="154"/>
      <c r="I60" s="154"/>
      <c r="J60" s="155">
        <f>J90</f>
        <v>0</v>
      </c>
      <c r="L60" s="152"/>
    </row>
    <row r="61" spans="2:12" s="156" customFormat="1" ht="19.95" customHeight="1">
      <c r="B61" s="157"/>
      <c r="D61" s="158" t="s">
        <v>111</v>
      </c>
      <c r="E61" s="159"/>
      <c r="F61" s="159"/>
      <c r="G61" s="159"/>
      <c r="H61" s="159"/>
      <c r="I61" s="159"/>
      <c r="J61" s="160">
        <f>J91</f>
        <v>0</v>
      </c>
      <c r="L61" s="157"/>
    </row>
    <row r="62" spans="2:12" s="156" customFormat="1" ht="19.95" customHeight="1">
      <c r="B62" s="157"/>
      <c r="D62" s="158" t="s">
        <v>112</v>
      </c>
      <c r="E62" s="159"/>
      <c r="F62" s="159"/>
      <c r="G62" s="159"/>
      <c r="H62" s="159"/>
      <c r="I62" s="159"/>
      <c r="J62" s="160">
        <f>J111</f>
        <v>0</v>
      </c>
      <c r="L62" s="157"/>
    </row>
    <row r="63" spans="2:12" s="156" customFormat="1" ht="19.95" customHeight="1">
      <c r="B63" s="157"/>
      <c r="D63" s="158" t="s">
        <v>113</v>
      </c>
      <c r="E63" s="159"/>
      <c r="F63" s="159"/>
      <c r="G63" s="159"/>
      <c r="H63" s="159"/>
      <c r="I63" s="159"/>
      <c r="J63" s="160">
        <f>J131</f>
        <v>0</v>
      </c>
      <c r="L63" s="157"/>
    </row>
    <row r="64" spans="2:12" s="151" customFormat="1" ht="24.9" customHeight="1">
      <c r="B64" s="152"/>
      <c r="D64" s="153" t="s">
        <v>114</v>
      </c>
      <c r="E64" s="154"/>
      <c r="F64" s="154"/>
      <c r="G64" s="154"/>
      <c r="H64" s="154"/>
      <c r="I64" s="154"/>
      <c r="J64" s="155">
        <f>J159</f>
        <v>0</v>
      </c>
      <c r="L64" s="152"/>
    </row>
    <row r="65" spans="2:12" s="156" customFormat="1" ht="19.95" customHeight="1">
      <c r="B65" s="157"/>
      <c r="D65" s="158" t="s">
        <v>115</v>
      </c>
      <c r="E65" s="159"/>
      <c r="F65" s="159"/>
      <c r="G65" s="159"/>
      <c r="H65" s="159"/>
      <c r="I65" s="159"/>
      <c r="J65" s="160">
        <f>J160</f>
        <v>0</v>
      </c>
      <c r="L65" s="157"/>
    </row>
    <row r="66" spans="2:12" s="151" customFormat="1" ht="24.9" customHeight="1">
      <c r="B66" s="152"/>
      <c r="D66" s="153" t="s">
        <v>116</v>
      </c>
      <c r="E66" s="154"/>
      <c r="F66" s="154"/>
      <c r="G66" s="154"/>
      <c r="H66" s="154"/>
      <c r="I66" s="154"/>
      <c r="J66" s="155">
        <f>J166</f>
        <v>0</v>
      </c>
      <c r="L66" s="152"/>
    </row>
    <row r="67" spans="2:12" s="156" customFormat="1" ht="19.95" customHeight="1">
      <c r="B67" s="157"/>
      <c r="D67" s="158" t="s">
        <v>117</v>
      </c>
      <c r="E67" s="159"/>
      <c r="F67" s="159"/>
      <c r="G67" s="159"/>
      <c r="H67" s="159"/>
      <c r="I67" s="159"/>
      <c r="J67" s="160">
        <f>J167</f>
        <v>0</v>
      </c>
      <c r="L67" s="157"/>
    </row>
    <row r="68" spans="2:12" s="156" customFormat="1" ht="19.95" customHeight="1">
      <c r="B68" s="157"/>
      <c r="D68" s="158" t="s">
        <v>118</v>
      </c>
      <c r="E68" s="159"/>
      <c r="F68" s="159"/>
      <c r="G68" s="159"/>
      <c r="H68" s="159"/>
      <c r="I68" s="159"/>
      <c r="J68" s="160">
        <f>J170</f>
        <v>0</v>
      </c>
      <c r="L68" s="157"/>
    </row>
    <row r="69" spans="2:12" s="156" customFormat="1" ht="19.95" customHeight="1">
      <c r="B69" s="157"/>
      <c r="D69" s="158" t="s">
        <v>119</v>
      </c>
      <c r="E69" s="159"/>
      <c r="F69" s="159"/>
      <c r="G69" s="159"/>
      <c r="H69" s="159"/>
      <c r="I69" s="159"/>
      <c r="J69" s="160">
        <f>J173</f>
        <v>0</v>
      </c>
      <c r="L69" s="157"/>
    </row>
    <row r="70" spans="1:31" s="124" customFormat="1" ht="21.75" customHeight="1">
      <c r="A70" s="232"/>
      <c r="B70" s="122"/>
      <c r="C70" s="232"/>
      <c r="D70" s="232"/>
      <c r="E70" s="232"/>
      <c r="F70" s="232"/>
      <c r="G70" s="232"/>
      <c r="H70" s="232"/>
      <c r="I70" s="232"/>
      <c r="J70" s="232"/>
      <c r="K70" s="232"/>
      <c r="L70" s="123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</row>
    <row r="71" spans="1:31" s="124" customFormat="1" ht="6.9" customHeight="1">
      <c r="A71" s="232"/>
      <c r="B71" s="144"/>
      <c r="C71" s="145"/>
      <c r="D71" s="145"/>
      <c r="E71" s="145"/>
      <c r="F71" s="145"/>
      <c r="G71" s="145"/>
      <c r="H71" s="145"/>
      <c r="I71" s="145"/>
      <c r="J71" s="145"/>
      <c r="K71" s="145"/>
      <c r="L71" s="123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</row>
    <row r="75" spans="1:31" s="124" customFormat="1" ht="6.9" customHeight="1">
      <c r="A75" s="232"/>
      <c r="B75" s="146"/>
      <c r="C75" s="147"/>
      <c r="D75" s="147"/>
      <c r="E75" s="147"/>
      <c r="F75" s="147"/>
      <c r="G75" s="147"/>
      <c r="H75" s="147"/>
      <c r="I75" s="147"/>
      <c r="J75" s="147"/>
      <c r="K75" s="147"/>
      <c r="L75" s="123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</row>
    <row r="76" spans="1:31" s="124" customFormat="1" ht="24.9" customHeight="1">
      <c r="A76" s="232"/>
      <c r="B76" s="122"/>
      <c r="C76" s="120" t="s">
        <v>120</v>
      </c>
      <c r="D76" s="232"/>
      <c r="E76" s="232"/>
      <c r="F76" s="232"/>
      <c r="G76" s="232"/>
      <c r="H76" s="232"/>
      <c r="I76" s="232"/>
      <c r="J76" s="232"/>
      <c r="K76" s="232"/>
      <c r="L76" s="123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</row>
    <row r="77" spans="1:31" s="124" customFormat="1" ht="6.9" customHeight="1">
      <c r="A77" s="232"/>
      <c r="B77" s="122"/>
      <c r="C77" s="232"/>
      <c r="D77" s="232"/>
      <c r="E77" s="232"/>
      <c r="F77" s="232"/>
      <c r="G77" s="232"/>
      <c r="H77" s="232"/>
      <c r="I77" s="232"/>
      <c r="J77" s="232"/>
      <c r="K77" s="232"/>
      <c r="L77" s="123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</row>
    <row r="78" spans="1:31" s="124" customFormat="1" ht="12" customHeight="1">
      <c r="A78" s="232"/>
      <c r="B78" s="122"/>
      <c r="C78" s="233" t="s">
        <v>17</v>
      </c>
      <c r="D78" s="232"/>
      <c r="E78" s="232"/>
      <c r="F78" s="232"/>
      <c r="G78" s="232"/>
      <c r="H78" s="232"/>
      <c r="I78" s="232"/>
      <c r="J78" s="232"/>
      <c r="K78" s="232"/>
      <c r="L78" s="123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</row>
    <row r="79" spans="1:31" s="124" customFormat="1" ht="16.5" customHeight="1">
      <c r="A79" s="232"/>
      <c r="B79" s="122"/>
      <c r="C79" s="232"/>
      <c r="D79" s="232"/>
      <c r="E79" s="338" t="str">
        <f>E7</f>
        <v>A5043 Demolice objektu v areálu ČSA</v>
      </c>
      <c r="F79" s="339"/>
      <c r="G79" s="339"/>
      <c r="H79" s="339"/>
      <c r="I79" s="232"/>
      <c r="J79" s="232"/>
      <c r="K79" s="232"/>
      <c r="L79" s="123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</row>
    <row r="80" spans="1:31" s="124" customFormat="1" ht="12" customHeight="1">
      <c r="A80" s="232"/>
      <c r="B80" s="122"/>
      <c r="C80" s="233" t="s">
        <v>104</v>
      </c>
      <c r="D80" s="232"/>
      <c r="E80" s="232"/>
      <c r="F80" s="232"/>
      <c r="G80" s="232"/>
      <c r="H80" s="232"/>
      <c r="I80" s="232"/>
      <c r="J80" s="232"/>
      <c r="K80" s="232"/>
      <c r="L80" s="123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</row>
    <row r="81" spans="1:31" s="124" customFormat="1" ht="16.5" customHeight="1">
      <c r="A81" s="232"/>
      <c r="B81" s="122"/>
      <c r="C81" s="232"/>
      <c r="D81" s="232"/>
      <c r="E81" s="305" t="str">
        <f>E9</f>
        <v>H403378 - Sdělovací dílna</v>
      </c>
      <c r="F81" s="337"/>
      <c r="G81" s="337"/>
      <c r="H81" s="337"/>
      <c r="I81" s="232"/>
      <c r="J81" s="232"/>
      <c r="K81" s="232"/>
      <c r="L81" s="123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</row>
    <row r="82" spans="1:31" s="124" customFormat="1" ht="6.9" customHeight="1">
      <c r="A82" s="232"/>
      <c r="B82" s="122"/>
      <c r="C82" s="232"/>
      <c r="D82" s="232"/>
      <c r="E82" s="232"/>
      <c r="F82" s="232"/>
      <c r="G82" s="232"/>
      <c r="H82" s="232"/>
      <c r="I82" s="232"/>
      <c r="J82" s="232"/>
      <c r="K82" s="232"/>
      <c r="L82" s="123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</row>
    <row r="83" spans="1:31" s="124" customFormat="1" ht="12" customHeight="1">
      <c r="A83" s="232"/>
      <c r="B83" s="122"/>
      <c r="C83" s="233" t="s">
        <v>21</v>
      </c>
      <c r="D83" s="232"/>
      <c r="E83" s="232"/>
      <c r="F83" s="236" t="str">
        <f>F12</f>
        <v>k.ú. Ervěnice</v>
      </c>
      <c r="G83" s="232"/>
      <c r="H83" s="232"/>
      <c r="I83" s="233" t="s">
        <v>23</v>
      </c>
      <c r="J83" s="125">
        <f>IF(J12="","",J12)</f>
        <v>44420</v>
      </c>
      <c r="K83" s="232"/>
      <c r="L83" s="123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</row>
    <row r="84" spans="1:31" s="124" customFormat="1" ht="6.9" customHeight="1">
      <c r="A84" s="232"/>
      <c r="B84" s="122"/>
      <c r="C84" s="232"/>
      <c r="D84" s="232"/>
      <c r="E84" s="232"/>
      <c r="F84" s="232"/>
      <c r="G84" s="232"/>
      <c r="H84" s="232"/>
      <c r="I84" s="232"/>
      <c r="J84" s="232"/>
      <c r="K84" s="232"/>
      <c r="L84" s="123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</row>
    <row r="85" spans="1:31" s="124" customFormat="1" ht="15.15" customHeight="1">
      <c r="A85" s="232"/>
      <c r="B85" s="122"/>
      <c r="C85" s="233" t="s">
        <v>24</v>
      </c>
      <c r="D85" s="232"/>
      <c r="E85" s="232"/>
      <c r="F85" s="236" t="str">
        <f>E15</f>
        <v>Palivový kombinát Ústí, s.p.</v>
      </c>
      <c r="G85" s="232"/>
      <c r="H85" s="232"/>
      <c r="I85" s="233" t="s">
        <v>32</v>
      </c>
      <c r="J85" s="237" t="str">
        <f>E21</f>
        <v>Ing. Oldřich Slonek</v>
      </c>
      <c r="K85" s="232"/>
      <c r="L85" s="123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</row>
    <row r="86" spans="1:31" s="124" customFormat="1" ht="15.15" customHeight="1">
      <c r="A86" s="232"/>
      <c r="B86" s="122"/>
      <c r="C86" s="233" t="s">
        <v>30</v>
      </c>
      <c r="D86" s="232"/>
      <c r="E86" s="232"/>
      <c r="F86" s="236" t="str">
        <f>IF(E18="","",E18)</f>
        <v>Vyplň údaj</v>
      </c>
      <c r="G86" s="232"/>
      <c r="H86" s="232"/>
      <c r="I86" s="233" t="s">
        <v>37</v>
      </c>
      <c r="J86" s="237" t="str">
        <f>E24</f>
        <v>Karel Žíla</v>
      </c>
      <c r="K86" s="232"/>
      <c r="L86" s="123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</row>
    <row r="87" spans="1:31" s="124" customFormat="1" ht="10.35" customHeight="1">
      <c r="A87" s="232"/>
      <c r="B87" s="122"/>
      <c r="C87" s="232"/>
      <c r="D87" s="232"/>
      <c r="E87" s="232"/>
      <c r="F87" s="232"/>
      <c r="G87" s="232"/>
      <c r="H87" s="232"/>
      <c r="I87" s="232"/>
      <c r="J87" s="232"/>
      <c r="K87" s="232"/>
      <c r="L87" s="123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</row>
    <row r="88" spans="1:31" s="170" customFormat="1" ht="29.25" customHeight="1">
      <c r="A88" s="161"/>
      <c r="B88" s="162"/>
      <c r="C88" s="163" t="s">
        <v>121</v>
      </c>
      <c r="D88" s="164" t="s">
        <v>60</v>
      </c>
      <c r="E88" s="164" t="s">
        <v>58</v>
      </c>
      <c r="F88" s="164" t="s">
        <v>59</v>
      </c>
      <c r="G88" s="164" t="s">
        <v>122</v>
      </c>
      <c r="H88" s="164" t="s">
        <v>123</v>
      </c>
      <c r="I88" s="164" t="s">
        <v>124</v>
      </c>
      <c r="J88" s="164" t="s">
        <v>108</v>
      </c>
      <c r="K88" s="165" t="s">
        <v>125</v>
      </c>
      <c r="L88" s="166"/>
      <c r="M88" s="167" t="s">
        <v>3</v>
      </c>
      <c r="N88" s="168" t="s">
        <v>47</v>
      </c>
      <c r="O88" s="168" t="s">
        <v>126</v>
      </c>
      <c r="P88" s="168" t="s">
        <v>127</v>
      </c>
      <c r="Q88" s="168" t="s">
        <v>128</v>
      </c>
      <c r="R88" s="168" t="s">
        <v>129</v>
      </c>
      <c r="S88" s="168" t="s">
        <v>130</v>
      </c>
      <c r="T88" s="169" t="s">
        <v>131</v>
      </c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</row>
    <row r="89" spans="1:63" s="124" customFormat="1" ht="22.95" customHeight="1">
      <c r="A89" s="232"/>
      <c r="B89" s="122"/>
      <c r="C89" s="171" t="s">
        <v>132</v>
      </c>
      <c r="D89" s="232"/>
      <c r="E89" s="232"/>
      <c r="F89" s="232"/>
      <c r="G89" s="232"/>
      <c r="H89" s="232"/>
      <c r="I89" s="232"/>
      <c r="J89" s="172">
        <f>BK89</f>
        <v>0</v>
      </c>
      <c r="K89" s="232"/>
      <c r="L89" s="122"/>
      <c r="M89" s="173"/>
      <c r="N89" s="174"/>
      <c r="O89" s="130"/>
      <c r="P89" s="175">
        <f>P90+P159+P166</f>
        <v>0</v>
      </c>
      <c r="Q89" s="130"/>
      <c r="R89" s="175">
        <f>R90+R159+R166</f>
        <v>199.859861</v>
      </c>
      <c r="S89" s="130"/>
      <c r="T89" s="176">
        <f>T90+T159+T166</f>
        <v>2249.5085200000003</v>
      </c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T89" s="115" t="s">
        <v>74</v>
      </c>
      <c r="AU89" s="115" t="s">
        <v>109</v>
      </c>
      <c r="BK89" s="177">
        <f>BK90+BK159+BK166</f>
        <v>0</v>
      </c>
    </row>
    <row r="90" spans="2:63" s="178" customFormat="1" ht="25.95" customHeight="1">
      <c r="B90" s="179"/>
      <c r="D90" s="180" t="s">
        <v>74</v>
      </c>
      <c r="E90" s="181" t="s">
        <v>133</v>
      </c>
      <c r="F90" s="181" t="s">
        <v>134</v>
      </c>
      <c r="J90" s="182">
        <f>BK90</f>
        <v>0</v>
      </c>
      <c r="L90" s="179"/>
      <c r="M90" s="183"/>
      <c r="N90" s="184"/>
      <c r="O90" s="184"/>
      <c r="P90" s="185">
        <f>P91+P111+P131</f>
        <v>0</v>
      </c>
      <c r="Q90" s="184"/>
      <c r="R90" s="185">
        <f>R91+R111+R131</f>
        <v>199.859861</v>
      </c>
      <c r="S90" s="184"/>
      <c r="T90" s="186">
        <f>T91+T111+T131</f>
        <v>2237.3203000000003</v>
      </c>
      <c r="AR90" s="180" t="s">
        <v>83</v>
      </c>
      <c r="AT90" s="187" t="s">
        <v>74</v>
      </c>
      <c r="AU90" s="187" t="s">
        <v>75</v>
      </c>
      <c r="AY90" s="180" t="s">
        <v>135</v>
      </c>
      <c r="BK90" s="188">
        <f>BK91+BK111+BK131</f>
        <v>0</v>
      </c>
    </row>
    <row r="91" spans="2:63" s="178" customFormat="1" ht="22.95" customHeight="1">
      <c r="B91" s="179"/>
      <c r="D91" s="180" t="s">
        <v>74</v>
      </c>
      <c r="E91" s="189" t="s">
        <v>83</v>
      </c>
      <c r="F91" s="189" t="s">
        <v>136</v>
      </c>
      <c r="J91" s="190">
        <f>BK91</f>
        <v>0</v>
      </c>
      <c r="L91" s="179"/>
      <c r="M91" s="183"/>
      <c r="N91" s="184"/>
      <c r="O91" s="184"/>
      <c r="P91" s="185">
        <f>SUM(P92:P110)</f>
        <v>0</v>
      </c>
      <c r="Q91" s="184"/>
      <c r="R91" s="185">
        <f>SUM(R92:R110)</f>
        <v>199.859861</v>
      </c>
      <c r="S91" s="184"/>
      <c r="T91" s="186">
        <f>SUM(T92:T110)</f>
        <v>0</v>
      </c>
      <c r="AR91" s="180" t="s">
        <v>83</v>
      </c>
      <c r="AT91" s="187" t="s">
        <v>74</v>
      </c>
      <c r="AU91" s="187" t="s">
        <v>83</v>
      </c>
      <c r="AY91" s="180" t="s">
        <v>135</v>
      </c>
      <c r="BK91" s="188">
        <f>SUM(BK92:BK110)</f>
        <v>0</v>
      </c>
    </row>
    <row r="92" spans="1:65" s="124" customFormat="1" ht="24.15" customHeight="1">
      <c r="A92" s="232"/>
      <c r="B92" s="122"/>
      <c r="C92" s="285" t="s">
        <v>83</v>
      </c>
      <c r="D92" s="285" t="s">
        <v>137</v>
      </c>
      <c r="E92" s="286" t="s">
        <v>138</v>
      </c>
      <c r="F92" s="287" t="s">
        <v>139</v>
      </c>
      <c r="G92" s="288" t="s">
        <v>88</v>
      </c>
      <c r="H92" s="289">
        <v>190.328</v>
      </c>
      <c r="I92" s="23"/>
      <c r="J92" s="290">
        <f>ROUND(I92*H92,2)</f>
        <v>0</v>
      </c>
      <c r="K92" s="287" t="s">
        <v>140</v>
      </c>
      <c r="L92" s="122"/>
      <c r="M92" s="291" t="s">
        <v>3</v>
      </c>
      <c r="N92" s="191" t="s">
        <v>48</v>
      </c>
      <c r="O92" s="192"/>
      <c r="P92" s="193">
        <f>O92*H92</f>
        <v>0</v>
      </c>
      <c r="Q92" s="193">
        <v>0</v>
      </c>
      <c r="R92" s="193">
        <f>Q92*H92</f>
        <v>0</v>
      </c>
      <c r="S92" s="193">
        <v>0</v>
      </c>
      <c r="T92" s="194">
        <f>S92*H92</f>
        <v>0</v>
      </c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R92" s="195" t="s">
        <v>141</v>
      </c>
      <c r="AT92" s="195" t="s">
        <v>137</v>
      </c>
      <c r="AU92" s="195" t="s">
        <v>85</v>
      </c>
      <c r="AY92" s="115" t="s">
        <v>135</v>
      </c>
      <c r="BE92" s="196">
        <f>IF(N92="základní",J92,0)</f>
        <v>0</v>
      </c>
      <c r="BF92" s="196">
        <f>IF(N92="snížená",J92,0)</f>
        <v>0</v>
      </c>
      <c r="BG92" s="196">
        <f>IF(N92="zákl. přenesená",J92,0)</f>
        <v>0</v>
      </c>
      <c r="BH92" s="196">
        <f>IF(N92="sníž. přenesená",J92,0)</f>
        <v>0</v>
      </c>
      <c r="BI92" s="196">
        <f>IF(N92="nulová",J92,0)</f>
        <v>0</v>
      </c>
      <c r="BJ92" s="115" t="s">
        <v>83</v>
      </c>
      <c r="BK92" s="196">
        <f>ROUND(I92*H92,2)</f>
        <v>0</v>
      </c>
      <c r="BL92" s="115" t="s">
        <v>141</v>
      </c>
      <c r="BM92" s="195" t="s">
        <v>142</v>
      </c>
    </row>
    <row r="93" spans="2:51" s="197" customFormat="1" ht="20.4">
      <c r="B93" s="198"/>
      <c r="D93" s="199" t="s">
        <v>143</v>
      </c>
      <c r="E93" s="200" t="s">
        <v>101</v>
      </c>
      <c r="F93" s="201" t="s">
        <v>144</v>
      </c>
      <c r="H93" s="202">
        <v>190.328</v>
      </c>
      <c r="L93" s="198"/>
      <c r="M93" s="203"/>
      <c r="N93" s="204"/>
      <c r="O93" s="204"/>
      <c r="P93" s="204"/>
      <c r="Q93" s="204"/>
      <c r="R93" s="204"/>
      <c r="S93" s="204"/>
      <c r="T93" s="205"/>
      <c r="AT93" s="200" t="s">
        <v>143</v>
      </c>
      <c r="AU93" s="200" t="s">
        <v>85</v>
      </c>
      <c r="AV93" s="197" t="s">
        <v>85</v>
      </c>
      <c r="AW93" s="197" t="s">
        <v>36</v>
      </c>
      <c r="AX93" s="197" t="s">
        <v>83</v>
      </c>
      <c r="AY93" s="200" t="s">
        <v>135</v>
      </c>
    </row>
    <row r="94" spans="1:65" s="124" customFormat="1" ht="62.7" customHeight="1">
      <c r="A94" s="232"/>
      <c r="B94" s="122"/>
      <c r="C94" s="285" t="s">
        <v>85</v>
      </c>
      <c r="D94" s="285" t="s">
        <v>137</v>
      </c>
      <c r="E94" s="286" t="s">
        <v>145</v>
      </c>
      <c r="F94" s="287" t="s">
        <v>146</v>
      </c>
      <c r="G94" s="288" t="s">
        <v>88</v>
      </c>
      <c r="H94" s="289">
        <v>190.328</v>
      </c>
      <c r="I94" s="23"/>
      <c r="J94" s="290">
        <f>ROUND(I94*H94,2)</f>
        <v>0</v>
      </c>
      <c r="K94" s="287" t="s">
        <v>140</v>
      </c>
      <c r="L94" s="122"/>
      <c r="M94" s="291" t="s">
        <v>3</v>
      </c>
      <c r="N94" s="191" t="s">
        <v>48</v>
      </c>
      <c r="O94" s="192"/>
      <c r="P94" s="193">
        <f>O94*H94</f>
        <v>0</v>
      </c>
      <c r="Q94" s="193">
        <v>0</v>
      </c>
      <c r="R94" s="193">
        <f>Q94*H94</f>
        <v>0</v>
      </c>
      <c r="S94" s="193">
        <v>0</v>
      </c>
      <c r="T94" s="194">
        <f>S94*H94</f>
        <v>0</v>
      </c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R94" s="195" t="s">
        <v>141</v>
      </c>
      <c r="AT94" s="195" t="s">
        <v>137</v>
      </c>
      <c r="AU94" s="195" t="s">
        <v>85</v>
      </c>
      <c r="AY94" s="115" t="s">
        <v>135</v>
      </c>
      <c r="BE94" s="196">
        <f>IF(N94="základní",J94,0)</f>
        <v>0</v>
      </c>
      <c r="BF94" s="196">
        <f>IF(N94="snížená",J94,0)</f>
        <v>0</v>
      </c>
      <c r="BG94" s="196">
        <f>IF(N94="zákl. přenesená",J94,0)</f>
        <v>0</v>
      </c>
      <c r="BH94" s="196">
        <f>IF(N94="sníž. přenesená",J94,0)</f>
        <v>0</v>
      </c>
      <c r="BI94" s="196">
        <f>IF(N94="nulová",J94,0)</f>
        <v>0</v>
      </c>
      <c r="BJ94" s="115" t="s">
        <v>83</v>
      </c>
      <c r="BK94" s="196">
        <f>ROUND(I94*H94,2)</f>
        <v>0</v>
      </c>
      <c r="BL94" s="115" t="s">
        <v>141</v>
      </c>
      <c r="BM94" s="195" t="s">
        <v>147</v>
      </c>
    </row>
    <row r="95" spans="2:51" s="197" customFormat="1" ht="12">
      <c r="B95" s="198"/>
      <c r="D95" s="199" t="s">
        <v>143</v>
      </c>
      <c r="E95" s="200" t="s">
        <v>3</v>
      </c>
      <c r="F95" s="201" t="s">
        <v>101</v>
      </c>
      <c r="H95" s="202">
        <v>190.328</v>
      </c>
      <c r="L95" s="198"/>
      <c r="M95" s="203"/>
      <c r="N95" s="204"/>
      <c r="O95" s="204"/>
      <c r="P95" s="204"/>
      <c r="Q95" s="204"/>
      <c r="R95" s="204"/>
      <c r="S95" s="204"/>
      <c r="T95" s="205"/>
      <c r="AT95" s="200" t="s">
        <v>143</v>
      </c>
      <c r="AU95" s="200" t="s">
        <v>85</v>
      </c>
      <c r="AV95" s="197" t="s">
        <v>85</v>
      </c>
      <c r="AW95" s="197" t="s">
        <v>36</v>
      </c>
      <c r="AX95" s="197" t="s">
        <v>83</v>
      </c>
      <c r="AY95" s="200" t="s">
        <v>135</v>
      </c>
    </row>
    <row r="96" spans="1:65" s="124" customFormat="1" ht="62.7" customHeight="1">
      <c r="A96" s="232"/>
      <c r="B96" s="122"/>
      <c r="C96" s="285" t="s">
        <v>148</v>
      </c>
      <c r="D96" s="285" t="s">
        <v>137</v>
      </c>
      <c r="E96" s="286" t="s">
        <v>149</v>
      </c>
      <c r="F96" s="287" t="s">
        <v>150</v>
      </c>
      <c r="G96" s="288" t="s">
        <v>88</v>
      </c>
      <c r="H96" s="289">
        <v>190.328</v>
      </c>
      <c r="I96" s="23"/>
      <c r="J96" s="290">
        <f>ROUND(I96*H96,2)</f>
        <v>0</v>
      </c>
      <c r="K96" s="287" t="s">
        <v>140</v>
      </c>
      <c r="L96" s="122"/>
      <c r="M96" s="291" t="s">
        <v>3</v>
      </c>
      <c r="N96" s="191" t="s">
        <v>48</v>
      </c>
      <c r="O96" s="192"/>
      <c r="P96" s="193">
        <f>O96*H96</f>
        <v>0</v>
      </c>
      <c r="Q96" s="193">
        <v>0</v>
      </c>
      <c r="R96" s="193">
        <f>Q96*H96</f>
        <v>0</v>
      </c>
      <c r="S96" s="193">
        <v>0</v>
      </c>
      <c r="T96" s="194">
        <f>S96*H96</f>
        <v>0</v>
      </c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R96" s="195" t="s">
        <v>141</v>
      </c>
      <c r="AT96" s="195" t="s">
        <v>137</v>
      </c>
      <c r="AU96" s="195" t="s">
        <v>85</v>
      </c>
      <c r="AY96" s="115" t="s">
        <v>135</v>
      </c>
      <c r="BE96" s="196">
        <f>IF(N96="základní",J96,0)</f>
        <v>0</v>
      </c>
      <c r="BF96" s="196">
        <f>IF(N96="snížená",J96,0)</f>
        <v>0</v>
      </c>
      <c r="BG96" s="196">
        <f>IF(N96="zákl. přenesená",J96,0)</f>
        <v>0</v>
      </c>
      <c r="BH96" s="196">
        <f>IF(N96="sníž. přenesená",J96,0)</f>
        <v>0</v>
      </c>
      <c r="BI96" s="196">
        <f>IF(N96="nulová",J96,0)</f>
        <v>0</v>
      </c>
      <c r="BJ96" s="115" t="s">
        <v>83</v>
      </c>
      <c r="BK96" s="196">
        <f>ROUND(I96*H96,2)</f>
        <v>0</v>
      </c>
      <c r="BL96" s="115" t="s">
        <v>141</v>
      </c>
      <c r="BM96" s="195" t="s">
        <v>151</v>
      </c>
    </row>
    <row r="97" spans="2:51" s="197" customFormat="1" ht="12">
      <c r="B97" s="198"/>
      <c r="D97" s="199" t="s">
        <v>143</v>
      </c>
      <c r="E97" s="200" t="s">
        <v>3</v>
      </c>
      <c r="F97" s="201" t="s">
        <v>152</v>
      </c>
      <c r="H97" s="202">
        <v>190.328</v>
      </c>
      <c r="L97" s="198"/>
      <c r="M97" s="203"/>
      <c r="N97" s="204"/>
      <c r="O97" s="204"/>
      <c r="P97" s="204"/>
      <c r="Q97" s="204"/>
      <c r="R97" s="204"/>
      <c r="S97" s="204"/>
      <c r="T97" s="205"/>
      <c r="AT97" s="200" t="s">
        <v>143</v>
      </c>
      <c r="AU97" s="200" t="s">
        <v>85</v>
      </c>
      <c r="AV97" s="197" t="s">
        <v>85</v>
      </c>
      <c r="AW97" s="197" t="s">
        <v>36</v>
      </c>
      <c r="AX97" s="197" t="s">
        <v>83</v>
      </c>
      <c r="AY97" s="200" t="s">
        <v>135</v>
      </c>
    </row>
    <row r="98" spans="1:65" s="124" customFormat="1" ht="24.15" customHeight="1">
      <c r="A98" s="232"/>
      <c r="B98" s="122"/>
      <c r="C98" s="285" t="s">
        <v>141</v>
      </c>
      <c r="D98" s="285" t="s">
        <v>137</v>
      </c>
      <c r="E98" s="286" t="s">
        <v>153</v>
      </c>
      <c r="F98" s="287" t="s">
        <v>154</v>
      </c>
      <c r="G98" s="288" t="s">
        <v>155</v>
      </c>
      <c r="H98" s="289">
        <v>342.59</v>
      </c>
      <c r="I98" s="23"/>
      <c r="J98" s="290">
        <f>ROUND(I98*H98,2)</f>
        <v>0</v>
      </c>
      <c r="K98" s="287" t="s">
        <v>3</v>
      </c>
      <c r="L98" s="122"/>
      <c r="M98" s="291" t="s">
        <v>3</v>
      </c>
      <c r="N98" s="191" t="s">
        <v>48</v>
      </c>
      <c r="O98" s="192"/>
      <c r="P98" s="193">
        <f>O98*H98</f>
        <v>0</v>
      </c>
      <c r="Q98" s="193">
        <v>0</v>
      </c>
      <c r="R98" s="193">
        <f>Q98*H98</f>
        <v>0</v>
      </c>
      <c r="S98" s="193">
        <v>0</v>
      </c>
      <c r="T98" s="194">
        <f>S98*H98</f>
        <v>0</v>
      </c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R98" s="195" t="s">
        <v>141</v>
      </c>
      <c r="AT98" s="195" t="s">
        <v>137</v>
      </c>
      <c r="AU98" s="195" t="s">
        <v>85</v>
      </c>
      <c r="AY98" s="115" t="s">
        <v>135</v>
      </c>
      <c r="BE98" s="196">
        <f>IF(N98="základní",J98,0)</f>
        <v>0</v>
      </c>
      <c r="BF98" s="196">
        <f>IF(N98="snížená",J98,0)</f>
        <v>0</v>
      </c>
      <c r="BG98" s="196">
        <f>IF(N98="zákl. přenesená",J98,0)</f>
        <v>0</v>
      </c>
      <c r="BH98" s="196">
        <f>IF(N98="sníž. přenesená",J98,0)</f>
        <v>0</v>
      </c>
      <c r="BI98" s="196">
        <f>IF(N98="nulová",J98,0)</f>
        <v>0</v>
      </c>
      <c r="BJ98" s="115" t="s">
        <v>83</v>
      </c>
      <c r="BK98" s="196">
        <f>ROUND(I98*H98,2)</f>
        <v>0</v>
      </c>
      <c r="BL98" s="115" t="s">
        <v>141</v>
      </c>
      <c r="BM98" s="195" t="s">
        <v>156</v>
      </c>
    </row>
    <row r="99" spans="1:47" s="124" customFormat="1" ht="115.2">
      <c r="A99" s="232"/>
      <c r="B99" s="122"/>
      <c r="C99" s="232"/>
      <c r="D99" s="199" t="s">
        <v>157</v>
      </c>
      <c r="E99" s="232"/>
      <c r="F99" s="206" t="s">
        <v>158</v>
      </c>
      <c r="G99" s="232"/>
      <c r="H99" s="232"/>
      <c r="I99" s="232"/>
      <c r="J99" s="232"/>
      <c r="K99" s="232"/>
      <c r="L99" s="122"/>
      <c r="M99" s="207"/>
      <c r="N99" s="208"/>
      <c r="O99" s="192"/>
      <c r="P99" s="192"/>
      <c r="Q99" s="192"/>
      <c r="R99" s="192"/>
      <c r="S99" s="192"/>
      <c r="T99" s="209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T99" s="115" t="s">
        <v>157</v>
      </c>
      <c r="AU99" s="115" t="s">
        <v>85</v>
      </c>
    </row>
    <row r="100" spans="2:51" s="197" customFormat="1" ht="12">
      <c r="B100" s="198"/>
      <c r="D100" s="199" t="s">
        <v>143</v>
      </c>
      <c r="E100" s="200" t="s">
        <v>3</v>
      </c>
      <c r="F100" s="201" t="s">
        <v>159</v>
      </c>
      <c r="H100" s="202">
        <v>342.59</v>
      </c>
      <c r="L100" s="198"/>
      <c r="M100" s="203"/>
      <c r="N100" s="204"/>
      <c r="O100" s="204"/>
      <c r="P100" s="204"/>
      <c r="Q100" s="204"/>
      <c r="R100" s="204"/>
      <c r="S100" s="204"/>
      <c r="T100" s="205"/>
      <c r="AT100" s="200" t="s">
        <v>143</v>
      </c>
      <c r="AU100" s="200" t="s">
        <v>85</v>
      </c>
      <c r="AV100" s="197" t="s">
        <v>85</v>
      </c>
      <c r="AW100" s="197" t="s">
        <v>36</v>
      </c>
      <c r="AX100" s="197" t="s">
        <v>83</v>
      </c>
      <c r="AY100" s="200" t="s">
        <v>135</v>
      </c>
    </row>
    <row r="101" spans="1:65" s="124" customFormat="1" ht="37.95" customHeight="1">
      <c r="A101" s="232"/>
      <c r="B101" s="122"/>
      <c r="C101" s="285" t="s">
        <v>160</v>
      </c>
      <c r="D101" s="285" t="s">
        <v>137</v>
      </c>
      <c r="E101" s="286" t="s">
        <v>161</v>
      </c>
      <c r="F101" s="287" t="s">
        <v>162</v>
      </c>
      <c r="G101" s="288" t="s">
        <v>96</v>
      </c>
      <c r="H101" s="289">
        <v>634.425</v>
      </c>
      <c r="I101" s="23"/>
      <c r="J101" s="290">
        <f>ROUND(I101*H101,2)</f>
        <v>0</v>
      </c>
      <c r="K101" s="287" t="s">
        <v>140</v>
      </c>
      <c r="L101" s="122"/>
      <c r="M101" s="291" t="s">
        <v>3</v>
      </c>
      <c r="N101" s="191" t="s">
        <v>48</v>
      </c>
      <c r="O101" s="192"/>
      <c r="P101" s="193">
        <f>O101*H101</f>
        <v>0</v>
      </c>
      <c r="Q101" s="193">
        <v>0</v>
      </c>
      <c r="R101" s="193">
        <f>Q101*H101</f>
        <v>0</v>
      </c>
      <c r="S101" s="193">
        <v>0</v>
      </c>
      <c r="T101" s="194">
        <f>S101*H101</f>
        <v>0</v>
      </c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R101" s="195" t="s">
        <v>141</v>
      </c>
      <c r="AT101" s="195" t="s">
        <v>137</v>
      </c>
      <c r="AU101" s="195" t="s">
        <v>85</v>
      </c>
      <c r="AY101" s="115" t="s">
        <v>135</v>
      </c>
      <c r="BE101" s="196">
        <f>IF(N101="základní",J101,0)</f>
        <v>0</v>
      </c>
      <c r="BF101" s="196">
        <f>IF(N101="snížená",J101,0)</f>
        <v>0</v>
      </c>
      <c r="BG101" s="196">
        <f>IF(N101="zákl. přenesená",J101,0)</f>
        <v>0</v>
      </c>
      <c r="BH101" s="196">
        <f>IF(N101="sníž. přenesená",J101,0)</f>
        <v>0</v>
      </c>
      <c r="BI101" s="196">
        <f>IF(N101="nulová",J101,0)</f>
        <v>0</v>
      </c>
      <c r="BJ101" s="115" t="s">
        <v>83</v>
      </c>
      <c r="BK101" s="196">
        <f>ROUND(I101*H101,2)</f>
        <v>0</v>
      </c>
      <c r="BL101" s="115" t="s">
        <v>141</v>
      </c>
      <c r="BM101" s="195" t="s">
        <v>163</v>
      </c>
    </row>
    <row r="102" spans="2:51" s="197" customFormat="1" ht="12">
      <c r="B102" s="198"/>
      <c r="D102" s="199" t="s">
        <v>143</v>
      </c>
      <c r="E102" s="200" t="s">
        <v>3</v>
      </c>
      <c r="F102" s="201" t="s">
        <v>98</v>
      </c>
      <c r="H102" s="202">
        <v>634.425</v>
      </c>
      <c r="L102" s="198"/>
      <c r="M102" s="203"/>
      <c r="N102" s="204"/>
      <c r="O102" s="204"/>
      <c r="P102" s="204"/>
      <c r="Q102" s="204"/>
      <c r="R102" s="204"/>
      <c r="S102" s="204"/>
      <c r="T102" s="205"/>
      <c r="AT102" s="200" t="s">
        <v>143</v>
      </c>
      <c r="AU102" s="200" t="s">
        <v>85</v>
      </c>
      <c r="AV102" s="197" t="s">
        <v>85</v>
      </c>
      <c r="AW102" s="197" t="s">
        <v>36</v>
      </c>
      <c r="AX102" s="197" t="s">
        <v>83</v>
      </c>
      <c r="AY102" s="200" t="s">
        <v>135</v>
      </c>
    </row>
    <row r="103" spans="1:65" s="124" customFormat="1" ht="24.15" customHeight="1">
      <c r="A103" s="232"/>
      <c r="B103" s="122"/>
      <c r="C103" s="292" t="s">
        <v>164</v>
      </c>
      <c r="D103" s="292" t="s">
        <v>165</v>
      </c>
      <c r="E103" s="293" t="s">
        <v>166</v>
      </c>
      <c r="F103" s="294" t="s">
        <v>167</v>
      </c>
      <c r="G103" s="295" t="s">
        <v>88</v>
      </c>
      <c r="H103" s="296">
        <v>199.844</v>
      </c>
      <c r="I103" s="25"/>
      <c r="J103" s="297">
        <f>ROUND(I103*H103,2)</f>
        <v>0</v>
      </c>
      <c r="K103" s="294" t="s">
        <v>3</v>
      </c>
      <c r="L103" s="210"/>
      <c r="M103" s="298" t="s">
        <v>3</v>
      </c>
      <c r="N103" s="211" t="s">
        <v>48</v>
      </c>
      <c r="O103" s="192"/>
      <c r="P103" s="193">
        <f>O103*H103</f>
        <v>0</v>
      </c>
      <c r="Q103" s="193">
        <v>1</v>
      </c>
      <c r="R103" s="193">
        <f>Q103*H103</f>
        <v>199.844</v>
      </c>
      <c r="S103" s="193">
        <v>0</v>
      </c>
      <c r="T103" s="194">
        <f>S103*H103</f>
        <v>0</v>
      </c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R103" s="195" t="s">
        <v>168</v>
      </c>
      <c r="AT103" s="195" t="s">
        <v>165</v>
      </c>
      <c r="AU103" s="195" t="s">
        <v>85</v>
      </c>
      <c r="AY103" s="115" t="s">
        <v>135</v>
      </c>
      <c r="BE103" s="196">
        <f>IF(N103="základní",J103,0)</f>
        <v>0</v>
      </c>
      <c r="BF103" s="196">
        <f>IF(N103="snížená",J103,0)</f>
        <v>0</v>
      </c>
      <c r="BG103" s="196">
        <f>IF(N103="zákl. přenesená",J103,0)</f>
        <v>0</v>
      </c>
      <c r="BH103" s="196">
        <f>IF(N103="sníž. přenesená",J103,0)</f>
        <v>0</v>
      </c>
      <c r="BI103" s="196">
        <f>IF(N103="nulová",J103,0)</f>
        <v>0</v>
      </c>
      <c r="BJ103" s="115" t="s">
        <v>83</v>
      </c>
      <c r="BK103" s="196">
        <f>ROUND(I103*H103,2)</f>
        <v>0</v>
      </c>
      <c r="BL103" s="115" t="s">
        <v>141</v>
      </c>
      <c r="BM103" s="195" t="s">
        <v>169</v>
      </c>
    </row>
    <row r="104" spans="2:51" s="197" customFormat="1" ht="12">
      <c r="B104" s="198"/>
      <c r="D104" s="199" t="s">
        <v>143</v>
      </c>
      <c r="E104" s="200" t="s">
        <v>3</v>
      </c>
      <c r="F104" s="201" t="s">
        <v>170</v>
      </c>
      <c r="H104" s="202">
        <v>199.844</v>
      </c>
      <c r="L104" s="198"/>
      <c r="M104" s="203"/>
      <c r="N104" s="204"/>
      <c r="O104" s="204"/>
      <c r="P104" s="204"/>
      <c r="Q104" s="204"/>
      <c r="R104" s="204"/>
      <c r="S104" s="204"/>
      <c r="T104" s="205"/>
      <c r="AT104" s="200" t="s">
        <v>143</v>
      </c>
      <c r="AU104" s="200" t="s">
        <v>85</v>
      </c>
      <c r="AV104" s="197" t="s">
        <v>85</v>
      </c>
      <c r="AW104" s="197" t="s">
        <v>36</v>
      </c>
      <c r="AX104" s="197" t="s">
        <v>83</v>
      </c>
      <c r="AY104" s="200" t="s">
        <v>135</v>
      </c>
    </row>
    <row r="105" spans="1:65" s="124" customFormat="1" ht="37.95" customHeight="1">
      <c r="A105" s="232"/>
      <c r="B105" s="122"/>
      <c r="C105" s="285" t="s">
        <v>171</v>
      </c>
      <c r="D105" s="285" t="s">
        <v>137</v>
      </c>
      <c r="E105" s="286" t="s">
        <v>172</v>
      </c>
      <c r="F105" s="287" t="s">
        <v>173</v>
      </c>
      <c r="G105" s="288" t="s">
        <v>96</v>
      </c>
      <c r="H105" s="289">
        <v>634.425</v>
      </c>
      <c r="I105" s="23"/>
      <c r="J105" s="290">
        <f>ROUND(I105*H105,2)</f>
        <v>0</v>
      </c>
      <c r="K105" s="287" t="s">
        <v>140</v>
      </c>
      <c r="L105" s="122"/>
      <c r="M105" s="291" t="s">
        <v>3</v>
      </c>
      <c r="N105" s="191" t="s">
        <v>48</v>
      </c>
      <c r="O105" s="192"/>
      <c r="P105" s="193">
        <f>O105*H105</f>
        <v>0</v>
      </c>
      <c r="Q105" s="193">
        <v>0</v>
      </c>
      <c r="R105" s="193">
        <f>Q105*H105</f>
        <v>0</v>
      </c>
      <c r="S105" s="193">
        <v>0</v>
      </c>
      <c r="T105" s="194">
        <f>S105*H105</f>
        <v>0</v>
      </c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R105" s="195" t="s">
        <v>141</v>
      </c>
      <c r="AT105" s="195" t="s">
        <v>137</v>
      </c>
      <c r="AU105" s="195" t="s">
        <v>85</v>
      </c>
      <c r="AY105" s="115" t="s">
        <v>135</v>
      </c>
      <c r="BE105" s="196">
        <f>IF(N105="základní",J105,0)</f>
        <v>0</v>
      </c>
      <c r="BF105" s="196">
        <f>IF(N105="snížená",J105,0)</f>
        <v>0</v>
      </c>
      <c r="BG105" s="196">
        <f>IF(N105="zákl. přenesená",J105,0)</f>
        <v>0</v>
      </c>
      <c r="BH105" s="196">
        <f>IF(N105="sníž. přenesená",J105,0)</f>
        <v>0</v>
      </c>
      <c r="BI105" s="196">
        <f>IF(N105="nulová",J105,0)</f>
        <v>0</v>
      </c>
      <c r="BJ105" s="115" t="s">
        <v>83</v>
      </c>
      <c r="BK105" s="196">
        <f>ROUND(I105*H105,2)</f>
        <v>0</v>
      </c>
      <c r="BL105" s="115" t="s">
        <v>141</v>
      </c>
      <c r="BM105" s="195" t="s">
        <v>174</v>
      </c>
    </row>
    <row r="106" spans="2:51" s="197" customFormat="1" ht="12">
      <c r="B106" s="198"/>
      <c r="D106" s="199" t="s">
        <v>143</v>
      </c>
      <c r="E106" s="200" t="s">
        <v>3</v>
      </c>
      <c r="F106" s="201" t="s">
        <v>98</v>
      </c>
      <c r="H106" s="202">
        <v>634.425</v>
      </c>
      <c r="I106" s="24"/>
      <c r="L106" s="198"/>
      <c r="M106" s="203"/>
      <c r="N106" s="204"/>
      <c r="O106" s="204"/>
      <c r="P106" s="204"/>
      <c r="Q106" s="204"/>
      <c r="R106" s="204"/>
      <c r="S106" s="204"/>
      <c r="T106" s="205"/>
      <c r="AT106" s="200" t="s">
        <v>143</v>
      </c>
      <c r="AU106" s="200" t="s">
        <v>85</v>
      </c>
      <c r="AV106" s="197" t="s">
        <v>85</v>
      </c>
      <c r="AW106" s="197" t="s">
        <v>36</v>
      </c>
      <c r="AX106" s="197" t="s">
        <v>83</v>
      </c>
      <c r="AY106" s="200" t="s">
        <v>135</v>
      </c>
    </row>
    <row r="107" spans="1:65" s="124" customFormat="1" ht="14.4" customHeight="1">
      <c r="A107" s="232"/>
      <c r="B107" s="122"/>
      <c r="C107" s="292" t="s">
        <v>168</v>
      </c>
      <c r="D107" s="292" t="s">
        <v>165</v>
      </c>
      <c r="E107" s="293" t="s">
        <v>175</v>
      </c>
      <c r="F107" s="294" t="s">
        <v>176</v>
      </c>
      <c r="G107" s="295" t="s">
        <v>177</v>
      </c>
      <c r="H107" s="296">
        <v>15.861</v>
      </c>
      <c r="I107" s="25"/>
      <c r="J107" s="297">
        <f>ROUND(I107*H107,2)</f>
        <v>0</v>
      </c>
      <c r="K107" s="294" t="s">
        <v>140</v>
      </c>
      <c r="L107" s="210"/>
      <c r="M107" s="298" t="s">
        <v>3</v>
      </c>
      <c r="N107" s="211" t="s">
        <v>48</v>
      </c>
      <c r="O107" s="192"/>
      <c r="P107" s="193">
        <f>O107*H107</f>
        <v>0</v>
      </c>
      <c r="Q107" s="193">
        <v>0.001</v>
      </c>
      <c r="R107" s="193">
        <f>Q107*H107</f>
        <v>0.015861</v>
      </c>
      <c r="S107" s="193">
        <v>0</v>
      </c>
      <c r="T107" s="194">
        <f>S107*H107</f>
        <v>0</v>
      </c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R107" s="195" t="s">
        <v>168</v>
      </c>
      <c r="AT107" s="195" t="s">
        <v>165</v>
      </c>
      <c r="AU107" s="195" t="s">
        <v>85</v>
      </c>
      <c r="AY107" s="115" t="s">
        <v>135</v>
      </c>
      <c r="BE107" s="196">
        <f>IF(N107="základní",J107,0)</f>
        <v>0</v>
      </c>
      <c r="BF107" s="196">
        <f>IF(N107="snížená",J107,0)</f>
        <v>0</v>
      </c>
      <c r="BG107" s="196">
        <f>IF(N107="zákl. přenesená",J107,0)</f>
        <v>0</v>
      </c>
      <c r="BH107" s="196">
        <f>IF(N107="sníž. přenesená",J107,0)</f>
        <v>0</v>
      </c>
      <c r="BI107" s="196">
        <f>IF(N107="nulová",J107,0)</f>
        <v>0</v>
      </c>
      <c r="BJ107" s="115" t="s">
        <v>83</v>
      </c>
      <c r="BK107" s="196">
        <f>ROUND(I107*H107,2)</f>
        <v>0</v>
      </c>
      <c r="BL107" s="115" t="s">
        <v>141</v>
      </c>
      <c r="BM107" s="195" t="s">
        <v>178</v>
      </c>
    </row>
    <row r="108" spans="2:51" s="197" customFormat="1" ht="12">
      <c r="B108" s="198"/>
      <c r="D108" s="199" t="s">
        <v>143</v>
      </c>
      <c r="E108" s="200" t="s">
        <v>3</v>
      </c>
      <c r="F108" s="201" t="s">
        <v>179</v>
      </c>
      <c r="H108" s="202">
        <v>15.861</v>
      </c>
      <c r="L108" s="198"/>
      <c r="M108" s="203"/>
      <c r="N108" s="204"/>
      <c r="O108" s="204"/>
      <c r="P108" s="204"/>
      <c r="Q108" s="204"/>
      <c r="R108" s="204"/>
      <c r="S108" s="204"/>
      <c r="T108" s="205"/>
      <c r="AT108" s="200" t="s">
        <v>143</v>
      </c>
      <c r="AU108" s="200" t="s">
        <v>85</v>
      </c>
      <c r="AV108" s="197" t="s">
        <v>85</v>
      </c>
      <c r="AW108" s="197" t="s">
        <v>36</v>
      </c>
      <c r="AX108" s="197" t="s">
        <v>83</v>
      </c>
      <c r="AY108" s="200" t="s">
        <v>135</v>
      </c>
    </row>
    <row r="109" spans="1:65" s="124" customFormat="1" ht="24.15" customHeight="1">
      <c r="A109" s="232"/>
      <c r="B109" s="122"/>
      <c r="C109" s="285" t="s">
        <v>180</v>
      </c>
      <c r="D109" s="285" t="s">
        <v>137</v>
      </c>
      <c r="E109" s="286" t="s">
        <v>181</v>
      </c>
      <c r="F109" s="287" t="s">
        <v>182</v>
      </c>
      <c r="G109" s="288" t="s">
        <v>96</v>
      </c>
      <c r="H109" s="289">
        <v>634.425</v>
      </c>
      <c r="I109" s="23"/>
      <c r="J109" s="290">
        <f>ROUND(I109*H109,2)</f>
        <v>0</v>
      </c>
      <c r="K109" s="287" t="s">
        <v>140</v>
      </c>
      <c r="L109" s="122"/>
      <c r="M109" s="291" t="s">
        <v>3</v>
      </c>
      <c r="N109" s="191" t="s">
        <v>48</v>
      </c>
      <c r="O109" s="192"/>
      <c r="P109" s="193">
        <f>O109*H109</f>
        <v>0</v>
      </c>
      <c r="Q109" s="193">
        <v>0</v>
      </c>
      <c r="R109" s="193">
        <f>Q109*H109</f>
        <v>0</v>
      </c>
      <c r="S109" s="193">
        <v>0</v>
      </c>
      <c r="T109" s="194">
        <f>S109*H109</f>
        <v>0</v>
      </c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R109" s="195" t="s">
        <v>141</v>
      </c>
      <c r="AT109" s="195" t="s">
        <v>137</v>
      </c>
      <c r="AU109" s="195" t="s">
        <v>85</v>
      </c>
      <c r="AY109" s="115" t="s">
        <v>135</v>
      </c>
      <c r="BE109" s="196">
        <f>IF(N109="základní",J109,0)</f>
        <v>0</v>
      </c>
      <c r="BF109" s="196">
        <f>IF(N109="snížená",J109,0)</f>
        <v>0</v>
      </c>
      <c r="BG109" s="196">
        <f>IF(N109="zákl. přenesená",J109,0)</f>
        <v>0</v>
      </c>
      <c r="BH109" s="196">
        <f>IF(N109="sníž. přenesená",J109,0)</f>
        <v>0</v>
      </c>
      <c r="BI109" s="196">
        <f>IF(N109="nulová",J109,0)</f>
        <v>0</v>
      </c>
      <c r="BJ109" s="115" t="s">
        <v>83</v>
      </c>
      <c r="BK109" s="196">
        <f>ROUND(I109*H109,2)</f>
        <v>0</v>
      </c>
      <c r="BL109" s="115" t="s">
        <v>141</v>
      </c>
      <c r="BM109" s="195" t="s">
        <v>183</v>
      </c>
    </row>
    <row r="110" spans="2:51" s="197" customFormat="1" ht="12">
      <c r="B110" s="198"/>
      <c r="D110" s="199" t="s">
        <v>143</v>
      </c>
      <c r="E110" s="200" t="s">
        <v>98</v>
      </c>
      <c r="F110" s="201" t="s">
        <v>184</v>
      </c>
      <c r="H110" s="202">
        <v>634.425</v>
      </c>
      <c r="L110" s="198"/>
      <c r="M110" s="203"/>
      <c r="N110" s="204"/>
      <c r="O110" s="204"/>
      <c r="P110" s="204"/>
      <c r="Q110" s="204"/>
      <c r="R110" s="204"/>
      <c r="S110" s="204"/>
      <c r="T110" s="205"/>
      <c r="AT110" s="200" t="s">
        <v>143</v>
      </c>
      <c r="AU110" s="200" t="s">
        <v>85</v>
      </c>
      <c r="AV110" s="197" t="s">
        <v>85</v>
      </c>
      <c r="AW110" s="197" t="s">
        <v>36</v>
      </c>
      <c r="AX110" s="197" t="s">
        <v>83</v>
      </c>
      <c r="AY110" s="200" t="s">
        <v>135</v>
      </c>
    </row>
    <row r="111" spans="2:63" s="178" customFormat="1" ht="22.95" customHeight="1">
      <c r="B111" s="179"/>
      <c r="D111" s="180" t="s">
        <v>74</v>
      </c>
      <c r="E111" s="189" t="s">
        <v>180</v>
      </c>
      <c r="F111" s="189" t="s">
        <v>185</v>
      </c>
      <c r="J111" s="190">
        <f>BK111</f>
        <v>0</v>
      </c>
      <c r="L111" s="179"/>
      <c r="M111" s="183"/>
      <c r="N111" s="184"/>
      <c r="O111" s="184"/>
      <c r="P111" s="185">
        <f>SUM(P112:P130)</f>
        <v>0</v>
      </c>
      <c r="Q111" s="184"/>
      <c r="R111" s="185">
        <f>SUM(R112:R130)</f>
        <v>0</v>
      </c>
      <c r="S111" s="184"/>
      <c r="T111" s="186">
        <f>SUM(T112:T130)</f>
        <v>2237.3203000000003</v>
      </c>
      <c r="AR111" s="180" t="s">
        <v>83</v>
      </c>
      <c r="AT111" s="187" t="s">
        <v>74</v>
      </c>
      <c r="AU111" s="187" t="s">
        <v>83</v>
      </c>
      <c r="AY111" s="180" t="s">
        <v>135</v>
      </c>
      <c r="BK111" s="188">
        <f>SUM(BK112:BK130)</f>
        <v>0</v>
      </c>
    </row>
    <row r="112" spans="1:65" s="124" customFormat="1" ht="49.2" customHeight="1">
      <c r="A112" s="232"/>
      <c r="B112" s="122"/>
      <c r="C112" s="285" t="s">
        <v>186</v>
      </c>
      <c r="D112" s="285" t="s">
        <v>137</v>
      </c>
      <c r="E112" s="286" t="s">
        <v>187</v>
      </c>
      <c r="F112" s="287" t="s">
        <v>188</v>
      </c>
      <c r="G112" s="288" t="s">
        <v>88</v>
      </c>
      <c r="H112" s="289">
        <v>3870.102</v>
      </c>
      <c r="I112" s="23"/>
      <c r="J112" s="290">
        <f>ROUND(I112*H112,2)</f>
        <v>0</v>
      </c>
      <c r="K112" s="287" t="s">
        <v>140</v>
      </c>
      <c r="L112" s="122"/>
      <c r="M112" s="291" t="s">
        <v>3</v>
      </c>
      <c r="N112" s="191" t="s">
        <v>48</v>
      </c>
      <c r="O112" s="192"/>
      <c r="P112" s="193">
        <f>O112*H112</f>
        <v>0</v>
      </c>
      <c r="Q112" s="193">
        <v>0</v>
      </c>
      <c r="R112" s="193">
        <f>Q112*H112</f>
        <v>0</v>
      </c>
      <c r="S112" s="193">
        <v>0.45</v>
      </c>
      <c r="T112" s="194">
        <f>S112*H112</f>
        <v>1741.5459</v>
      </c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R112" s="195" t="s">
        <v>141</v>
      </c>
      <c r="AT112" s="195" t="s">
        <v>137</v>
      </c>
      <c r="AU112" s="195" t="s">
        <v>85</v>
      </c>
      <c r="AY112" s="115" t="s">
        <v>135</v>
      </c>
      <c r="BE112" s="196">
        <f>IF(N112="základní",J112,0)</f>
        <v>0</v>
      </c>
      <c r="BF112" s="196">
        <f>IF(N112="snížená",J112,0)</f>
        <v>0</v>
      </c>
      <c r="BG112" s="196">
        <f>IF(N112="zákl. přenesená",J112,0)</f>
        <v>0</v>
      </c>
      <c r="BH112" s="196">
        <f>IF(N112="sníž. přenesená",J112,0)</f>
        <v>0</v>
      </c>
      <c r="BI112" s="196">
        <f>IF(N112="nulová",J112,0)</f>
        <v>0</v>
      </c>
      <c r="BJ112" s="115" t="s">
        <v>83</v>
      </c>
      <c r="BK112" s="196">
        <f>ROUND(I112*H112,2)</f>
        <v>0</v>
      </c>
      <c r="BL112" s="115" t="s">
        <v>141</v>
      </c>
      <c r="BM112" s="195" t="s">
        <v>189</v>
      </c>
    </row>
    <row r="113" spans="2:51" s="197" customFormat="1" ht="20.4">
      <c r="B113" s="198"/>
      <c r="D113" s="199" t="s">
        <v>143</v>
      </c>
      <c r="E113" s="200" t="s">
        <v>3</v>
      </c>
      <c r="F113" s="201" t="s">
        <v>190</v>
      </c>
      <c r="H113" s="202">
        <v>320.92</v>
      </c>
      <c r="L113" s="198"/>
      <c r="M113" s="203"/>
      <c r="N113" s="204"/>
      <c r="O113" s="204"/>
      <c r="P113" s="204"/>
      <c r="Q113" s="204"/>
      <c r="R113" s="204"/>
      <c r="S113" s="204"/>
      <c r="T113" s="205"/>
      <c r="AT113" s="200" t="s">
        <v>143</v>
      </c>
      <c r="AU113" s="200" t="s">
        <v>85</v>
      </c>
      <c r="AV113" s="197" t="s">
        <v>85</v>
      </c>
      <c r="AW113" s="197" t="s">
        <v>36</v>
      </c>
      <c r="AX113" s="197" t="s">
        <v>75</v>
      </c>
      <c r="AY113" s="200" t="s">
        <v>135</v>
      </c>
    </row>
    <row r="114" spans="2:51" s="197" customFormat="1" ht="20.4">
      <c r="B114" s="198"/>
      <c r="D114" s="199" t="s">
        <v>143</v>
      </c>
      <c r="E114" s="200" t="s">
        <v>3</v>
      </c>
      <c r="F114" s="201" t="s">
        <v>191</v>
      </c>
      <c r="H114" s="202">
        <v>109.863</v>
      </c>
      <c r="L114" s="198"/>
      <c r="M114" s="203"/>
      <c r="N114" s="204"/>
      <c r="O114" s="204"/>
      <c r="P114" s="204"/>
      <c r="Q114" s="204"/>
      <c r="R114" s="204"/>
      <c r="S114" s="204"/>
      <c r="T114" s="205"/>
      <c r="AT114" s="200" t="s">
        <v>143</v>
      </c>
      <c r="AU114" s="200" t="s">
        <v>85</v>
      </c>
      <c r="AV114" s="197" t="s">
        <v>85</v>
      </c>
      <c r="AW114" s="197" t="s">
        <v>36</v>
      </c>
      <c r="AX114" s="197" t="s">
        <v>75</v>
      </c>
      <c r="AY114" s="200" t="s">
        <v>135</v>
      </c>
    </row>
    <row r="115" spans="2:51" s="197" customFormat="1" ht="20.4">
      <c r="B115" s="198"/>
      <c r="D115" s="199" t="s">
        <v>143</v>
      </c>
      <c r="E115" s="200" t="s">
        <v>3</v>
      </c>
      <c r="F115" s="201" t="s">
        <v>192</v>
      </c>
      <c r="H115" s="202">
        <v>103.207</v>
      </c>
      <c r="L115" s="198"/>
      <c r="M115" s="203"/>
      <c r="N115" s="204"/>
      <c r="O115" s="204"/>
      <c r="P115" s="204"/>
      <c r="Q115" s="204"/>
      <c r="R115" s="204"/>
      <c r="S115" s="204"/>
      <c r="T115" s="205"/>
      <c r="AT115" s="200" t="s">
        <v>143</v>
      </c>
      <c r="AU115" s="200" t="s">
        <v>85</v>
      </c>
      <c r="AV115" s="197" t="s">
        <v>85</v>
      </c>
      <c r="AW115" s="197" t="s">
        <v>36</v>
      </c>
      <c r="AX115" s="197" t="s">
        <v>75</v>
      </c>
      <c r="AY115" s="200" t="s">
        <v>135</v>
      </c>
    </row>
    <row r="116" spans="2:51" s="197" customFormat="1" ht="12">
      <c r="B116" s="198"/>
      <c r="D116" s="199" t="s">
        <v>143</v>
      </c>
      <c r="E116" s="200" t="s">
        <v>3</v>
      </c>
      <c r="F116" s="201" t="s">
        <v>193</v>
      </c>
      <c r="H116" s="202">
        <v>163.522</v>
      </c>
      <c r="L116" s="198"/>
      <c r="M116" s="203"/>
      <c r="N116" s="204"/>
      <c r="O116" s="204"/>
      <c r="P116" s="204"/>
      <c r="Q116" s="204"/>
      <c r="R116" s="204"/>
      <c r="S116" s="204"/>
      <c r="T116" s="205"/>
      <c r="AT116" s="200" t="s">
        <v>143</v>
      </c>
      <c r="AU116" s="200" t="s">
        <v>85</v>
      </c>
      <c r="AV116" s="197" t="s">
        <v>85</v>
      </c>
      <c r="AW116" s="197" t="s">
        <v>36</v>
      </c>
      <c r="AX116" s="197" t="s">
        <v>75</v>
      </c>
      <c r="AY116" s="200" t="s">
        <v>135</v>
      </c>
    </row>
    <row r="117" spans="2:51" s="197" customFormat="1" ht="12">
      <c r="B117" s="198"/>
      <c r="D117" s="199" t="s">
        <v>143</v>
      </c>
      <c r="E117" s="200" t="s">
        <v>3</v>
      </c>
      <c r="F117" s="201" t="s">
        <v>194</v>
      </c>
      <c r="H117" s="202">
        <v>70.081</v>
      </c>
      <c r="L117" s="198"/>
      <c r="M117" s="203"/>
      <c r="N117" s="204"/>
      <c r="O117" s="204"/>
      <c r="P117" s="204"/>
      <c r="Q117" s="204"/>
      <c r="R117" s="204"/>
      <c r="S117" s="204"/>
      <c r="T117" s="205"/>
      <c r="AT117" s="200" t="s">
        <v>143</v>
      </c>
      <c r="AU117" s="200" t="s">
        <v>85</v>
      </c>
      <c r="AV117" s="197" t="s">
        <v>85</v>
      </c>
      <c r="AW117" s="197" t="s">
        <v>36</v>
      </c>
      <c r="AX117" s="197" t="s">
        <v>75</v>
      </c>
      <c r="AY117" s="200" t="s">
        <v>135</v>
      </c>
    </row>
    <row r="118" spans="2:51" s="197" customFormat="1" ht="20.4">
      <c r="B118" s="198"/>
      <c r="D118" s="199" t="s">
        <v>143</v>
      </c>
      <c r="E118" s="200" t="s">
        <v>3</v>
      </c>
      <c r="F118" s="201" t="s">
        <v>195</v>
      </c>
      <c r="H118" s="202">
        <v>20.686</v>
      </c>
      <c r="L118" s="198"/>
      <c r="M118" s="203"/>
      <c r="N118" s="204"/>
      <c r="O118" s="204"/>
      <c r="P118" s="204"/>
      <c r="Q118" s="204"/>
      <c r="R118" s="204"/>
      <c r="S118" s="204"/>
      <c r="T118" s="205"/>
      <c r="AT118" s="200" t="s">
        <v>143</v>
      </c>
      <c r="AU118" s="200" t="s">
        <v>85</v>
      </c>
      <c r="AV118" s="197" t="s">
        <v>85</v>
      </c>
      <c r="AW118" s="197" t="s">
        <v>36</v>
      </c>
      <c r="AX118" s="197" t="s">
        <v>75</v>
      </c>
      <c r="AY118" s="200" t="s">
        <v>135</v>
      </c>
    </row>
    <row r="119" spans="2:51" s="197" customFormat="1" ht="30.6">
      <c r="B119" s="198"/>
      <c r="D119" s="199" t="s">
        <v>143</v>
      </c>
      <c r="E119" s="200" t="s">
        <v>3</v>
      </c>
      <c r="F119" s="201" t="s">
        <v>196</v>
      </c>
      <c r="H119" s="202">
        <v>30.256</v>
      </c>
      <c r="L119" s="198"/>
      <c r="M119" s="203"/>
      <c r="N119" s="204"/>
      <c r="O119" s="204"/>
      <c r="P119" s="204"/>
      <c r="Q119" s="204"/>
      <c r="R119" s="204"/>
      <c r="S119" s="204"/>
      <c r="T119" s="205"/>
      <c r="AT119" s="200" t="s">
        <v>143</v>
      </c>
      <c r="AU119" s="200" t="s">
        <v>85</v>
      </c>
      <c r="AV119" s="197" t="s">
        <v>85</v>
      </c>
      <c r="AW119" s="197" t="s">
        <v>36</v>
      </c>
      <c r="AX119" s="197" t="s">
        <v>75</v>
      </c>
      <c r="AY119" s="200" t="s">
        <v>135</v>
      </c>
    </row>
    <row r="120" spans="2:51" s="197" customFormat="1" ht="12">
      <c r="B120" s="198"/>
      <c r="D120" s="199" t="s">
        <v>143</v>
      </c>
      <c r="E120" s="200" t="s">
        <v>3</v>
      </c>
      <c r="F120" s="201" t="s">
        <v>197</v>
      </c>
      <c r="H120" s="202">
        <v>3.121</v>
      </c>
      <c r="L120" s="198"/>
      <c r="M120" s="203"/>
      <c r="N120" s="204"/>
      <c r="O120" s="204"/>
      <c r="P120" s="204"/>
      <c r="Q120" s="204"/>
      <c r="R120" s="204"/>
      <c r="S120" s="204"/>
      <c r="T120" s="205"/>
      <c r="AT120" s="200" t="s">
        <v>143</v>
      </c>
      <c r="AU120" s="200" t="s">
        <v>85</v>
      </c>
      <c r="AV120" s="197" t="s">
        <v>85</v>
      </c>
      <c r="AW120" s="197" t="s">
        <v>36</v>
      </c>
      <c r="AX120" s="197" t="s">
        <v>75</v>
      </c>
      <c r="AY120" s="200" t="s">
        <v>135</v>
      </c>
    </row>
    <row r="121" spans="2:51" s="197" customFormat="1" ht="12">
      <c r="B121" s="198"/>
      <c r="D121" s="199" t="s">
        <v>143</v>
      </c>
      <c r="E121" s="200" t="s">
        <v>3</v>
      </c>
      <c r="F121" s="201" t="s">
        <v>198</v>
      </c>
      <c r="H121" s="202">
        <v>0</v>
      </c>
      <c r="L121" s="198"/>
      <c r="M121" s="203"/>
      <c r="N121" s="204"/>
      <c r="O121" s="204"/>
      <c r="P121" s="204"/>
      <c r="Q121" s="204"/>
      <c r="R121" s="204"/>
      <c r="S121" s="204"/>
      <c r="T121" s="205"/>
      <c r="AT121" s="200" t="s">
        <v>143</v>
      </c>
      <c r="AU121" s="200" t="s">
        <v>85</v>
      </c>
      <c r="AV121" s="197" t="s">
        <v>85</v>
      </c>
      <c r="AW121" s="197" t="s">
        <v>36</v>
      </c>
      <c r="AX121" s="197" t="s">
        <v>75</v>
      </c>
      <c r="AY121" s="200" t="s">
        <v>135</v>
      </c>
    </row>
    <row r="122" spans="2:51" s="212" customFormat="1" ht="20.4">
      <c r="B122" s="213"/>
      <c r="D122" s="199" t="s">
        <v>143</v>
      </c>
      <c r="E122" s="214" t="s">
        <v>86</v>
      </c>
      <c r="F122" s="215" t="s">
        <v>199</v>
      </c>
      <c r="H122" s="216">
        <v>821.656</v>
      </c>
      <c r="L122" s="213"/>
      <c r="M122" s="217"/>
      <c r="N122" s="218"/>
      <c r="O122" s="218"/>
      <c r="P122" s="218"/>
      <c r="Q122" s="218"/>
      <c r="R122" s="218"/>
      <c r="S122" s="218"/>
      <c r="T122" s="219"/>
      <c r="AT122" s="214" t="s">
        <v>143</v>
      </c>
      <c r="AU122" s="214" t="s">
        <v>85</v>
      </c>
      <c r="AV122" s="212" t="s">
        <v>148</v>
      </c>
      <c r="AW122" s="212" t="s">
        <v>36</v>
      </c>
      <c r="AX122" s="212" t="s">
        <v>75</v>
      </c>
      <c r="AY122" s="214" t="s">
        <v>135</v>
      </c>
    </row>
    <row r="123" spans="2:51" s="197" customFormat="1" ht="12">
      <c r="B123" s="198"/>
      <c r="D123" s="199" t="s">
        <v>143</v>
      </c>
      <c r="E123" s="200" t="s">
        <v>3</v>
      </c>
      <c r="F123" s="201" t="s">
        <v>200</v>
      </c>
      <c r="H123" s="202">
        <v>21.231</v>
      </c>
      <c r="L123" s="198"/>
      <c r="M123" s="203"/>
      <c r="N123" s="204"/>
      <c r="O123" s="204"/>
      <c r="P123" s="204"/>
      <c r="Q123" s="204"/>
      <c r="R123" s="204"/>
      <c r="S123" s="204"/>
      <c r="T123" s="205"/>
      <c r="AT123" s="200" t="s">
        <v>143</v>
      </c>
      <c r="AU123" s="200" t="s">
        <v>85</v>
      </c>
      <c r="AV123" s="197" t="s">
        <v>85</v>
      </c>
      <c r="AW123" s="197" t="s">
        <v>36</v>
      </c>
      <c r="AX123" s="197" t="s">
        <v>75</v>
      </c>
      <c r="AY123" s="200" t="s">
        <v>135</v>
      </c>
    </row>
    <row r="124" spans="2:51" s="197" customFormat="1" ht="20.4">
      <c r="B124" s="198"/>
      <c r="D124" s="199" t="s">
        <v>143</v>
      </c>
      <c r="E124" s="200" t="s">
        <v>90</v>
      </c>
      <c r="F124" s="201" t="s">
        <v>201</v>
      </c>
      <c r="H124" s="202">
        <v>3870.102</v>
      </c>
      <c r="L124" s="198"/>
      <c r="M124" s="203"/>
      <c r="N124" s="204"/>
      <c r="O124" s="204"/>
      <c r="P124" s="204"/>
      <c r="Q124" s="204"/>
      <c r="R124" s="204"/>
      <c r="S124" s="204"/>
      <c r="T124" s="205"/>
      <c r="AT124" s="200" t="s">
        <v>143</v>
      </c>
      <c r="AU124" s="200" t="s">
        <v>85</v>
      </c>
      <c r="AV124" s="197" t="s">
        <v>85</v>
      </c>
      <c r="AW124" s="197" t="s">
        <v>36</v>
      </c>
      <c r="AX124" s="197" t="s">
        <v>83</v>
      </c>
      <c r="AY124" s="200" t="s">
        <v>135</v>
      </c>
    </row>
    <row r="125" spans="1:65" s="124" customFormat="1" ht="24.15" customHeight="1">
      <c r="A125" s="232"/>
      <c r="B125" s="122"/>
      <c r="C125" s="285" t="s">
        <v>202</v>
      </c>
      <c r="D125" s="285" t="s">
        <v>137</v>
      </c>
      <c r="E125" s="286" t="s">
        <v>203</v>
      </c>
      <c r="F125" s="287" t="s">
        <v>204</v>
      </c>
      <c r="G125" s="288" t="s">
        <v>88</v>
      </c>
      <c r="H125" s="289">
        <v>225.352</v>
      </c>
      <c r="I125" s="23"/>
      <c r="J125" s="290">
        <f>ROUND(I125*H125,2)</f>
        <v>0</v>
      </c>
      <c r="K125" s="287" t="s">
        <v>140</v>
      </c>
      <c r="L125" s="122"/>
      <c r="M125" s="291" t="s">
        <v>3</v>
      </c>
      <c r="N125" s="191" t="s">
        <v>48</v>
      </c>
      <c r="O125" s="192"/>
      <c r="P125" s="193">
        <f>O125*H125</f>
        <v>0</v>
      </c>
      <c r="Q125" s="193">
        <v>0</v>
      </c>
      <c r="R125" s="193">
        <f>Q125*H125</f>
        <v>0</v>
      </c>
      <c r="S125" s="193">
        <v>2.2</v>
      </c>
      <c r="T125" s="194">
        <f>S125*H125</f>
        <v>495.77440000000007</v>
      </c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R125" s="195" t="s">
        <v>141</v>
      </c>
      <c r="AT125" s="195" t="s">
        <v>137</v>
      </c>
      <c r="AU125" s="195" t="s">
        <v>85</v>
      </c>
      <c r="AY125" s="115" t="s">
        <v>135</v>
      </c>
      <c r="BE125" s="196">
        <f>IF(N125="základní",J125,0)</f>
        <v>0</v>
      </c>
      <c r="BF125" s="196">
        <f>IF(N125="snížená",J125,0)</f>
        <v>0</v>
      </c>
      <c r="BG125" s="196">
        <f>IF(N125="zákl. přenesená",J125,0)</f>
        <v>0</v>
      </c>
      <c r="BH125" s="196">
        <f>IF(N125="sníž. přenesená",J125,0)</f>
        <v>0</v>
      </c>
      <c r="BI125" s="196">
        <f>IF(N125="nulová",J125,0)</f>
        <v>0</v>
      </c>
      <c r="BJ125" s="115" t="s">
        <v>83</v>
      </c>
      <c r="BK125" s="196">
        <f>ROUND(I125*H125,2)</f>
        <v>0</v>
      </c>
      <c r="BL125" s="115" t="s">
        <v>141</v>
      </c>
      <c r="BM125" s="195" t="s">
        <v>205</v>
      </c>
    </row>
    <row r="126" spans="2:51" s="197" customFormat="1" ht="12">
      <c r="B126" s="198"/>
      <c r="D126" s="199" t="s">
        <v>143</v>
      </c>
      <c r="E126" s="200" t="s">
        <v>3</v>
      </c>
      <c r="F126" s="201" t="s">
        <v>206</v>
      </c>
      <c r="H126" s="202">
        <v>181.526</v>
      </c>
      <c r="L126" s="198"/>
      <c r="M126" s="203"/>
      <c r="N126" s="204"/>
      <c r="O126" s="204"/>
      <c r="P126" s="204"/>
      <c r="Q126" s="204"/>
      <c r="R126" s="204"/>
      <c r="S126" s="204"/>
      <c r="T126" s="205"/>
      <c r="AT126" s="200" t="s">
        <v>143</v>
      </c>
      <c r="AU126" s="200" t="s">
        <v>85</v>
      </c>
      <c r="AV126" s="197" t="s">
        <v>85</v>
      </c>
      <c r="AW126" s="197" t="s">
        <v>36</v>
      </c>
      <c r="AX126" s="197" t="s">
        <v>75</v>
      </c>
      <c r="AY126" s="200" t="s">
        <v>135</v>
      </c>
    </row>
    <row r="127" spans="2:51" s="197" customFormat="1" ht="20.4">
      <c r="B127" s="198"/>
      <c r="D127" s="199" t="s">
        <v>143</v>
      </c>
      <c r="E127" s="200" t="s">
        <v>3</v>
      </c>
      <c r="F127" s="201" t="s">
        <v>207</v>
      </c>
      <c r="H127" s="202">
        <v>26.827</v>
      </c>
      <c r="L127" s="198"/>
      <c r="M127" s="203"/>
      <c r="N127" s="204"/>
      <c r="O127" s="204"/>
      <c r="P127" s="204"/>
      <c r="Q127" s="204"/>
      <c r="R127" s="204"/>
      <c r="S127" s="204"/>
      <c r="T127" s="205"/>
      <c r="AT127" s="200" t="s">
        <v>143</v>
      </c>
      <c r="AU127" s="200" t="s">
        <v>85</v>
      </c>
      <c r="AV127" s="197" t="s">
        <v>85</v>
      </c>
      <c r="AW127" s="197" t="s">
        <v>36</v>
      </c>
      <c r="AX127" s="197" t="s">
        <v>75</v>
      </c>
      <c r="AY127" s="200" t="s">
        <v>135</v>
      </c>
    </row>
    <row r="128" spans="2:51" s="197" customFormat="1" ht="20.4">
      <c r="B128" s="198"/>
      <c r="D128" s="199" t="s">
        <v>143</v>
      </c>
      <c r="E128" s="200" t="s">
        <v>3</v>
      </c>
      <c r="F128" s="201" t="s">
        <v>208</v>
      </c>
      <c r="H128" s="202">
        <v>14.796</v>
      </c>
      <c r="L128" s="198"/>
      <c r="M128" s="203"/>
      <c r="N128" s="204"/>
      <c r="O128" s="204"/>
      <c r="P128" s="204"/>
      <c r="Q128" s="204"/>
      <c r="R128" s="204"/>
      <c r="S128" s="204"/>
      <c r="T128" s="205"/>
      <c r="AT128" s="200" t="s">
        <v>143</v>
      </c>
      <c r="AU128" s="200" t="s">
        <v>85</v>
      </c>
      <c r="AV128" s="197" t="s">
        <v>85</v>
      </c>
      <c r="AW128" s="197" t="s">
        <v>36</v>
      </c>
      <c r="AX128" s="197" t="s">
        <v>75</v>
      </c>
      <c r="AY128" s="200" t="s">
        <v>135</v>
      </c>
    </row>
    <row r="129" spans="2:51" s="197" customFormat="1" ht="20.4">
      <c r="B129" s="198"/>
      <c r="D129" s="199" t="s">
        <v>143</v>
      </c>
      <c r="E129" s="200" t="s">
        <v>3</v>
      </c>
      <c r="F129" s="201" t="s">
        <v>209</v>
      </c>
      <c r="H129" s="202">
        <v>2.203</v>
      </c>
      <c r="L129" s="198"/>
      <c r="M129" s="203"/>
      <c r="N129" s="204"/>
      <c r="O129" s="204"/>
      <c r="P129" s="204"/>
      <c r="Q129" s="204"/>
      <c r="R129" s="204"/>
      <c r="S129" s="204"/>
      <c r="T129" s="205"/>
      <c r="AT129" s="200" t="s">
        <v>143</v>
      </c>
      <c r="AU129" s="200" t="s">
        <v>85</v>
      </c>
      <c r="AV129" s="197" t="s">
        <v>85</v>
      </c>
      <c r="AW129" s="197" t="s">
        <v>36</v>
      </c>
      <c r="AX129" s="197" t="s">
        <v>75</v>
      </c>
      <c r="AY129" s="200" t="s">
        <v>135</v>
      </c>
    </row>
    <row r="130" spans="2:51" s="220" customFormat="1" ht="12">
      <c r="B130" s="221"/>
      <c r="D130" s="199" t="s">
        <v>143</v>
      </c>
      <c r="E130" s="222" t="s">
        <v>3</v>
      </c>
      <c r="F130" s="223" t="s">
        <v>210</v>
      </c>
      <c r="H130" s="224">
        <v>225.352</v>
      </c>
      <c r="L130" s="221"/>
      <c r="M130" s="225"/>
      <c r="N130" s="226"/>
      <c r="O130" s="226"/>
      <c r="P130" s="226"/>
      <c r="Q130" s="226"/>
      <c r="R130" s="226"/>
      <c r="S130" s="226"/>
      <c r="T130" s="227"/>
      <c r="AT130" s="222" t="s">
        <v>143</v>
      </c>
      <c r="AU130" s="222" t="s">
        <v>85</v>
      </c>
      <c r="AV130" s="220" t="s">
        <v>141</v>
      </c>
      <c r="AW130" s="220" t="s">
        <v>36</v>
      </c>
      <c r="AX130" s="220" t="s">
        <v>83</v>
      </c>
      <c r="AY130" s="222" t="s">
        <v>135</v>
      </c>
    </row>
    <row r="131" spans="2:63" s="178" customFormat="1" ht="22.95" customHeight="1">
      <c r="B131" s="179"/>
      <c r="D131" s="180" t="s">
        <v>74</v>
      </c>
      <c r="E131" s="189" t="s">
        <v>211</v>
      </c>
      <c r="F131" s="189" t="s">
        <v>212</v>
      </c>
      <c r="J131" s="190">
        <f>BK131</f>
        <v>0</v>
      </c>
      <c r="L131" s="179"/>
      <c r="M131" s="183"/>
      <c r="N131" s="184"/>
      <c r="O131" s="184"/>
      <c r="P131" s="185">
        <f>SUM(P132:P158)</f>
        <v>0</v>
      </c>
      <c r="Q131" s="184"/>
      <c r="R131" s="185">
        <f>SUM(R132:R158)</f>
        <v>0</v>
      </c>
      <c r="S131" s="184"/>
      <c r="T131" s="186">
        <f>SUM(T132:T158)</f>
        <v>0</v>
      </c>
      <c r="AR131" s="180" t="s">
        <v>83</v>
      </c>
      <c r="AT131" s="187" t="s">
        <v>74</v>
      </c>
      <c r="AU131" s="187" t="s">
        <v>83</v>
      </c>
      <c r="AY131" s="180" t="s">
        <v>135</v>
      </c>
      <c r="BK131" s="188">
        <f>SUM(BK132:BK158)</f>
        <v>0</v>
      </c>
    </row>
    <row r="132" spans="1:65" s="124" customFormat="1" ht="24.15" customHeight="1">
      <c r="A132" s="232"/>
      <c r="B132" s="122"/>
      <c r="C132" s="285" t="s">
        <v>213</v>
      </c>
      <c r="D132" s="285" t="s">
        <v>137</v>
      </c>
      <c r="E132" s="286" t="s">
        <v>214</v>
      </c>
      <c r="F132" s="287" t="s">
        <v>215</v>
      </c>
      <c r="G132" s="288" t="s">
        <v>155</v>
      </c>
      <c r="H132" s="289">
        <v>12</v>
      </c>
      <c r="I132" s="23"/>
      <c r="J132" s="290">
        <f>ROUND(I132*H132,2)</f>
        <v>0</v>
      </c>
      <c r="K132" s="287" t="s">
        <v>3</v>
      </c>
      <c r="L132" s="122"/>
      <c r="M132" s="291" t="s">
        <v>3</v>
      </c>
      <c r="N132" s="191" t="s">
        <v>48</v>
      </c>
      <c r="O132" s="192"/>
      <c r="P132" s="193">
        <f>O132*H132</f>
        <v>0</v>
      </c>
      <c r="Q132" s="193">
        <v>0</v>
      </c>
      <c r="R132" s="193">
        <f>Q132*H132</f>
        <v>0</v>
      </c>
      <c r="S132" s="193">
        <v>0</v>
      </c>
      <c r="T132" s="194">
        <f>S132*H132</f>
        <v>0</v>
      </c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  <c r="AR132" s="195" t="s">
        <v>141</v>
      </c>
      <c r="AT132" s="195" t="s">
        <v>137</v>
      </c>
      <c r="AU132" s="195" t="s">
        <v>85</v>
      </c>
      <c r="AY132" s="115" t="s">
        <v>135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115" t="s">
        <v>83</v>
      </c>
      <c r="BK132" s="196">
        <f>ROUND(I132*H132,2)</f>
        <v>0</v>
      </c>
      <c r="BL132" s="115" t="s">
        <v>141</v>
      </c>
      <c r="BM132" s="195" t="s">
        <v>216</v>
      </c>
    </row>
    <row r="133" spans="1:47" s="124" customFormat="1" ht="115.2">
      <c r="A133" s="232"/>
      <c r="B133" s="122"/>
      <c r="C133" s="232"/>
      <c r="D133" s="199" t="s">
        <v>157</v>
      </c>
      <c r="E133" s="232"/>
      <c r="F133" s="206" t="s">
        <v>158</v>
      </c>
      <c r="G133" s="232"/>
      <c r="H133" s="232"/>
      <c r="I133" s="232"/>
      <c r="J133" s="232"/>
      <c r="K133" s="232"/>
      <c r="L133" s="122"/>
      <c r="M133" s="207"/>
      <c r="N133" s="208"/>
      <c r="O133" s="192"/>
      <c r="P133" s="192"/>
      <c r="Q133" s="192"/>
      <c r="R133" s="192"/>
      <c r="S133" s="192"/>
      <c r="T133" s="209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  <c r="AT133" s="115" t="s">
        <v>157</v>
      </c>
      <c r="AU133" s="115" t="s">
        <v>85</v>
      </c>
    </row>
    <row r="134" spans="2:51" s="197" customFormat="1" ht="12">
      <c r="B134" s="198"/>
      <c r="D134" s="199" t="s">
        <v>143</v>
      </c>
      <c r="E134" s="200" t="s">
        <v>3</v>
      </c>
      <c r="F134" s="201" t="s">
        <v>217</v>
      </c>
      <c r="H134" s="202">
        <v>12</v>
      </c>
      <c r="L134" s="198"/>
      <c r="M134" s="203"/>
      <c r="N134" s="204"/>
      <c r="O134" s="204"/>
      <c r="P134" s="204"/>
      <c r="Q134" s="204"/>
      <c r="R134" s="204"/>
      <c r="S134" s="204"/>
      <c r="T134" s="205"/>
      <c r="AT134" s="200" t="s">
        <v>143</v>
      </c>
      <c r="AU134" s="200" t="s">
        <v>85</v>
      </c>
      <c r="AV134" s="197" t="s">
        <v>85</v>
      </c>
      <c r="AW134" s="197" t="s">
        <v>36</v>
      </c>
      <c r="AX134" s="197" t="s">
        <v>83</v>
      </c>
      <c r="AY134" s="200" t="s">
        <v>135</v>
      </c>
    </row>
    <row r="135" spans="1:65" s="124" customFormat="1" ht="24.15" customHeight="1">
      <c r="A135" s="232"/>
      <c r="B135" s="122"/>
      <c r="C135" s="285" t="s">
        <v>218</v>
      </c>
      <c r="D135" s="285" t="s">
        <v>137</v>
      </c>
      <c r="E135" s="286" t="s">
        <v>219</v>
      </c>
      <c r="F135" s="287" t="s">
        <v>220</v>
      </c>
      <c r="G135" s="288" t="s">
        <v>155</v>
      </c>
      <c r="H135" s="289">
        <v>14.6</v>
      </c>
      <c r="I135" s="23"/>
      <c r="J135" s="290">
        <f>ROUND(I135*H135,2)</f>
        <v>0</v>
      </c>
      <c r="K135" s="287" t="s">
        <v>3</v>
      </c>
      <c r="L135" s="122"/>
      <c r="M135" s="291" t="s">
        <v>3</v>
      </c>
      <c r="N135" s="191" t="s">
        <v>48</v>
      </c>
      <c r="O135" s="192"/>
      <c r="P135" s="193">
        <f>O135*H135</f>
        <v>0</v>
      </c>
      <c r="Q135" s="193">
        <v>0</v>
      </c>
      <c r="R135" s="193">
        <f>Q135*H135</f>
        <v>0</v>
      </c>
      <c r="S135" s="193">
        <v>0</v>
      </c>
      <c r="T135" s="194">
        <f>S135*H135</f>
        <v>0</v>
      </c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/>
      <c r="AE135" s="232"/>
      <c r="AR135" s="195" t="s">
        <v>141</v>
      </c>
      <c r="AT135" s="195" t="s">
        <v>137</v>
      </c>
      <c r="AU135" s="195" t="s">
        <v>85</v>
      </c>
      <c r="AY135" s="115" t="s">
        <v>135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115" t="s">
        <v>83</v>
      </c>
      <c r="BK135" s="196">
        <f>ROUND(I135*H135,2)</f>
        <v>0</v>
      </c>
      <c r="BL135" s="115" t="s">
        <v>141</v>
      </c>
      <c r="BM135" s="195" t="s">
        <v>221</v>
      </c>
    </row>
    <row r="136" spans="1:47" s="124" customFormat="1" ht="115.2">
      <c r="A136" s="232"/>
      <c r="B136" s="122"/>
      <c r="C136" s="232"/>
      <c r="D136" s="199" t="s">
        <v>157</v>
      </c>
      <c r="E136" s="232"/>
      <c r="F136" s="206" t="s">
        <v>158</v>
      </c>
      <c r="G136" s="232"/>
      <c r="H136" s="232"/>
      <c r="I136" s="232"/>
      <c r="J136" s="232"/>
      <c r="K136" s="232"/>
      <c r="L136" s="122"/>
      <c r="M136" s="207"/>
      <c r="N136" s="208"/>
      <c r="O136" s="192"/>
      <c r="P136" s="192"/>
      <c r="Q136" s="192"/>
      <c r="R136" s="192"/>
      <c r="S136" s="192"/>
      <c r="T136" s="209"/>
      <c r="U136" s="232"/>
      <c r="V136" s="232"/>
      <c r="W136" s="232"/>
      <c r="X136" s="232"/>
      <c r="Y136" s="232"/>
      <c r="Z136" s="232"/>
      <c r="AA136" s="232"/>
      <c r="AB136" s="232"/>
      <c r="AC136" s="232"/>
      <c r="AD136" s="232"/>
      <c r="AE136" s="232"/>
      <c r="AT136" s="115" t="s">
        <v>157</v>
      </c>
      <c r="AU136" s="115" t="s">
        <v>85</v>
      </c>
    </row>
    <row r="137" spans="2:51" s="197" customFormat="1" ht="12">
      <c r="B137" s="198"/>
      <c r="D137" s="199" t="s">
        <v>143</v>
      </c>
      <c r="E137" s="200" t="s">
        <v>3</v>
      </c>
      <c r="F137" s="201" t="s">
        <v>222</v>
      </c>
      <c r="H137" s="202">
        <v>14.6</v>
      </c>
      <c r="L137" s="198"/>
      <c r="M137" s="203"/>
      <c r="N137" s="204"/>
      <c r="O137" s="204"/>
      <c r="P137" s="204"/>
      <c r="Q137" s="204"/>
      <c r="R137" s="204"/>
      <c r="S137" s="204"/>
      <c r="T137" s="205"/>
      <c r="AT137" s="200" t="s">
        <v>143</v>
      </c>
      <c r="AU137" s="200" t="s">
        <v>85</v>
      </c>
      <c r="AV137" s="197" t="s">
        <v>85</v>
      </c>
      <c r="AW137" s="197" t="s">
        <v>36</v>
      </c>
      <c r="AX137" s="197" t="s">
        <v>83</v>
      </c>
      <c r="AY137" s="200" t="s">
        <v>135</v>
      </c>
    </row>
    <row r="138" spans="1:65" s="124" customFormat="1" ht="24.15" customHeight="1">
      <c r="A138" s="232"/>
      <c r="B138" s="122"/>
      <c r="C138" s="285" t="s">
        <v>223</v>
      </c>
      <c r="D138" s="285" t="s">
        <v>137</v>
      </c>
      <c r="E138" s="286" t="s">
        <v>224</v>
      </c>
      <c r="F138" s="287" t="s">
        <v>225</v>
      </c>
      <c r="G138" s="288" t="s">
        <v>155</v>
      </c>
      <c r="H138" s="289">
        <v>3.2</v>
      </c>
      <c r="I138" s="23"/>
      <c r="J138" s="290">
        <f>ROUND(I138*H138,2)</f>
        <v>0</v>
      </c>
      <c r="K138" s="287" t="s">
        <v>3</v>
      </c>
      <c r="L138" s="122"/>
      <c r="M138" s="291" t="s">
        <v>3</v>
      </c>
      <c r="N138" s="191" t="s">
        <v>48</v>
      </c>
      <c r="O138" s="192"/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2"/>
      <c r="AR138" s="195" t="s">
        <v>141</v>
      </c>
      <c r="AT138" s="195" t="s">
        <v>137</v>
      </c>
      <c r="AU138" s="195" t="s">
        <v>85</v>
      </c>
      <c r="AY138" s="115" t="s">
        <v>135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115" t="s">
        <v>83</v>
      </c>
      <c r="BK138" s="196">
        <f>ROUND(I138*H138,2)</f>
        <v>0</v>
      </c>
      <c r="BL138" s="115" t="s">
        <v>141</v>
      </c>
      <c r="BM138" s="195" t="s">
        <v>226</v>
      </c>
    </row>
    <row r="139" spans="1:47" s="124" customFormat="1" ht="115.2">
      <c r="A139" s="232"/>
      <c r="B139" s="122"/>
      <c r="C139" s="232"/>
      <c r="D139" s="199" t="s">
        <v>157</v>
      </c>
      <c r="E139" s="232"/>
      <c r="F139" s="206" t="s">
        <v>158</v>
      </c>
      <c r="G139" s="232"/>
      <c r="H139" s="232"/>
      <c r="I139" s="232"/>
      <c r="J139" s="232"/>
      <c r="K139" s="232"/>
      <c r="L139" s="122"/>
      <c r="M139" s="207"/>
      <c r="N139" s="208"/>
      <c r="O139" s="192"/>
      <c r="P139" s="192"/>
      <c r="Q139" s="192"/>
      <c r="R139" s="192"/>
      <c r="S139" s="192"/>
      <c r="T139" s="209"/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2"/>
      <c r="AT139" s="115" t="s">
        <v>157</v>
      </c>
      <c r="AU139" s="115" t="s">
        <v>85</v>
      </c>
    </row>
    <row r="140" spans="2:51" s="197" customFormat="1" ht="12">
      <c r="B140" s="198"/>
      <c r="D140" s="199" t="s">
        <v>143</v>
      </c>
      <c r="E140" s="200" t="s">
        <v>3</v>
      </c>
      <c r="F140" s="201" t="s">
        <v>227</v>
      </c>
      <c r="H140" s="202">
        <v>3.2</v>
      </c>
      <c r="L140" s="198"/>
      <c r="M140" s="203"/>
      <c r="N140" s="204"/>
      <c r="O140" s="204"/>
      <c r="P140" s="204"/>
      <c r="Q140" s="204"/>
      <c r="R140" s="204"/>
      <c r="S140" s="204"/>
      <c r="T140" s="205"/>
      <c r="AT140" s="200" t="s">
        <v>143</v>
      </c>
      <c r="AU140" s="200" t="s">
        <v>85</v>
      </c>
      <c r="AV140" s="197" t="s">
        <v>85</v>
      </c>
      <c r="AW140" s="197" t="s">
        <v>36</v>
      </c>
      <c r="AX140" s="197" t="s">
        <v>83</v>
      </c>
      <c r="AY140" s="200" t="s">
        <v>135</v>
      </c>
    </row>
    <row r="141" spans="1:65" s="124" customFormat="1" ht="24.15" customHeight="1">
      <c r="A141" s="232"/>
      <c r="B141" s="122"/>
      <c r="C141" s="285" t="s">
        <v>9</v>
      </c>
      <c r="D141" s="285" t="s">
        <v>137</v>
      </c>
      <c r="E141" s="286" t="s">
        <v>228</v>
      </c>
      <c r="F141" s="287" t="s">
        <v>229</v>
      </c>
      <c r="G141" s="288" t="s">
        <v>155</v>
      </c>
      <c r="H141" s="289">
        <v>22.6</v>
      </c>
      <c r="I141" s="23"/>
      <c r="J141" s="290">
        <f>ROUND(I141*H141,2)</f>
        <v>0</v>
      </c>
      <c r="K141" s="287" t="s">
        <v>3</v>
      </c>
      <c r="L141" s="122"/>
      <c r="M141" s="291" t="s">
        <v>3</v>
      </c>
      <c r="N141" s="191" t="s">
        <v>48</v>
      </c>
      <c r="O141" s="192"/>
      <c r="P141" s="193">
        <f>O141*H141</f>
        <v>0</v>
      </c>
      <c r="Q141" s="193">
        <v>0</v>
      </c>
      <c r="R141" s="193">
        <f>Q141*H141</f>
        <v>0</v>
      </c>
      <c r="S141" s="193">
        <v>0</v>
      </c>
      <c r="T141" s="194">
        <f>S141*H141</f>
        <v>0</v>
      </c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  <c r="AR141" s="195" t="s">
        <v>141</v>
      </c>
      <c r="AT141" s="195" t="s">
        <v>137</v>
      </c>
      <c r="AU141" s="195" t="s">
        <v>85</v>
      </c>
      <c r="AY141" s="115" t="s">
        <v>135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115" t="s">
        <v>83</v>
      </c>
      <c r="BK141" s="196">
        <f>ROUND(I141*H141,2)</f>
        <v>0</v>
      </c>
      <c r="BL141" s="115" t="s">
        <v>141</v>
      </c>
      <c r="BM141" s="195" t="s">
        <v>230</v>
      </c>
    </row>
    <row r="142" spans="1:47" s="124" customFormat="1" ht="115.2">
      <c r="A142" s="232"/>
      <c r="B142" s="122"/>
      <c r="C142" s="232"/>
      <c r="D142" s="199" t="s">
        <v>157</v>
      </c>
      <c r="E142" s="232"/>
      <c r="F142" s="206" t="s">
        <v>158</v>
      </c>
      <c r="G142" s="232"/>
      <c r="H142" s="232"/>
      <c r="I142" s="232"/>
      <c r="J142" s="232"/>
      <c r="K142" s="232"/>
      <c r="L142" s="122"/>
      <c r="M142" s="207"/>
      <c r="N142" s="208"/>
      <c r="O142" s="192"/>
      <c r="P142" s="192"/>
      <c r="Q142" s="192"/>
      <c r="R142" s="192"/>
      <c r="S142" s="192"/>
      <c r="T142" s="209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T142" s="115" t="s">
        <v>157</v>
      </c>
      <c r="AU142" s="115" t="s">
        <v>85</v>
      </c>
    </row>
    <row r="143" spans="2:51" s="197" customFormat="1" ht="12">
      <c r="B143" s="198"/>
      <c r="D143" s="199" t="s">
        <v>143</v>
      </c>
      <c r="E143" s="200" t="s">
        <v>3</v>
      </c>
      <c r="F143" s="201" t="s">
        <v>231</v>
      </c>
      <c r="H143" s="202">
        <v>22.6</v>
      </c>
      <c r="L143" s="198"/>
      <c r="M143" s="203"/>
      <c r="N143" s="204"/>
      <c r="O143" s="204"/>
      <c r="P143" s="204"/>
      <c r="Q143" s="204"/>
      <c r="R143" s="204"/>
      <c r="S143" s="204"/>
      <c r="T143" s="205"/>
      <c r="AT143" s="200" t="s">
        <v>143</v>
      </c>
      <c r="AU143" s="200" t="s">
        <v>85</v>
      </c>
      <c r="AV143" s="197" t="s">
        <v>85</v>
      </c>
      <c r="AW143" s="197" t="s">
        <v>36</v>
      </c>
      <c r="AX143" s="197" t="s">
        <v>83</v>
      </c>
      <c r="AY143" s="200" t="s">
        <v>135</v>
      </c>
    </row>
    <row r="144" spans="1:65" s="124" customFormat="1" ht="37.95" customHeight="1">
      <c r="A144" s="232"/>
      <c r="B144" s="122"/>
      <c r="C144" s="285" t="s">
        <v>232</v>
      </c>
      <c r="D144" s="285" t="s">
        <v>137</v>
      </c>
      <c r="E144" s="286" t="s">
        <v>233</v>
      </c>
      <c r="F144" s="287" t="s">
        <v>234</v>
      </c>
      <c r="G144" s="288" t="s">
        <v>155</v>
      </c>
      <c r="H144" s="289">
        <v>12.188</v>
      </c>
      <c r="I144" s="23"/>
      <c r="J144" s="290">
        <f>ROUND(I144*H144,2)</f>
        <v>0</v>
      </c>
      <c r="K144" s="287" t="s">
        <v>3</v>
      </c>
      <c r="L144" s="122"/>
      <c r="M144" s="291" t="s">
        <v>3</v>
      </c>
      <c r="N144" s="191" t="s">
        <v>48</v>
      </c>
      <c r="O144" s="192"/>
      <c r="P144" s="193">
        <f>O144*H144</f>
        <v>0</v>
      </c>
      <c r="Q144" s="193">
        <v>0</v>
      </c>
      <c r="R144" s="193">
        <f>Q144*H144</f>
        <v>0</v>
      </c>
      <c r="S144" s="193">
        <v>0</v>
      </c>
      <c r="T144" s="194">
        <f>S144*H144</f>
        <v>0</v>
      </c>
      <c r="U144" s="232"/>
      <c r="V144" s="232"/>
      <c r="W144" s="232"/>
      <c r="X144" s="232"/>
      <c r="Y144" s="232"/>
      <c r="Z144" s="232"/>
      <c r="AA144" s="232"/>
      <c r="AB144" s="232"/>
      <c r="AC144" s="232"/>
      <c r="AD144" s="232"/>
      <c r="AE144" s="232"/>
      <c r="AR144" s="195" t="s">
        <v>141</v>
      </c>
      <c r="AT144" s="195" t="s">
        <v>137</v>
      </c>
      <c r="AU144" s="195" t="s">
        <v>85</v>
      </c>
      <c r="AY144" s="115" t="s">
        <v>135</v>
      </c>
      <c r="BE144" s="196">
        <f>IF(N144="základní",J144,0)</f>
        <v>0</v>
      </c>
      <c r="BF144" s="196">
        <f>IF(N144="snížená",J144,0)</f>
        <v>0</v>
      </c>
      <c r="BG144" s="196">
        <f>IF(N144="zákl. přenesená",J144,0)</f>
        <v>0</v>
      </c>
      <c r="BH144" s="196">
        <f>IF(N144="sníž. přenesená",J144,0)</f>
        <v>0</v>
      </c>
      <c r="BI144" s="196">
        <f>IF(N144="nulová",J144,0)</f>
        <v>0</v>
      </c>
      <c r="BJ144" s="115" t="s">
        <v>83</v>
      </c>
      <c r="BK144" s="196">
        <f>ROUND(I144*H144,2)</f>
        <v>0</v>
      </c>
      <c r="BL144" s="115" t="s">
        <v>141</v>
      </c>
      <c r="BM144" s="195" t="s">
        <v>235</v>
      </c>
    </row>
    <row r="145" spans="1:47" s="124" customFormat="1" ht="115.2">
      <c r="A145" s="232"/>
      <c r="B145" s="122"/>
      <c r="C145" s="232"/>
      <c r="D145" s="199" t="s">
        <v>157</v>
      </c>
      <c r="E145" s="232"/>
      <c r="F145" s="206" t="s">
        <v>158</v>
      </c>
      <c r="G145" s="232"/>
      <c r="H145" s="232"/>
      <c r="I145" s="232"/>
      <c r="J145" s="232"/>
      <c r="K145" s="232"/>
      <c r="L145" s="122"/>
      <c r="M145" s="207"/>
      <c r="N145" s="208"/>
      <c r="O145" s="192"/>
      <c r="P145" s="192"/>
      <c r="Q145" s="192"/>
      <c r="R145" s="192"/>
      <c r="S145" s="192"/>
      <c r="T145" s="209"/>
      <c r="U145" s="232"/>
      <c r="V145" s="232"/>
      <c r="W145" s="232"/>
      <c r="X145" s="232"/>
      <c r="Y145" s="232"/>
      <c r="Z145" s="232"/>
      <c r="AA145" s="232"/>
      <c r="AB145" s="232"/>
      <c r="AC145" s="232"/>
      <c r="AD145" s="232"/>
      <c r="AE145" s="232"/>
      <c r="AT145" s="115" t="s">
        <v>157</v>
      </c>
      <c r="AU145" s="115" t="s">
        <v>85</v>
      </c>
    </row>
    <row r="146" spans="2:51" s="197" customFormat="1" ht="12">
      <c r="B146" s="198"/>
      <c r="D146" s="199" t="s">
        <v>143</v>
      </c>
      <c r="E146" s="200" t="s">
        <v>3</v>
      </c>
      <c r="F146" s="201" t="s">
        <v>236</v>
      </c>
      <c r="H146" s="202">
        <v>12.188</v>
      </c>
      <c r="L146" s="198"/>
      <c r="M146" s="203"/>
      <c r="N146" s="204"/>
      <c r="O146" s="204"/>
      <c r="P146" s="204"/>
      <c r="Q146" s="204"/>
      <c r="R146" s="204"/>
      <c r="S146" s="204"/>
      <c r="T146" s="205"/>
      <c r="AT146" s="200" t="s">
        <v>143</v>
      </c>
      <c r="AU146" s="200" t="s">
        <v>85</v>
      </c>
      <c r="AV146" s="197" t="s">
        <v>85</v>
      </c>
      <c r="AW146" s="197" t="s">
        <v>36</v>
      </c>
      <c r="AX146" s="197" t="s">
        <v>83</v>
      </c>
      <c r="AY146" s="200" t="s">
        <v>135</v>
      </c>
    </row>
    <row r="147" spans="1:65" s="124" customFormat="1" ht="37.95" customHeight="1">
      <c r="A147" s="232"/>
      <c r="B147" s="122"/>
      <c r="C147" s="285" t="s">
        <v>237</v>
      </c>
      <c r="D147" s="285" t="s">
        <v>137</v>
      </c>
      <c r="E147" s="286" t="s">
        <v>238</v>
      </c>
      <c r="F147" s="287" t="s">
        <v>239</v>
      </c>
      <c r="G147" s="288" t="s">
        <v>155</v>
      </c>
      <c r="H147" s="289">
        <v>16.8</v>
      </c>
      <c r="I147" s="23"/>
      <c r="J147" s="290">
        <f>ROUND(I147*H147,2)</f>
        <v>0</v>
      </c>
      <c r="K147" s="287" t="s">
        <v>3</v>
      </c>
      <c r="L147" s="122"/>
      <c r="M147" s="291" t="s">
        <v>3</v>
      </c>
      <c r="N147" s="191" t="s">
        <v>48</v>
      </c>
      <c r="O147" s="192"/>
      <c r="P147" s="193">
        <f>O147*H147</f>
        <v>0</v>
      </c>
      <c r="Q147" s="193">
        <v>0</v>
      </c>
      <c r="R147" s="193">
        <f>Q147*H147</f>
        <v>0</v>
      </c>
      <c r="S147" s="193">
        <v>0</v>
      </c>
      <c r="T147" s="194">
        <f>S147*H147</f>
        <v>0</v>
      </c>
      <c r="U147" s="232"/>
      <c r="V147" s="232"/>
      <c r="W147" s="232"/>
      <c r="X147" s="232"/>
      <c r="Y147" s="232"/>
      <c r="Z147" s="232"/>
      <c r="AA147" s="232"/>
      <c r="AB147" s="232"/>
      <c r="AC147" s="232"/>
      <c r="AD147" s="232"/>
      <c r="AE147" s="232"/>
      <c r="AR147" s="195" t="s">
        <v>141</v>
      </c>
      <c r="AT147" s="195" t="s">
        <v>137</v>
      </c>
      <c r="AU147" s="195" t="s">
        <v>85</v>
      </c>
      <c r="AY147" s="115" t="s">
        <v>135</v>
      </c>
      <c r="BE147" s="196">
        <f>IF(N147="základní",J147,0)</f>
        <v>0</v>
      </c>
      <c r="BF147" s="196">
        <f>IF(N147="snížená",J147,0)</f>
        <v>0</v>
      </c>
      <c r="BG147" s="196">
        <f>IF(N147="zákl. přenesená",J147,0)</f>
        <v>0</v>
      </c>
      <c r="BH147" s="196">
        <f>IF(N147="sníž. přenesená",J147,0)</f>
        <v>0</v>
      </c>
      <c r="BI147" s="196">
        <f>IF(N147="nulová",J147,0)</f>
        <v>0</v>
      </c>
      <c r="BJ147" s="115" t="s">
        <v>83</v>
      </c>
      <c r="BK147" s="196">
        <f>ROUND(I147*H147,2)</f>
        <v>0</v>
      </c>
      <c r="BL147" s="115" t="s">
        <v>141</v>
      </c>
      <c r="BM147" s="195" t="s">
        <v>240</v>
      </c>
    </row>
    <row r="148" spans="1:47" s="124" customFormat="1" ht="115.2">
      <c r="A148" s="232"/>
      <c r="B148" s="122"/>
      <c r="C148" s="232"/>
      <c r="D148" s="199" t="s">
        <v>157</v>
      </c>
      <c r="E148" s="232"/>
      <c r="F148" s="206" t="s">
        <v>158</v>
      </c>
      <c r="G148" s="232"/>
      <c r="H148" s="232"/>
      <c r="I148" s="232"/>
      <c r="J148" s="232"/>
      <c r="K148" s="232"/>
      <c r="L148" s="122"/>
      <c r="M148" s="207"/>
      <c r="N148" s="208"/>
      <c r="O148" s="192"/>
      <c r="P148" s="192"/>
      <c r="Q148" s="192"/>
      <c r="R148" s="192"/>
      <c r="S148" s="192"/>
      <c r="T148" s="209"/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  <c r="AE148" s="232"/>
      <c r="AT148" s="115" t="s">
        <v>157</v>
      </c>
      <c r="AU148" s="115" t="s">
        <v>85</v>
      </c>
    </row>
    <row r="149" spans="2:51" s="197" customFormat="1" ht="12">
      <c r="B149" s="198"/>
      <c r="D149" s="199" t="s">
        <v>143</v>
      </c>
      <c r="E149" s="200" t="s">
        <v>3</v>
      </c>
      <c r="F149" s="201" t="s">
        <v>241</v>
      </c>
      <c r="H149" s="202">
        <v>16.8</v>
      </c>
      <c r="L149" s="198"/>
      <c r="M149" s="203"/>
      <c r="N149" s="204"/>
      <c r="O149" s="204"/>
      <c r="P149" s="204"/>
      <c r="Q149" s="204"/>
      <c r="R149" s="204"/>
      <c r="S149" s="204"/>
      <c r="T149" s="205"/>
      <c r="AT149" s="200" t="s">
        <v>143</v>
      </c>
      <c r="AU149" s="200" t="s">
        <v>85</v>
      </c>
      <c r="AV149" s="197" t="s">
        <v>85</v>
      </c>
      <c r="AW149" s="197" t="s">
        <v>36</v>
      </c>
      <c r="AX149" s="197" t="s">
        <v>83</v>
      </c>
      <c r="AY149" s="200" t="s">
        <v>135</v>
      </c>
    </row>
    <row r="150" spans="1:65" s="124" customFormat="1" ht="24.15" customHeight="1">
      <c r="A150" s="232"/>
      <c r="B150" s="122"/>
      <c r="C150" s="285" t="s">
        <v>242</v>
      </c>
      <c r="D150" s="285" t="s">
        <v>137</v>
      </c>
      <c r="E150" s="286" t="s">
        <v>243</v>
      </c>
      <c r="F150" s="287" t="s">
        <v>244</v>
      </c>
      <c r="G150" s="288" t="s">
        <v>155</v>
      </c>
      <c r="H150" s="289">
        <v>0.5</v>
      </c>
      <c r="I150" s="23"/>
      <c r="J150" s="290">
        <f>ROUND(I150*H150,2)</f>
        <v>0</v>
      </c>
      <c r="K150" s="287" t="s">
        <v>3</v>
      </c>
      <c r="L150" s="122"/>
      <c r="M150" s="291" t="s">
        <v>3</v>
      </c>
      <c r="N150" s="191" t="s">
        <v>48</v>
      </c>
      <c r="O150" s="192"/>
      <c r="P150" s="193">
        <f>O150*H150</f>
        <v>0</v>
      </c>
      <c r="Q150" s="193">
        <v>0</v>
      </c>
      <c r="R150" s="193">
        <f>Q150*H150</f>
        <v>0</v>
      </c>
      <c r="S150" s="193">
        <v>0</v>
      </c>
      <c r="T150" s="194">
        <f>S150*H150</f>
        <v>0</v>
      </c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232"/>
      <c r="AR150" s="195" t="s">
        <v>141</v>
      </c>
      <c r="AT150" s="195" t="s">
        <v>137</v>
      </c>
      <c r="AU150" s="195" t="s">
        <v>85</v>
      </c>
      <c r="AY150" s="115" t="s">
        <v>135</v>
      </c>
      <c r="BE150" s="196">
        <f>IF(N150="základní",J150,0)</f>
        <v>0</v>
      </c>
      <c r="BF150" s="196">
        <f>IF(N150="snížená",J150,0)</f>
        <v>0</v>
      </c>
      <c r="BG150" s="196">
        <f>IF(N150="zákl. přenesená",J150,0)</f>
        <v>0</v>
      </c>
      <c r="BH150" s="196">
        <f>IF(N150="sníž. přenesená",J150,0)</f>
        <v>0</v>
      </c>
      <c r="BI150" s="196">
        <f>IF(N150="nulová",J150,0)</f>
        <v>0</v>
      </c>
      <c r="BJ150" s="115" t="s">
        <v>83</v>
      </c>
      <c r="BK150" s="196">
        <f>ROUND(I150*H150,2)</f>
        <v>0</v>
      </c>
      <c r="BL150" s="115" t="s">
        <v>141</v>
      </c>
      <c r="BM150" s="195" t="s">
        <v>245</v>
      </c>
    </row>
    <row r="151" spans="1:47" s="124" customFormat="1" ht="115.2">
      <c r="A151" s="232"/>
      <c r="B151" s="122"/>
      <c r="C151" s="232"/>
      <c r="D151" s="199" t="s">
        <v>157</v>
      </c>
      <c r="E151" s="232"/>
      <c r="F151" s="206" t="s">
        <v>158</v>
      </c>
      <c r="G151" s="232"/>
      <c r="H151" s="232"/>
      <c r="I151" s="232"/>
      <c r="J151" s="232"/>
      <c r="K151" s="232"/>
      <c r="L151" s="122"/>
      <c r="M151" s="207"/>
      <c r="N151" s="208"/>
      <c r="O151" s="192"/>
      <c r="P151" s="192"/>
      <c r="Q151" s="192"/>
      <c r="R151" s="192"/>
      <c r="S151" s="192"/>
      <c r="T151" s="209"/>
      <c r="U151" s="232"/>
      <c r="V151" s="232"/>
      <c r="W151" s="232"/>
      <c r="X151" s="232"/>
      <c r="Y151" s="232"/>
      <c r="Z151" s="232"/>
      <c r="AA151" s="232"/>
      <c r="AB151" s="232"/>
      <c r="AC151" s="232"/>
      <c r="AD151" s="232"/>
      <c r="AE151" s="232"/>
      <c r="AT151" s="115" t="s">
        <v>157</v>
      </c>
      <c r="AU151" s="115" t="s">
        <v>85</v>
      </c>
    </row>
    <row r="152" spans="2:51" s="197" customFormat="1" ht="12">
      <c r="B152" s="198"/>
      <c r="D152" s="199" t="s">
        <v>143</v>
      </c>
      <c r="E152" s="200" t="s">
        <v>3</v>
      </c>
      <c r="F152" s="201" t="s">
        <v>246</v>
      </c>
      <c r="H152" s="202">
        <v>0.5</v>
      </c>
      <c r="L152" s="198"/>
      <c r="M152" s="203"/>
      <c r="N152" s="204"/>
      <c r="O152" s="204"/>
      <c r="P152" s="204"/>
      <c r="Q152" s="204"/>
      <c r="R152" s="204"/>
      <c r="S152" s="204"/>
      <c r="T152" s="205"/>
      <c r="AT152" s="200" t="s">
        <v>143</v>
      </c>
      <c r="AU152" s="200" t="s">
        <v>85</v>
      </c>
      <c r="AV152" s="197" t="s">
        <v>85</v>
      </c>
      <c r="AW152" s="197" t="s">
        <v>36</v>
      </c>
      <c r="AX152" s="197" t="s">
        <v>83</v>
      </c>
      <c r="AY152" s="200" t="s">
        <v>135</v>
      </c>
    </row>
    <row r="153" spans="1:65" s="124" customFormat="1" ht="24.15" customHeight="1">
      <c r="A153" s="232"/>
      <c r="B153" s="122"/>
      <c r="C153" s="285" t="s">
        <v>247</v>
      </c>
      <c r="D153" s="285" t="s">
        <v>137</v>
      </c>
      <c r="E153" s="286" t="s">
        <v>248</v>
      </c>
      <c r="F153" s="287" t="s">
        <v>249</v>
      </c>
      <c r="G153" s="288" t="s">
        <v>155</v>
      </c>
      <c r="H153" s="289">
        <v>2167.421</v>
      </c>
      <c r="I153" s="23"/>
      <c r="J153" s="290">
        <f>ROUND(I153*H153,2)</f>
        <v>0</v>
      </c>
      <c r="K153" s="287" t="s">
        <v>3</v>
      </c>
      <c r="L153" s="122"/>
      <c r="M153" s="291" t="s">
        <v>3</v>
      </c>
      <c r="N153" s="191" t="s">
        <v>48</v>
      </c>
      <c r="O153" s="192"/>
      <c r="P153" s="193">
        <f>O153*H153</f>
        <v>0</v>
      </c>
      <c r="Q153" s="193">
        <v>0</v>
      </c>
      <c r="R153" s="193">
        <f>Q153*H153</f>
        <v>0</v>
      </c>
      <c r="S153" s="193">
        <v>0</v>
      </c>
      <c r="T153" s="194">
        <f>S153*H153</f>
        <v>0</v>
      </c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R153" s="195" t="s">
        <v>141</v>
      </c>
      <c r="AT153" s="195" t="s">
        <v>137</v>
      </c>
      <c r="AU153" s="195" t="s">
        <v>85</v>
      </c>
      <c r="AY153" s="115" t="s">
        <v>135</v>
      </c>
      <c r="BE153" s="196">
        <f>IF(N153="základní",J153,0)</f>
        <v>0</v>
      </c>
      <c r="BF153" s="196">
        <f>IF(N153="snížená",J153,0)</f>
        <v>0</v>
      </c>
      <c r="BG153" s="196">
        <f>IF(N153="zákl. přenesená",J153,0)</f>
        <v>0</v>
      </c>
      <c r="BH153" s="196">
        <f>IF(N153="sníž. přenesená",J153,0)</f>
        <v>0</v>
      </c>
      <c r="BI153" s="196">
        <f>IF(N153="nulová",J153,0)</f>
        <v>0</v>
      </c>
      <c r="BJ153" s="115" t="s">
        <v>83</v>
      </c>
      <c r="BK153" s="196">
        <f>ROUND(I153*H153,2)</f>
        <v>0</v>
      </c>
      <c r="BL153" s="115" t="s">
        <v>141</v>
      </c>
      <c r="BM153" s="195" t="s">
        <v>250</v>
      </c>
    </row>
    <row r="154" spans="1:47" s="124" customFormat="1" ht="115.2">
      <c r="A154" s="232"/>
      <c r="B154" s="122"/>
      <c r="C154" s="232"/>
      <c r="D154" s="199" t="s">
        <v>157</v>
      </c>
      <c r="E154" s="232"/>
      <c r="F154" s="206" t="s">
        <v>158</v>
      </c>
      <c r="G154" s="232"/>
      <c r="H154" s="232"/>
      <c r="I154" s="232"/>
      <c r="J154" s="232"/>
      <c r="K154" s="232"/>
      <c r="L154" s="122"/>
      <c r="M154" s="207"/>
      <c r="N154" s="208"/>
      <c r="O154" s="192"/>
      <c r="P154" s="192"/>
      <c r="Q154" s="192"/>
      <c r="R154" s="192"/>
      <c r="S154" s="192"/>
      <c r="T154" s="209"/>
      <c r="U154" s="232"/>
      <c r="V154" s="232"/>
      <c r="W154" s="232"/>
      <c r="X154" s="232"/>
      <c r="Y154" s="232"/>
      <c r="Z154" s="232"/>
      <c r="AA154" s="232"/>
      <c r="AB154" s="232"/>
      <c r="AC154" s="232"/>
      <c r="AD154" s="232"/>
      <c r="AE154" s="232"/>
      <c r="AT154" s="115" t="s">
        <v>157</v>
      </c>
      <c r="AU154" s="115" t="s">
        <v>85</v>
      </c>
    </row>
    <row r="155" spans="2:51" s="197" customFormat="1" ht="30.6">
      <c r="B155" s="198"/>
      <c r="D155" s="199" t="s">
        <v>143</v>
      </c>
      <c r="E155" s="200" t="s">
        <v>3</v>
      </c>
      <c r="F155" s="201" t="s">
        <v>251</v>
      </c>
      <c r="H155" s="202">
        <v>2167.421</v>
      </c>
      <c r="L155" s="198"/>
      <c r="M155" s="203"/>
      <c r="N155" s="204"/>
      <c r="O155" s="204"/>
      <c r="P155" s="204"/>
      <c r="Q155" s="204"/>
      <c r="R155" s="204"/>
      <c r="S155" s="204"/>
      <c r="T155" s="205"/>
      <c r="AT155" s="200" t="s">
        <v>143</v>
      </c>
      <c r="AU155" s="200" t="s">
        <v>85</v>
      </c>
      <c r="AV155" s="197" t="s">
        <v>85</v>
      </c>
      <c r="AW155" s="197" t="s">
        <v>36</v>
      </c>
      <c r="AX155" s="197" t="s">
        <v>83</v>
      </c>
      <c r="AY155" s="200" t="s">
        <v>135</v>
      </c>
    </row>
    <row r="156" spans="1:65" s="124" customFormat="1" ht="24.15" customHeight="1">
      <c r="A156" s="232"/>
      <c r="B156" s="122"/>
      <c r="C156" s="285" t="s">
        <v>252</v>
      </c>
      <c r="D156" s="285" t="s">
        <v>137</v>
      </c>
      <c r="E156" s="286" t="s">
        <v>253</v>
      </c>
      <c r="F156" s="287" t="s">
        <v>254</v>
      </c>
      <c r="G156" s="288" t="s">
        <v>155</v>
      </c>
      <c r="H156" s="289">
        <v>0.2</v>
      </c>
      <c r="I156" s="23"/>
      <c r="J156" s="290">
        <f>ROUND(I156*H156,2)</f>
        <v>0</v>
      </c>
      <c r="K156" s="287" t="s">
        <v>3</v>
      </c>
      <c r="L156" s="122"/>
      <c r="M156" s="291" t="s">
        <v>3</v>
      </c>
      <c r="N156" s="191" t="s">
        <v>48</v>
      </c>
      <c r="O156" s="192"/>
      <c r="P156" s="193">
        <f>O156*H156</f>
        <v>0</v>
      </c>
      <c r="Q156" s="193">
        <v>0</v>
      </c>
      <c r="R156" s="193">
        <f>Q156*H156</f>
        <v>0</v>
      </c>
      <c r="S156" s="193">
        <v>0</v>
      </c>
      <c r="T156" s="194">
        <f>S156*H156</f>
        <v>0</v>
      </c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R156" s="195" t="s">
        <v>141</v>
      </c>
      <c r="AT156" s="195" t="s">
        <v>137</v>
      </c>
      <c r="AU156" s="195" t="s">
        <v>85</v>
      </c>
      <c r="AY156" s="115" t="s">
        <v>135</v>
      </c>
      <c r="BE156" s="196">
        <f>IF(N156="základní",J156,0)</f>
        <v>0</v>
      </c>
      <c r="BF156" s="196">
        <f>IF(N156="snížená",J156,0)</f>
        <v>0</v>
      </c>
      <c r="BG156" s="196">
        <f>IF(N156="zákl. přenesená",J156,0)</f>
        <v>0</v>
      </c>
      <c r="BH156" s="196">
        <f>IF(N156="sníž. přenesená",J156,0)</f>
        <v>0</v>
      </c>
      <c r="BI156" s="196">
        <f>IF(N156="nulová",J156,0)</f>
        <v>0</v>
      </c>
      <c r="BJ156" s="115" t="s">
        <v>83</v>
      </c>
      <c r="BK156" s="196">
        <f>ROUND(I156*H156,2)</f>
        <v>0</v>
      </c>
      <c r="BL156" s="115" t="s">
        <v>141</v>
      </c>
      <c r="BM156" s="195" t="s">
        <v>255</v>
      </c>
    </row>
    <row r="157" spans="1:47" s="124" customFormat="1" ht="115.2">
      <c r="A157" s="232"/>
      <c r="B157" s="122"/>
      <c r="C157" s="232"/>
      <c r="D157" s="199" t="s">
        <v>157</v>
      </c>
      <c r="E157" s="232"/>
      <c r="F157" s="206" t="s">
        <v>158</v>
      </c>
      <c r="G157" s="232"/>
      <c r="H157" s="232"/>
      <c r="I157" s="232"/>
      <c r="J157" s="232"/>
      <c r="K157" s="232"/>
      <c r="L157" s="122"/>
      <c r="M157" s="207"/>
      <c r="N157" s="208"/>
      <c r="O157" s="192"/>
      <c r="P157" s="192"/>
      <c r="Q157" s="192"/>
      <c r="R157" s="192"/>
      <c r="S157" s="192"/>
      <c r="T157" s="209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T157" s="115" t="s">
        <v>157</v>
      </c>
      <c r="AU157" s="115" t="s">
        <v>85</v>
      </c>
    </row>
    <row r="158" spans="2:51" s="197" customFormat="1" ht="12">
      <c r="B158" s="198"/>
      <c r="D158" s="199" t="s">
        <v>143</v>
      </c>
      <c r="E158" s="200" t="s">
        <v>3</v>
      </c>
      <c r="F158" s="201" t="s">
        <v>256</v>
      </c>
      <c r="H158" s="202">
        <v>0.2</v>
      </c>
      <c r="L158" s="198"/>
      <c r="M158" s="203"/>
      <c r="N158" s="204"/>
      <c r="O158" s="204"/>
      <c r="P158" s="204"/>
      <c r="Q158" s="204"/>
      <c r="R158" s="204"/>
      <c r="S158" s="204"/>
      <c r="T158" s="205"/>
      <c r="AT158" s="200" t="s">
        <v>143</v>
      </c>
      <c r="AU158" s="200" t="s">
        <v>85</v>
      </c>
      <c r="AV158" s="197" t="s">
        <v>85</v>
      </c>
      <c r="AW158" s="197" t="s">
        <v>36</v>
      </c>
      <c r="AX158" s="197" t="s">
        <v>83</v>
      </c>
      <c r="AY158" s="200" t="s">
        <v>135</v>
      </c>
    </row>
    <row r="159" spans="2:63" s="178" customFormat="1" ht="25.95" customHeight="1">
      <c r="B159" s="179"/>
      <c r="D159" s="180" t="s">
        <v>74</v>
      </c>
      <c r="E159" s="181" t="s">
        <v>257</v>
      </c>
      <c r="F159" s="181" t="s">
        <v>258</v>
      </c>
      <c r="J159" s="182">
        <f>BK159</f>
        <v>0</v>
      </c>
      <c r="L159" s="179"/>
      <c r="M159" s="183"/>
      <c r="N159" s="184"/>
      <c r="O159" s="184"/>
      <c r="P159" s="185">
        <f>P160</f>
        <v>0</v>
      </c>
      <c r="Q159" s="184"/>
      <c r="R159" s="185">
        <f>R160</f>
        <v>0</v>
      </c>
      <c r="S159" s="184"/>
      <c r="T159" s="186">
        <f>T160</f>
        <v>12.188220000000001</v>
      </c>
      <c r="AR159" s="180" t="s">
        <v>85</v>
      </c>
      <c r="AT159" s="187" t="s">
        <v>74</v>
      </c>
      <c r="AU159" s="187" t="s">
        <v>75</v>
      </c>
      <c r="AY159" s="180" t="s">
        <v>135</v>
      </c>
      <c r="BK159" s="188">
        <f>BK160</f>
        <v>0</v>
      </c>
    </row>
    <row r="160" spans="2:63" s="178" customFormat="1" ht="22.95" customHeight="1">
      <c r="B160" s="179"/>
      <c r="D160" s="180" t="s">
        <v>74</v>
      </c>
      <c r="E160" s="189" t="s">
        <v>259</v>
      </c>
      <c r="F160" s="189" t="s">
        <v>260</v>
      </c>
      <c r="J160" s="190">
        <f>BK160</f>
        <v>0</v>
      </c>
      <c r="L160" s="179"/>
      <c r="M160" s="183"/>
      <c r="N160" s="184"/>
      <c r="O160" s="184"/>
      <c r="P160" s="185">
        <f>SUM(P161:P165)</f>
        <v>0</v>
      </c>
      <c r="Q160" s="184"/>
      <c r="R160" s="185">
        <f>SUM(R161:R165)</f>
        <v>0</v>
      </c>
      <c r="S160" s="184"/>
      <c r="T160" s="186">
        <f>SUM(T161:T165)</f>
        <v>12.188220000000001</v>
      </c>
      <c r="AR160" s="180" t="s">
        <v>85</v>
      </c>
      <c r="AT160" s="187" t="s">
        <v>74</v>
      </c>
      <c r="AU160" s="187" t="s">
        <v>83</v>
      </c>
      <c r="AY160" s="180" t="s">
        <v>135</v>
      </c>
      <c r="BK160" s="188">
        <f>SUM(BK161:BK165)</f>
        <v>0</v>
      </c>
    </row>
    <row r="161" spans="1:65" s="124" customFormat="1" ht="24.15" customHeight="1">
      <c r="A161" s="232"/>
      <c r="B161" s="122"/>
      <c r="C161" s="285" t="s">
        <v>8</v>
      </c>
      <c r="D161" s="285" t="s">
        <v>137</v>
      </c>
      <c r="E161" s="286" t="s">
        <v>261</v>
      </c>
      <c r="F161" s="287" t="s">
        <v>262</v>
      </c>
      <c r="G161" s="288" t="s">
        <v>96</v>
      </c>
      <c r="H161" s="289">
        <v>554.01</v>
      </c>
      <c r="I161" s="23"/>
      <c r="J161" s="290">
        <f>ROUND(I161*H161,2)</f>
        <v>0</v>
      </c>
      <c r="K161" s="287" t="s">
        <v>140</v>
      </c>
      <c r="L161" s="122"/>
      <c r="M161" s="291" t="s">
        <v>3</v>
      </c>
      <c r="N161" s="191" t="s">
        <v>48</v>
      </c>
      <c r="O161" s="192"/>
      <c r="P161" s="193">
        <f>O161*H161</f>
        <v>0</v>
      </c>
      <c r="Q161" s="193">
        <v>0</v>
      </c>
      <c r="R161" s="193">
        <f>Q161*H161</f>
        <v>0</v>
      </c>
      <c r="S161" s="193">
        <v>0.01</v>
      </c>
      <c r="T161" s="194">
        <f>S161*H161</f>
        <v>5.5401</v>
      </c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R161" s="195" t="s">
        <v>232</v>
      </c>
      <c r="AT161" s="195" t="s">
        <v>137</v>
      </c>
      <c r="AU161" s="195" t="s">
        <v>85</v>
      </c>
      <c r="AY161" s="115" t="s">
        <v>135</v>
      </c>
      <c r="BE161" s="196">
        <f>IF(N161="základní",J161,0)</f>
        <v>0</v>
      </c>
      <c r="BF161" s="196">
        <f>IF(N161="snížená",J161,0)</f>
        <v>0</v>
      </c>
      <c r="BG161" s="196">
        <f>IF(N161="zákl. přenesená",J161,0)</f>
        <v>0</v>
      </c>
      <c r="BH161" s="196">
        <f>IF(N161="sníž. přenesená",J161,0)</f>
        <v>0</v>
      </c>
      <c r="BI161" s="196">
        <f>IF(N161="nulová",J161,0)</f>
        <v>0</v>
      </c>
      <c r="BJ161" s="115" t="s">
        <v>83</v>
      </c>
      <c r="BK161" s="196">
        <f>ROUND(I161*H161,2)</f>
        <v>0</v>
      </c>
      <c r="BL161" s="115" t="s">
        <v>232</v>
      </c>
      <c r="BM161" s="195" t="s">
        <v>263</v>
      </c>
    </row>
    <row r="162" spans="2:51" s="197" customFormat="1" ht="12">
      <c r="B162" s="198"/>
      <c r="D162" s="199" t="s">
        <v>143</v>
      </c>
      <c r="E162" s="200" t="s">
        <v>3</v>
      </c>
      <c r="F162" s="201" t="s">
        <v>264</v>
      </c>
      <c r="H162" s="202">
        <v>554.01</v>
      </c>
      <c r="L162" s="198"/>
      <c r="M162" s="203"/>
      <c r="N162" s="204"/>
      <c r="O162" s="204"/>
      <c r="P162" s="204"/>
      <c r="Q162" s="204"/>
      <c r="R162" s="204"/>
      <c r="S162" s="204"/>
      <c r="T162" s="205"/>
      <c r="AT162" s="200" t="s">
        <v>143</v>
      </c>
      <c r="AU162" s="200" t="s">
        <v>85</v>
      </c>
      <c r="AV162" s="197" t="s">
        <v>85</v>
      </c>
      <c r="AW162" s="197" t="s">
        <v>36</v>
      </c>
      <c r="AX162" s="197" t="s">
        <v>75</v>
      </c>
      <c r="AY162" s="200" t="s">
        <v>135</v>
      </c>
    </row>
    <row r="163" spans="2:51" s="220" customFormat="1" ht="12">
      <c r="B163" s="221"/>
      <c r="D163" s="199" t="s">
        <v>143</v>
      </c>
      <c r="E163" s="222" t="s">
        <v>94</v>
      </c>
      <c r="F163" s="223" t="s">
        <v>210</v>
      </c>
      <c r="H163" s="224">
        <v>554.01</v>
      </c>
      <c r="L163" s="221"/>
      <c r="M163" s="225"/>
      <c r="N163" s="226"/>
      <c r="O163" s="226"/>
      <c r="P163" s="226"/>
      <c r="Q163" s="226"/>
      <c r="R163" s="226"/>
      <c r="S163" s="226"/>
      <c r="T163" s="227"/>
      <c r="AT163" s="222" t="s">
        <v>143</v>
      </c>
      <c r="AU163" s="222" t="s">
        <v>85</v>
      </c>
      <c r="AV163" s="220" t="s">
        <v>141</v>
      </c>
      <c r="AW163" s="220" t="s">
        <v>36</v>
      </c>
      <c r="AX163" s="220" t="s">
        <v>83</v>
      </c>
      <c r="AY163" s="222" t="s">
        <v>135</v>
      </c>
    </row>
    <row r="164" spans="1:65" s="124" customFormat="1" ht="37.95" customHeight="1">
      <c r="A164" s="232"/>
      <c r="B164" s="122"/>
      <c r="C164" s="285" t="s">
        <v>265</v>
      </c>
      <c r="D164" s="285" t="s">
        <v>137</v>
      </c>
      <c r="E164" s="286" t="s">
        <v>266</v>
      </c>
      <c r="F164" s="287" t="s">
        <v>267</v>
      </c>
      <c r="G164" s="288" t="s">
        <v>96</v>
      </c>
      <c r="H164" s="289">
        <v>1108.02</v>
      </c>
      <c r="I164" s="23"/>
      <c r="J164" s="290">
        <f>ROUND(I164*H164,2)</f>
        <v>0</v>
      </c>
      <c r="K164" s="287" t="s">
        <v>140</v>
      </c>
      <c r="L164" s="122"/>
      <c r="M164" s="291" t="s">
        <v>3</v>
      </c>
      <c r="N164" s="191" t="s">
        <v>48</v>
      </c>
      <c r="O164" s="192"/>
      <c r="P164" s="193">
        <f>O164*H164</f>
        <v>0</v>
      </c>
      <c r="Q164" s="193">
        <v>0</v>
      </c>
      <c r="R164" s="193">
        <f>Q164*H164</f>
        <v>0</v>
      </c>
      <c r="S164" s="193">
        <v>0.006</v>
      </c>
      <c r="T164" s="194">
        <f>S164*H164</f>
        <v>6.6481200000000005</v>
      </c>
      <c r="U164" s="232"/>
      <c r="V164" s="232"/>
      <c r="W164" s="232"/>
      <c r="X164" s="232"/>
      <c r="Y164" s="232"/>
      <c r="Z164" s="232"/>
      <c r="AA164" s="232"/>
      <c r="AB164" s="232"/>
      <c r="AC164" s="232"/>
      <c r="AD164" s="232"/>
      <c r="AE164" s="232"/>
      <c r="AR164" s="195" t="s">
        <v>232</v>
      </c>
      <c r="AT164" s="195" t="s">
        <v>137</v>
      </c>
      <c r="AU164" s="195" t="s">
        <v>85</v>
      </c>
      <c r="AY164" s="115" t="s">
        <v>135</v>
      </c>
      <c r="BE164" s="196">
        <f>IF(N164="základní",J164,0)</f>
        <v>0</v>
      </c>
      <c r="BF164" s="196">
        <f>IF(N164="snížená",J164,0)</f>
        <v>0</v>
      </c>
      <c r="BG164" s="196">
        <f>IF(N164="zákl. přenesená",J164,0)</f>
        <v>0</v>
      </c>
      <c r="BH164" s="196">
        <f>IF(N164="sníž. přenesená",J164,0)</f>
        <v>0</v>
      </c>
      <c r="BI164" s="196">
        <f>IF(N164="nulová",J164,0)</f>
        <v>0</v>
      </c>
      <c r="BJ164" s="115" t="s">
        <v>83</v>
      </c>
      <c r="BK164" s="196">
        <f>ROUND(I164*H164,2)</f>
        <v>0</v>
      </c>
      <c r="BL164" s="115" t="s">
        <v>232</v>
      </c>
      <c r="BM164" s="195" t="s">
        <v>268</v>
      </c>
    </row>
    <row r="165" spans="2:51" s="197" customFormat="1" ht="12">
      <c r="B165" s="198"/>
      <c r="D165" s="199" t="s">
        <v>143</v>
      </c>
      <c r="E165" s="200" t="s">
        <v>3</v>
      </c>
      <c r="F165" s="201" t="s">
        <v>269</v>
      </c>
      <c r="H165" s="202">
        <v>1108.02</v>
      </c>
      <c r="L165" s="198"/>
      <c r="M165" s="203"/>
      <c r="N165" s="204"/>
      <c r="O165" s="204"/>
      <c r="P165" s="204"/>
      <c r="Q165" s="204"/>
      <c r="R165" s="204"/>
      <c r="S165" s="204"/>
      <c r="T165" s="205"/>
      <c r="AT165" s="200" t="s">
        <v>143</v>
      </c>
      <c r="AU165" s="200" t="s">
        <v>85</v>
      </c>
      <c r="AV165" s="197" t="s">
        <v>85</v>
      </c>
      <c r="AW165" s="197" t="s">
        <v>36</v>
      </c>
      <c r="AX165" s="197" t="s">
        <v>83</v>
      </c>
      <c r="AY165" s="200" t="s">
        <v>135</v>
      </c>
    </row>
    <row r="166" spans="2:63" s="178" customFormat="1" ht="25.95" customHeight="1">
      <c r="B166" s="179"/>
      <c r="D166" s="180" t="s">
        <v>74</v>
      </c>
      <c r="E166" s="181" t="s">
        <v>270</v>
      </c>
      <c r="F166" s="181" t="s">
        <v>271</v>
      </c>
      <c r="J166" s="182">
        <f>BK166</f>
        <v>0</v>
      </c>
      <c r="L166" s="179"/>
      <c r="M166" s="183"/>
      <c r="N166" s="184"/>
      <c r="O166" s="184"/>
      <c r="P166" s="185">
        <f>P167+P170+P173</f>
        <v>0</v>
      </c>
      <c r="Q166" s="184"/>
      <c r="R166" s="185">
        <f>R167+R170+R173</f>
        <v>0</v>
      </c>
      <c r="S166" s="184"/>
      <c r="T166" s="186">
        <f>T167+T170+T173</f>
        <v>0</v>
      </c>
      <c r="AR166" s="180" t="s">
        <v>160</v>
      </c>
      <c r="AT166" s="187" t="s">
        <v>74</v>
      </c>
      <c r="AU166" s="187" t="s">
        <v>75</v>
      </c>
      <c r="AY166" s="180" t="s">
        <v>135</v>
      </c>
      <c r="BK166" s="188">
        <f>BK167+BK170+BK173</f>
        <v>0</v>
      </c>
    </row>
    <row r="167" spans="2:63" s="178" customFormat="1" ht="22.95" customHeight="1">
      <c r="B167" s="179"/>
      <c r="D167" s="180" t="s">
        <v>74</v>
      </c>
      <c r="E167" s="189" t="s">
        <v>272</v>
      </c>
      <c r="F167" s="189" t="s">
        <v>273</v>
      </c>
      <c r="J167" s="190">
        <f>BK167</f>
        <v>0</v>
      </c>
      <c r="L167" s="179"/>
      <c r="M167" s="183"/>
      <c r="N167" s="184"/>
      <c r="O167" s="184"/>
      <c r="P167" s="185">
        <f>SUM(P168:P169)</f>
        <v>0</v>
      </c>
      <c r="Q167" s="184"/>
      <c r="R167" s="185">
        <f>SUM(R168:R169)</f>
        <v>0</v>
      </c>
      <c r="S167" s="184"/>
      <c r="T167" s="186">
        <f>SUM(T168:T169)</f>
        <v>0</v>
      </c>
      <c r="AR167" s="180" t="s">
        <v>160</v>
      </c>
      <c r="AT167" s="187" t="s">
        <v>74</v>
      </c>
      <c r="AU167" s="187" t="s">
        <v>83</v>
      </c>
      <c r="AY167" s="180" t="s">
        <v>135</v>
      </c>
      <c r="BK167" s="188">
        <f>SUM(BK168:BK169)</f>
        <v>0</v>
      </c>
    </row>
    <row r="168" spans="1:65" s="124" customFormat="1" ht="14.4" customHeight="1">
      <c r="A168" s="232"/>
      <c r="B168" s="122"/>
      <c r="C168" s="285" t="s">
        <v>274</v>
      </c>
      <c r="D168" s="285" t="s">
        <v>137</v>
      </c>
      <c r="E168" s="286" t="s">
        <v>275</v>
      </c>
      <c r="F168" s="287" t="s">
        <v>276</v>
      </c>
      <c r="G168" s="288" t="s">
        <v>277</v>
      </c>
      <c r="H168" s="289">
        <v>1</v>
      </c>
      <c r="I168" s="23"/>
      <c r="J168" s="290">
        <f>ROUND(I168*H168,2)</f>
        <v>0</v>
      </c>
      <c r="K168" s="287" t="s">
        <v>140</v>
      </c>
      <c r="L168" s="122"/>
      <c r="M168" s="291" t="s">
        <v>3</v>
      </c>
      <c r="N168" s="191" t="s">
        <v>48</v>
      </c>
      <c r="O168" s="192"/>
      <c r="P168" s="193">
        <f>O168*H168</f>
        <v>0</v>
      </c>
      <c r="Q168" s="193">
        <v>0</v>
      </c>
      <c r="R168" s="193">
        <f>Q168*H168</f>
        <v>0</v>
      </c>
      <c r="S168" s="193">
        <v>0</v>
      </c>
      <c r="T168" s="194">
        <f>S168*H168</f>
        <v>0</v>
      </c>
      <c r="U168" s="232"/>
      <c r="V168" s="232"/>
      <c r="W168" s="232"/>
      <c r="X168" s="232"/>
      <c r="Y168" s="232"/>
      <c r="Z168" s="232"/>
      <c r="AA168" s="232"/>
      <c r="AB168" s="232"/>
      <c r="AC168" s="232"/>
      <c r="AD168" s="232"/>
      <c r="AE168" s="232"/>
      <c r="AR168" s="195" t="s">
        <v>278</v>
      </c>
      <c r="AT168" s="195" t="s">
        <v>137</v>
      </c>
      <c r="AU168" s="195" t="s">
        <v>85</v>
      </c>
      <c r="AY168" s="115" t="s">
        <v>135</v>
      </c>
      <c r="BE168" s="196">
        <f>IF(N168="základní",J168,0)</f>
        <v>0</v>
      </c>
      <c r="BF168" s="196">
        <f>IF(N168="snížená",J168,0)</f>
        <v>0</v>
      </c>
      <c r="BG168" s="196">
        <f>IF(N168="zákl. přenesená",J168,0)</f>
        <v>0</v>
      </c>
      <c r="BH168" s="196">
        <f>IF(N168="sníž. přenesená",J168,0)</f>
        <v>0</v>
      </c>
      <c r="BI168" s="196">
        <f>IF(N168="nulová",J168,0)</f>
        <v>0</v>
      </c>
      <c r="BJ168" s="115" t="s">
        <v>83</v>
      </c>
      <c r="BK168" s="196">
        <f>ROUND(I168*H168,2)</f>
        <v>0</v>
      </c>
      <c r="BL168" s="115" t="s">
        <v>278</v>
      </c>
      <c r="BM168" s="195" t="s">
        <v>279</v>
      </c>
    </row>
    <row r="169" spans="2:51" s="197" customFormat="1" ht="30.6">
      <c r="B169" s="198"/>
      <c r="D169" s="199" t="s">
        <v>143</v>
      </c>
      <c r="E169" s="200" t="s">
        <v>3</v>
      </c>
      <c r="F169" s="201" t="s">
        <v>280</v>
      </c>
      <c r="H169" s="202">
        <v>1</v>
      </c>
      <c r="L169" s="198"/>
      <c r="M169" s="203"/>
      <c r="N169" s="204"/>
      <c r="O169" s="204"/>
      <c r="P169" s="204"/>
      <c r="Q169" s="204"/>
      <c r="R169" s="204"/>
      <c r="S169" s="204"/>
      <c r="T169" s="205"/>
      <c r="AT169" s="200" t="s">
        <v>143</v>
      </c>
      <c r="AU169" s="200" t="s">
        <v>85</v>
      </c>
      <c r="AV169" s="197" t="s">
        <v>85</v>
      </c>
      <c r="AW169" s="197" t="s">
        <v>36</v>
      </c>
      <c r="AX169" s="197" t="s">
        <v>83</v>
      </c>
      <c r="AY169" s="200" t="s">
        <v>135</v>
      </c>
    </row>
    <row r="170" spans="2:63" s="178" customFormat="1" ht="22.95" customHeight="1">
      <c r="B170" s="179"/>
      <c r="D170" s="180" t="s">
        <v>74</v>
      </c>
      <c r="E170" s="189" t="s">
        <v>281</v>
      </c>
      <c r="F170" s="189" t="s">
        <v>282</v>
      </c>
      <c r="J170" s="190">
        <f>BK170</f>
        <v>0</v>
      </c>
      <c r="L170" s="179"/>
      <c r="M170" s="183"/>
      <c r="N170" s="184"/>
      <c r="O170" s="184"/>
      <c r="P170" s="185">
        <f>SUM(P171:P172)</f>
        <v>0</v>
      </c>
      <c r="Q170" s="184"/>
      <c r="R170" s="185">
        <f>SUM(R171:R172)</f>
        <v>0</v>
      </c>
      <c r="S170" s="184"/>
      <c r="T170" s="186">
        <f>SUM(T171:T172)</f>
        <v>0</v>
      </c>
      <c r="AR170" s="180" t="s">
        <v>160</v>
      </c>
      <c r="AT170" s="187" t="s">
        <v>74</v>
      </c>
      <c r="AU170" s="187" t="s">
        <v>83</v>
      </c>
      <c r="AY170" s="180" t="s">
        <v>135</v>
      </c>
      <c r="BK170" s="188">
        <f>SUM(BK171:BK172)</f>
        <v>0</v>
      </c>
    </row>
    <row r="171" spans="1:65" s="124" customFormat="1" ht="14.4" customHeight="1">
      <c r="A171" s="232"/>
      <c r="B171" s="122"/>
      <c r="C171" s="285" t="s">
        <v>283</v>
      </c>
      <c r="D171" s="285" t="s">
        <v>137</v>
      </c>
      <c r="E171" s="286" t="s">
        <v>284</v>
      </c>
      <c r="F171" s="287" t="s">
        <v>285</v>
      </c>
      <c r="G171" s="288" t="s">
        <v>277</v>
      </c>
      <c r="H171" s="289">
        <v>1</v>
      </c>
      <c r="I171" s="23"/>
      <c r="J171" s="290">
        <f>ROUND(I171*H171,2)</f>
        <v>0</v>
      </c>
      <c r="K171" s="287" t="s">
        <v>140</v>
      </c>
      <c r="L171" s="122"/>
      <c r="M171" s="291" t="s">
        <v>3</v>
      </c>
      <c r="N171" s="191" t="s">
        <v>48</v>
      </c>
      <c r="O171" s="192"/>
      <c r="P171" s="193">
        <f>O171*H171</f>
        <v>0</v>
      </c>
      <c r="Q171" s="193">
        <v>0</v>
      </c>
      <c r="R171" s="193">
        <f>Q171*H171</f>
        <v>0</v>
      </c>
      <c r="S171" s="193">
        <v>0</v>
      </c>
      <c r="T171" s="194">
        <f>S171*H171</f>
        <v>0</v>
      </c>
      <c r="U171" s="232"/>
      <c r="V171" s="232"/>
      <c r="W171" s="232"/>
      <c r="X171" s="232"/>
      <c r="Y171" s="232"/>
      <c r="Z171" s="232"/>
      <c r="AA171" s="232"/>
      <c r="AB171" s="232"/>
      <c r="AC171" s="232"/>
      <c r="AD171" s="232"/>
      <c r="AE171" s="232"/>
      <c r="AR171" s="195" t="s">
        <v>278</v>
      </c>
      <c r="AT171" s="195" t="s">
        <v>137</v>
      </c>
      <c r="AU171" s="195" t="s">
        <v>85</v>
      </c>
      <c r="AY171" s="115" t="s">
        <v>135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115" t="s">
        <v>83</v>
      </c>
      <c r="BK171" s="196">
        <f>ROUND(I171*H171,2)</f>
        <v>0</v>
      </c>
      <c r="BL171" s="115" t="s">
        <v>278</v>
      </c>
      <c r="BM171" s="195" t="s">
        <v>286</v>
      </c>
    </row>
    <row r="172" spans="2:51" s="197" customFormat="1" ht="30.6">
      <c r="B172" s="198"/>
      <c r="D172" s="199" t="s">
        <v>143</v>
      </c>
      <c r="E172" s="200" t="s">
        <v>3</v>
      </c>
      <c r="F172" s="201" t="s">
        <v>287</v>
      </c>
      <c r="H172" s="202">
        <v>1</v>
      </c>
      <c r="I172" s="24"/>
      <c r="L172" s="198"/>
      <c r="M172" s="203"/>
      <c r="N172" s="204"/>
      <c r="O172" s="204"/>
      <c r="P172" s="204"/>
      <c r="Q172" s="204"/>
      <c r="R172" s="204"/>
      <c r="S172" s="204"/>
      <c r="T172" s="205"/>
      <c r="AT172" s="200" t="s">
        <v>143</v>
      </c>
      <c r="AU172" s="200" t="s">
        <v>85</v>
      </c>
      <c r="AV172" s="197" t="s">
        <v>85</v>
      </c>
      <c r="AW172" s="197" t="s">
        <v>36</v>
      </c>
      <c r="AX172" s="197" t="s">
        <v>83</v>
      </c>
      <c r="AY172" s="200" t="s">
        <v>135</v>
      </c>
    </row>
    <row r="173" spans="2:63" s="178" customFormat="1" ht="22.95" customHeight="1">
      <c r="B173" s="179"/>
      <c r="D173" s="180" t="s">
        <v>74</v>
      </c>
      <c r="E173" s="189" t="s">
        <v>288</v>
      </c>
      <c r="F173" s="189" t="s">
        <v>289</v>
      </c>
      <c r="J173" s="190">
        <f>BK173</f>
        <v>0</v>
      </c>
      <c r="L173" s="179"/>
      <c r="M173" s="183"/>
      <c r="N173" s="184"/>
      <c r="O173" s="184"/>
      <c r="P173" s="185">
        <f>SUM(P174:P175)</f>
        <v>0</v>
      </c>
      <c r="Q173" s="184"/>
      <c r="R173" s="185">
        <f>SUM(R174:R175)</f>
        <v>0</v>
      </c>
      <c r="S173" s="184"/>
      <c r="T173" s="186">
        <f>SUM(T174:T175)</f>
        <v>0</v>
      </c>
      <c r="AR173" s="180" t="s">
        <v>160</v>
      </c>
      <c r="AT173" s="187" t="s">
        <v>74</v>
      </c>
      <c r="AU173" s="187" t="s">
        <v>83</v>
      </c>
      <c r="AY173" s="180" t="s">
        <v>135</v>
      </c>
      <c r="BK173" s="188">
        <f>SUM(BK174:BK175)</f>
        <v>0</v>
      </c>
    </row>
    <row r="174" spans="1:65" s="124" customFormat="1" ht="14.4" customHeight="1">
      <c r="A174" s="232"/>
      <c r="B174" s="122"/>
      <c r="C174" s="285" t="s">
        <v>290</v>
      </c>
      <c r="D174" s="285" t="s">
        <v>137</v>
      </c>
      <c r="E174" s="286" t="s">
        <v>291</v>
      </c>
      <c r="F174" s="287" t="s">
        <v>292</v>
      </c>
      <c r="G174" s="288" t="s">
        <v>277</v>
      </c>
      <c r="H174" s="289">
        <v>1</v>
      </c>
      <c r="I174" s="23"/>
      <c r="J174" s="290">
        <f>ROUND(I174*H174,2)</f>
        <v>0</v>
      </c>
      <c r="K174" s="287" t="s">
        <v>140</v>
      </c>
      <c r="L174" s="122"/>
      <c r="M174" s="291" t="s">
        <v>3</v>
      </c>
      <c r="N174" s="191" t="s">
        <v>48</v>
      </c>
      <c r="O174" s="192"/>
      <c r="P174" s="193">
        <f>O174*H174</f>
        <v>0</v>
      </c>
      <c r="Q174" s="193">
        <v>0</v>
      </c>
      <c r="R174" s="193">
        <f>Q174*H174</f>
        <v>0</v>
      </c>
      <c r="S174" s="193">
        <v>0</v>
      </c>
      <c r="T174" s="194">
        <f>S174*H174</f>
        <v>0</v>
      </c>
      <c r="U174" s="232"/>
      <c r="V174" s="232"/>
      <c r="W174" s="232"/>
      <c r="X174" s="232"/>
      <c r="Y174" s="232"/>
      <c r="Z174" s="232"/>
      <c r="AA174" s="232"/>
      <c r="AB174" s="232"/>
      <c r="AC174" s="232"/>
      <c r="AD174" s="232"/>
      <c r="AE174" s="232"/>
      <c r="AR174" s="195" t="s">
        <v>278</v>
      </c>
      <c r="AT174" s="195" t="s">
        <v>137</v>
      </c>
      <c r="AU174" s="195" t="s">
        <v>85</v>
      </c>
      <c r="AY174" s="115" t="s">
        <v>135</v>
      </c>
      <c r="BE174" s="196">
        <f>IF(N174="základní",J174,0)</f>
        <v>0</v>
      </c>
      <c r="BF174" s="196">
        <f>IF(N174="snížená",J174,0)</f>
        <v>0</v>
      </c>
      <c r="BG174" s="196">
        <f>IF(N174="zákl. přenesená",J174,0)</f>
        <v>0</v>
      </c>
      <c r="BH174" s="196">
        <f>IF(N174="sníž. přenesená",J174,0)</f>
        <v>0</v>
      </c>
      <c r="BI174" s="196">
        <f>IF(N174="nulová",J174,0)</f>
        <v>0</v>
      </c>
      <c r="BJ174" s="115" t="s">
        <v>83</v>
      </c>
      <c r="BK174" s="196">
        <f>ROUND(I174*H174,2)</f>
        <v>0</v>
      </c>
      <c r="BL174" s="115" t="s">
        <v>278</v>
      </c>
      <c r="BM174" s="195" t="s">
        <v>293</v>
      </c>
    </row>
    <row r="175" spans="2:51" s="197" customFormat="1" ht="20.4">
      <c r="B175" s="198"/>
      <c r="D175" s="199" t="s">
        <v>143</v>
      </c>
      <c r="E175" s="200" t="s">
        <v>3</v>
      </c>
      <c r="F175" s="201" t="s">
        <v>294</v>
      </c>
      <c r="H175" s="202">
        <v>1</v>
      </c>
      <c r="L175" s="198"/>
      <c r="M175" s="228"/>
      <c r="N175" s="229"/>
      <c r="O175" s="229"/>
      <c r="P175" s="229"/>
      <c r="Q175" s="229"/>
      <c r="R175" s="229"/>
      <c r="S175" s="229"/>
      <c r="T175" s="230"/>
      <c r="AT175" s="200" t="s">
        <v>143</v>
      </c>
      <c r="AU175" s="200" t="s">
        <v>85</v>
      </c>
      <c r="AV175" s="197" t="s">
        <v>85</v>
      </c>
      <c r="AW175" s="197" t="s">
        <v>36</v>
      </c>
      <c r="AX175" s="197" t="s">
        <v>83</v>
      </c>
      <c r="AY175" s="200" t="s">
        <v>135</v>
      </c>
    </row>
    <row r="176" spans="1:31" s="124" customFormat="1" ht="6.9" customHeight="1">
      <c r="A176" s="232"/>
      <c r="B176" s="144"/>
      <c r="C176" s="145"/>
      <c r="D176" s="145"/>
      <c r="E176" s="145"/>
      <c r="F176" s="145"/>
      <c r="G176" s="145"/>
      <c r="H176" s="145"/>
      <c r="I176" s="145"/>
      <c r="J176" s="145"/>
      <c r="K176" s="145"/>
      <c r="L176" s="122"/>
      <c r="M176" s="232"/>
      <c r="O176" s="232"/>
      <c r="P176" s="232"/>
      <c r="Q176" s="232"/>
      <c r="R176" s="232"/>
      <c r="S176" s="232"/>
      <c r="T176" s="232"/>
      <c r="U176" s="232"/>
      <c r="V176" s="232"/>
      <c r="W176" s="232"/>
      <c r="X176" s="232"/>
      <c r="Y176" s="232"/>
      <c r="Z176" s="232"/>
      <c r="AA176" s="232"/>
      <c r="AB176" s="232"/>
      <c r="AC176" s="232"/>
      <c r="AD176" s="232"/>
      <c r="AE176" s="232"/>
    </row>
  </sheetData>
  <sheetProtection algorithmName="SHA-512" hashValue="AzzJ2fCDOv+77dnLXvaTce8jwoUtk3yerhb4Mjs9PkQBnHJ4pxVI4DAEhbBsAYA664cy14acMV2C0WEuxYrHWg==" saltValue="1HQmxzwRZ/hegLvgFQhzlA==" spinCount="100000" sheet="1" objects="1" scenarios="1"/>
  <autoFilter ref="C88:K175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H50"/>
  <sheetViews>
    <sheetView showGridLines="0" workbookViewId="0" topLeftCell="A1">
      <selection activeCell="D12" sqref="D1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" customHeight="1"/>
    <row r="3" spans="2:8" s="1" customFormat="1" ht="6.9" customHeight="1">
      <c r="B3" s="6"/>
      <c r="C3" s="7"/>
      <c r="D3" s="7"/>
      <c r="E3" s="7"/>
      <c r="F3" s="7"/>
      <c r="G3" s="7"/>
      <c r="H3" s="8"/>
    </row>
    <row r="4" spans="2:8" s="1" customFormat="1" ht="24.9" customHeight="1">
      <c r="B4" s="8"/>
      <c r="C4" s="9" t="s">
        <v>295</v>
      </c>
      <c r="H4" s="8"/>
    </row>
    <row r="5" spans="2:8" s="1" customFormat="1" ht="12" customHeight="1">
      <c r="B5" s="8"/>
      <c r="C5" s="10" t="s">
        <v>14</v>
      </c>
      <c r="D5" s="341" t="s">
        <v>15</v>
      </c>
      <c r="E5" s="342"/>
      <c r="F5" s="342"/>
      <c r="H5" s="8"/>
    </row>
    <row r="6" spans="2:8" s="1" customFormat="1" ht="36.9" customHeight="1">
      <c r="B6" s="8"/>
      <c r="C6" s="11" t="s">
        <v>17</v>
      </c>
      <c r="D6" s="343" t="s">
        <v>18</v>
      </c>
      <c r="E6" s="342"/>
      <c r="F6" s="342"/>
      <c r="H6" s="8"/>
    </row>
    <row r="7" spans="2:8" s="1" customFormat="1" ht="16.5" customHeight="1">
      <c r="B7" s="8"/>
      <c r="C7" s="12" t="s">
        <v>23</v>
      </c>
      <c r="D7" s="17">
        <f>'Rekapitulace stavby'!AN9</f>
        <v>44420</v>
      </c>
      <c r="H7" s="8"/>
    </row>
    <row r="8" spans="1:8" s="2" customFormat="1" ht="10.95" customHeight="1">
      <c r="A8" s="13"/>
      <c r="B8" s="14"/>
      <c r="C8" s="13"/>
      <c r="D8" s="13"/>
      <c r="E8" s="13"/>
      <c r="F8" s="13"/>
      <c r="G8" s="13"/>
      <c r="H8" s="14"/>
    </row>
    <row r="9" spans="1:8" s="3" customFormat="1" ht="29.25" customHeight="1">
      <c r="A9" s="18"/>
      <c r="B9" s="19"/>
      <c r="C9" s="20" t="s">
        <v>58</v>
      </c>
      <c r="D9" s="21" t="s">
        <v>59</v>
      </c>
      <c r="E9" s="21" t="s">
        <v>122</v>
      </c>
      <c r="F9" s="22" t="s">
        <v>296</v>
      </c>
      <c r="G9" s="18"/>
      <c r="H9" s="19"/>
    </row>
    <row r="10" spans="1:8" s="2" customFormat="1" ht="26.4" customHeight="1">
      <c r="A10" s="13"/>
      <c r="B10" s="14"/>
      <c r="C10" s="26" t="s">
        <v>297</v>
      </c>
      <c r="D10" s="26" t="s">
        <v>81</v>
      </c>
      <c r="E10" s="13"/>
      <c r="F10" s="13"/>
      <c r="G10" s="13"/>
      <c r="H10" s="14"/>
    </row>
    <row r="11" spans="1:8" s="2" customFormat="1" ht="16.95" customHeight="1">
      <c r="A11" s="13"/>
      <c r="B11" s="14"/>
      <c r="C11" s="27" t="s">
        <v>86</v>
      </c>
      <c r="D11" s="28" t="s">
        <v>87</v>
      </c>
      <c r="E11" s="29" t="s">
        <v>88</v>
      </c>
      <c r="F11" s="30">
        <v>821.656</v>
      </c>
      <c r="G11" s="13"/>
      <c r="H11" s="14"/>
    </row>
    <row r="12" spans="1:8" s="2" customFormat="1" ht="16.95" customHeight="1">
      <c r="A12" s="13"/>
      <c r="B12" s="14"/>
      <c r="C12" s="31" t="s">
        <v>3</v>
      </c>
      <c r="D12" s="31" t="s">
        <v>190</v>
      </c>
      <c r="E12" s="5" t="s">
        <v>3</v>
      </c>
      <c r="F12" s="32">
        <v>320.92</v>
      </c>
      <c r="G12" s="13"/>
      <c r="H12" s="14"/>
    </row>
    <row r="13" spans="1:8" s="2" customFormat="1" ht="20.4">
      <c r="A13" s="13"/>
      <c r="B13" s="14"/>
      <c r="C13" s="31" t="s">
        <v>3</v>
      </c>
      <c r="D13" s="31" t="s">
        <v>191</v>
      </c>
      <c r="E13" s="5" t="s">
        <v>3</v>
      </c>
      <c r="F13" s="32">
        <v>109.863</v>
      </c>
      <c r="G13" s="13"/>
      <c r="H13" s="14"/>
    </row>
    <row r="14" spans="1:8" s="2" customFormat="1" ht="20.4">
      <c r="A14" s="13"/>
      <c r="B14" s="14"/>
      <c r="C14" s="31" t="s">
        <v>3</v>
      </c>
      <c r="D14" s="31" t="s">
        <v>192</v>
      </c>
      <c r="E14" s="5" t="s">
        <v>3</v>
      </c>
      <c r="F14" s="32">
        <v>103.207</v>
      </c>
      <c r="G14" s="13"/>
      <c r="H14" s="14"/>
    </row>
    <row r="15" spans="1:8" s="2" customFormat="1" ht="16.95" customHeight="1">
      <c r="A15" s="13"/>
      <c r="B15" s="14"/>
      <c r="C15" s="31" t="s">
        <v>3</v>
      </c>
      <c r="D15" s="31" t="s">
        <v>193</v>
      </c>
      <c r="E15" s="5" t="s">
        <v>3</v>
      </c>
      <c r="F15" s="32">
        <v>163.522</v>
      </c>
      <c r="G15" s="13"/>
      <c r="H15" s="14"/>
    </row>
    <row r="16" spans="1:8" s="2" customFormat="1" ht="16.95" customHeight="1">
      <c r="A16" s="13"/>
      <c r="B16" s="14"/>
      <c r="C16" s="31" t="s">
        <v>3</v>
      </c>
      <c r="D16" s="31" t="s">
        <v>194</v>
      </c>
      <c r="E16" s="5" t="s">
        <v>3</v>
      </c>
      <c r="F16" s="32">
        <v>70.081</v>
      </c>
      <c r="G16" s="13"/>
      <c r="H16" s="14"/>
    </row>
    <row r="17" spans="1:8" s="2" customFormat="1" ht="20.4">
      <c r="A17" s="13"/>
      <c r="B17" s="14"/>
      <c r="C17" s="31" t="s">
        <v>3</v>
      </c>
      <c r="D17" s="31" t="s">
        <v>195</v>
      </c>
      <c r="E17" s="5" t="s">
        <v>3</v>
      </c>
      <c r="F17" s="32">
        <v>20.686</v>
      </c>
      <c r="G17" s="13"/>
      <c r="H17" s="14"/>
    </row>
    <row r="18" spans="1:8" s="2" customFormat="1" ht="20.4">
      <c r="A18" s="13"/>
      <c r="B18" s="14"/>
      <c r="C18" s="31" t="s">
        <v>3</v>
      </c>
      <c r="D18" s="31" t="s">
        <v>196</v>
      </c>
      <c r="E18" s="5" t="s">
        <v>3</v>
      </c>
      <c r="F18" s="32">
        <v>30.256</v>
      </c>
      <c r="G18" s="13"/>
      <c r="H18" s="14"/>
    </row>
    <row r="19" spans="1:8" s="2" customFormat="1" ht="16.95" customHeight="1">
      <c r="A19" s="13"/>
      <c r="B19" s="14"/>
      <c r="C19" s="31" t="s">
        <v>3</v>
      </c>
      <c r="D19" s="31" t="s">
        <v>197</v>
      </c>
      <c r="E19" s="5" t="s">
        <v>3</v>
      </c>
      <c r="F19" s="32">
        <v>3.121</v>
      </c>
      <c r="G19" s="13"/>
      <c r="H19" s="14"/>
    </row>
    <row r="20" spans="1:8" s="2" customFormat="1" ht="16.95" customHeight="1">
      <c r="A20" s="13"/>
      <c r="B20" s="14"/>
      <c r="C20" s="31" t="s">
        <v>3</v>
      </c>
      <c r="D20" s="31" t="s">
        <v>198</v>
      </c>
      <c r="E20" s="5" t="s">
        <v>3</v>
      </c>
      <c r="F20" s="32">
        <v>0</v>
      </c>
      <c r="G20" s="13"/>
      <c r="H20" s="14"/>
    </row>
    <row r="21" spans="1:8" s="2" customFormat="1" ht="16.95" customHeight="1">
      <c r="A21" s="13"/>
      <c r="B21" s="14"/>
      <c r="C21" s="31" t="s">
        <v>86</v>
      </c>
      <c r="D21" s="31" t="s">
        <v>199</v>
      </c>
      <c r="E21" s="5" t="s">
        <v>3</v>
      </c>
      <c r="F21" s="32">
        <v>821.656</v>
      </c>
      <c r="G21" s="13"/>
      <c r="H21" s="14"/>
    </row>
    <row r="22" spans="1:8" s="2" customFormat="1" ht="16.95" customHeight="1">
      <c r="A22" s="13"/>
      <c r="B22" s="14"/>
      <c r="C22" s="33" t="s">
        <v>298</v>
      </c>
      <c r="D22" s="13"/>
      <c r="E22" s="13"/>
      <c r="F22" s="13"/>
      <c r="G22" s="13"/>
      <c r="H22" s="14"/>
    </row>
    <row r="23" spans="1:8" s="2" customFormat="1" ht="16.95" customHeight="1">
      <c r="A23" s="13"/>
      <c r="B23" s="14"/>
      <c r="C23" s="31" t="s">
        <v>187</v>
      </c>
      <c r="D23" s="31" t="s">
        <v>299</v>
      </c>
      <c r="E23" s="5" t="s">
        <v>88</v>
      </c>
      <c r="F23" s="32">
        <v>3870.102</v>
      </c>
      <c r="G23" s="13"/>
      <c r="H23" s="14"/>
    </row>
    <row r="24" spans="1:8" s="2" customFormat="1" ht="16.95" customHeight="1">
      <c r="A24" s="13"/>
      <c r="B24" s="14"/>
      <c r="C24" s="27" t="s">
        <v>101</v>
      </c>
      <c r="D24" s="28" t="s">
        <v>102</v>
      </c>
      <c r="E24" s="29" t="s">
        <v>88</v>
      </c>
      <c r="F24" s="30">
        <v>190.328</v>
      </c>
      <c r="G24" s="13"/>
      <c r="H24" s="14"/>
    </row>
    <row r="25" spans="1:8" s="2" customFormat="1" ht="16.95" customHeight="1">
      <c r="A25" s="13"/>
      <c r="B25" s="14"/>
      <c r="C25" s="31" t="s">
        <v>101</v>
      </c>
      <c r="D25" s="31" t="s">
        <v>144</v>
      </c>
      <c r="E25" s="5" t="s">
        <v>3</v>
      </c>
      <c r="F25" s="32">
        <v>190.328</v>
      </c>
      <c r="G25" s="13"/>
      <c r="H25" s="14"/>
    </row>
    <row r="26" spans="1:8" s="2" customFormat="1" ht="16.95" customHeight="1">
      <c r="A26" s="13"/>
      <c r="B26" s="14"/>
      <c r="C26" s="33" t="s">
        <v>298</v>
      </c>
      <c r="D26" s="13"/>
      <c r="E26" s="13"/>
      <c r="F26" s="13"/>
      <c r="G26" s="13"/>
      <c r="H26" s="14"/>
    </row>
    <row r="27" spans="1:8" s="2" customFormat="1" ht="20.4">
      <c r="A27" s="13"/>
      <c r="B27" s="14"/>
      <c r="C27" s="31" t="s">
        <v>138</v>
      </c>
      <c r="D27" s="31" t="s">
        <v>300</v>
      </c>
      <c r="E27" s="5" t="s">
        <v>88</v>
      </c>
      <c r="F27" s="32">
        <v>190.328</v>
      </c>
      <c r="G27" s="13"/>
      <c r="H27" s="14"/>
    </row>
    <row r="28" spans="1:8" s="2" customFormat="1" ht="20.4">
      <c r="A28" s="13"/>
      <c r="B28" s="14"/>
      <c r="C28" s="31" t="s">
        <v>145</v>
      </c>
      <c r="D28" s="31" t="s">
        <v>301</v>
      </c>
      <c r="E28" s="5" t="s">
        <v>88</v>
      </c>
      <c r="F28" s="32">
        <v>190.328</v>
      </c>
      <c r="G28" s="13"/>
      <c r="H28" s="14"/>
    </row>
    <row r="29" spans="1:8" s="2" customFormat="1" ht="20.4">
      <c r="A29" s="13"/>
      <c r="B29" s="14"/>
      <c r="C29" s="31" t="s">
        <v>149</v>
      </c>
      <c r="D29" s="31" t="s">
        <v>302</v>
      </c>
      <c r="E29" s="5" t="s">
        <v>88</v>
      </c>
      <c r="F29" s="32">
        <v>190.328</v>
      </c>
      <c r="G29" s="13"/>
      <c r="H29" s="14"/>
    </row>
    <row r="30" spans="1:8" s="2" customFormat="1" ht="20.4">
      <c r="A30" s="13"/>
      <c r="B30" s="14"/>
      <c r="C30" s="31" t="s">
        <v>153</v>
      </c>
      <c r="D30" s="31" t="s">
        <v>154</v>
      </c>
      <c r="E30" s="5" t="s">
        <v>155</v>
      </c>
      <c r="F30" s="32">
        <v>342.59</v>
      </c>
      <c r="G30" s="13"/>
      <c r="H30" s="14"/>
    </row>
    <row r="31" spans="1:8" s="2" customFormat="1" ht="16.95" customHeight="1">
      <c r="A31" s="13"/>
      <c r="B31" s="14"/>
      <c r="C31" s="27" t="s">
        <v>90</v>
      </c>
      <c r="D31" s="28" t="s">
        <v>91</v>
      </c>
      <c r="E31" s="29" t="s">
        <v>88</v>
      </c>
      <c r="F31" s="30">
        <v>3870.102</v>
      </c>
      <c r="G31" s="13"/>
      <c r="H31" s="14"/>
    </row>
    <row r="32" spans="1:8" s="2" customFormat="1" ht="16.95" customHeight="1">
      <c r="A32" s="13"/>
      <c r="B32" s="14"/>
      <c r="C32" s="31" t="s">
        <v>90</v>
      </c>
      <c r="D32" s="31" t="s">
        <v>201</v>
      </c>
      <c r="E32" s="5" t="s">
        <v>3</v>
      </c>
      <c r="F32" s="32">
        <v>3870.102</v>
      </c>
      <c r="G32" s="13"/>
      <c r="H32" s="14"/>
    </row>
    <row r="33" spans="1:8" s="2" customFormat="1" ht="16.95" customHeight="1">
      <c r="A33" s="13"/>
      <c r="B33" s="14"/>
      <c r="C33" s="33" t="s">
        <v>298</v>
      </c>
      <c r="D33" s="13"/>
      <c r="E33" s="13"/>
      <c r="F33" s="13"/>
      <c r="G33" s="13"/>
      <c r="H33" s="14"/>
    </row>
    <row r="34" spans="1:8" s="2" customFormat="1" ht="16.95" customHeight="1">
      <c r="A34" s="13"/>
      <c r="B34" s="14"/>
      <c r="C34" s="31" t="s">
        <v>187</v>
      </c>
      <c r="D34" s="31" t="s">
        <v>299</v>
      </c>
      <c r="E34" s="5" t="s">
        <v>88</v>
      </c>
      <c r="F34" s="32">
        <v>3870.102</v>
      </c>
      <c r="G34" s="13"/>
      <c r="H34" s="14"/>
    </row>
    <row r="35" spans="1:8" s="2" customFormat="1" ht="16.95" customHeight="1">
      <c r="A35" s="13"/>
      <c r="B35" s="14"/>
      <c r="C35" s="27" t="s">
        <v>94</v>
      </c>
      <c r="D35" s="28" t="s">
        <v>95</v>
      </c>
      <c r="E35" s="29" t="s">
        <v>96</v>
      </c>
      <c r="F35" s="30">
        <v>554.01</v>
      </c>
      <c r="G35" s="13"/>
      <c r="H35" s="14"/>
    </row>
    <row r="36" spans="1:8" s="2" customFormat="1" ht="16.95" customHeight="1">
      <c r="A36" s="13"/>
      <c r="B36" s="14"/>
      <c r="C36" s="31" t="s">
        <v>3</v>
      </c>
      <c r="D36" s="31" t="s">
        <v>264</v>
      </c>
      <c r="E36" s="5" t="s">
        <v>3</v>
      </c>
      <c r="F36" s="32">
        <v>554.01</v>
      </c>
      <c r="G36" s="13"/>
      <c r="H36" s="14"/>
    </row>
    <row r="37" spans="1:8" s="2" customFormat="1" ht="16.95" customHeight="1">
      <c r="A37" s="13"/>
      <c r="B37" s="14"/>
      <c r="C37" s="31" t="s">
        <v>94</v>
      </c>
      <c r="D37" s="31" t="s">
        <v>210</v>
      </c>
      <c r="E37" s="5" t="s">
        <v>3</v>
      </c>
      <c r="F37" s="32">
        <v>554.01</v>
      </c>
      <c r="G37" s="13"/>
      <c r="H37" s="14"/>
    </row>
    <row r="38" spans="1:8" s="2" customFormat="1" ht="16.95" customHeight="1">
      <c r="A38" s="13"/>
      <c r="B38" s="14"/>
      <c r="C38" s="33" t="s">
        <v>298</v>
      </c>
      <c r="D38" s="13"/>
      <c r="E38" s="13"/>
      <c r="F38" s="13"/>
      <c r="G38" s="13"/>
      <c r="H38" s="14"/>
    </row>
    <row r="39" spans="1:8" s="2" customFormat="1" ht="16.95" customHeight="1">
      <c r="A39" s="13"/>
      <c r="B39" s="14"/>
      <c r="C39" s="31" t="s">
        <v>261</v>
      </c>
      <c r="D39" s="31" t="s">
        <v>303</v>
      </c>
      <c r="E39" s="5" t="s">
        <v>96</v>
      </c>
      <c r="F39" s="32">
        <v>554.01</v>
      </c>
      <c r="G39" s="13"/>
      <c r="H39" s="14"/>
    </row>
    <row r="40" spans="1:8" s="2" customFormat="1" ht="16.95" customHeight="1">
      <c r="A40" s="13"/>
      <c r="B40" s="14"/>
      <c r="C40" s="31" t="s">
        <v>266</v>
      </c>
      <c r="D40" s="31" t="s">
        <v>304</v>
      </c>
      <c r="E40" s="5" t="s">
        <v>96</v>
      </c>
      <c r="F40" s="32">
        <v>1108.02</v>
      </c>
      <c r="G40" s="13"/>
      <c r="H40" s="14"/>
    </row>
    <row r="41" spans="1:8" s="2" customFormat="1" ht="16.95" customHeight="1">
      <c r="A41" s="13"/>
      <c r="B41" s="14"/>
      <c r="C41" s="27" t="s">
        <v>98</v>
      </c>
      <c r="D41" s="28" t="s">
        <v>99</v>
      </c>
      <c r="E41" s="29" t="s">
        <v>96</v>
      </c>
      <c r="F41" s="30">
        <v>634.425</v>
      </c>
      <c r="G41" s="13"/>
      <c r="H41" s="14"/>
    </row>
    <row r="42" spans="1:8" s="2" customFormat="1" ht="16.95" customHeight="1">
      <c r="A42" s="13"/>
      <c r="B42" s="14"/>
      <c r="C42" s="31" t="s">
        <v>98</v>
      </c>
      <c r="D42" s="31" t="s">
        <v>184</v>
      </c>
      <c r="E42" s="5" t="s">
        <v>3</v>
      </c>
      <c r="F42" s="32">
        <v>634.425</v>
      </c>
      <c r="G42" s="13"/>
      <c r="H42" s="14"/>
    </row>
    <row r="43" spans="1:8" s="2" customFormat="1" ht="16.95" customHeight="1">
      <c r="A43" s="13"/>
      <c r="B43" s="14"/>
      <c r="C43" s="33" t="s">
        <v>298</v>
      </c>
      <c r="D43" s="13"/>
      <c r="E43" s="13"/>
      <c r="F43" s="13"/>
      <c r="G43" s="13"/>
      <c r="H43" s="14"/>
    </row>
    <row r="44" spans="1:8" s="2" customFormat="1" ht="16.95" customHeight="1">
      <c r="A44" s="13"/>
      <c r="B44" s="14"/>
      <c r="C44" s="31" t="s">
        <v>181</v>
      </c>
      <c r="D44" s="31" t="s">
        <v>305</v>
      </c>
      <c r="E44" s="5" t="s">
        <v>96</v>
      </c>
      <c r="F44" s="32">
        <v>634.425</v>
      </c>
      <c r="G44" s="13"/>
      <c r="H44" s="14"/>
    </row>
    <row r="45" spans="1:8" s="2" customFormat="1" ht="16.95" customHeight="1">
      <c r="A45" s="13"/>
      <c r="B45" s="14"/>
      <c r="C45" s="31" t="s">
        <v>161</v>
      </c>
      <c r="D45" s="31" t="s">
        <v>306</v>
      </c>
      <c r="E45" s="5" t="s">
        <v>96</v>
      </c>
      <c r="F45" s="32">
        <v>634.425</v>
      </c>
      <c r="G45" s="13"/>
      <c r="H45" s="14"/>
    </row>
    <row r="46" spans="1:8" s="2" customFormat="1" ht="16.95" customHeight="1">
      <c r="A46" s="13"/>
      <c r="B46" s="14"/>
      <c r="C46" s="31" t="s">
        <v>172</v>
      </c>
      <c r="D46" s="31" t="s">
        <v>307</v>
      </c>
      <c r="E46" s="5" t="s">
        <v>96</v>
      </c>
      <c r="F46" s="32">
        <v>634.425</v>
      </c>
      <c r="G46" s="13"/>
      <c r="H46" s="14"/>
    </row>
    <row r="47" spans="1:8" s="2" customFormat="1" ht="16.95" customHeight="1">
      <c r="A47" s="13"/>
      <c r="B47" s="14"/>
      <c r="C47" s="31" t="s">
        <v>175</v>
      </c>
      <c r="D47" s="31" t="s">
        <v>176</v>
      </c>
      <c r="E47" s="5" t="s">
        <v>177</v>
      </c>
      <c r="F47" s="32">
        <v>15.861</v>
      </c>
      <c r="G47" s="13"/>
      <c r="H47" s="14"/>
    </row>
    <row r="48" spans="1:8" s="2" customFormat="1" ht="16.95" customHeight="1">
      <c r="A48" s="13"/>
      <c r="B48" s="14"/>
      <c r="C48" s="31" t="s">
        <v>166</v>
      </c>
      <c r="D48" s="31" t="s">
        <v>167</v>
      </c>
      <c r="E48" s="5" t="s">
        <v>88</v>
      </c>
      <c r="F48" s="32">
        <v>199.844</v>
      </c>
      <c r="G48" s="13"/>
      <c r="H48" s="14"/>
    </row>
    <row r="49" spans="1:8" s="2" customFormat="1" ht="7.35" customHeight="1">
      <c r="A49" s="13"/>
      <c r="B49" s="15"/>
      <c r="C49" s="16"/>
      <c r="D49" s="16"/>
      <c r="E49" s="16"/>
      <c r="F49" s="16"/>
      <c r="G49" s="16"/>
      <c r="H49" s="14"/>
    </row>
    <row r="50" spans="1:8" s="2" customFormat="1" ht="12">
      <c r="A50" s="13"/>
      <c r="B50" s="13"/>
      <c r="C50" s="13"/>
      <c r="D50" s="13"/>
      <c r="E50" s="13"/>
      <c r="F50" s="13"/>
      <c r="G50" s="13"/>
      <c r="H50" s="13"/>
    </row>
  </sheetData>
  <sheetProtection algorithmName="SHA-512" hashValue="EU5/9xlWyBd3SyeSXXSxeezGZn/NSgp0wbeEetuj2T/eEajMEbWWcCQImBb4CDSgPzqlajGHuZC1knsEivMiTw==" saltValue="jvOWtau+15zetCANDzfN4w==" spinCount="100000" sheet="1" objects="1" scenarios="1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 scale="81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>
      <selection activeCell="C7" sqref="C7:J7"/>
    </sheetView>
  </sheetViews>
  <sheetFormatPr defaultColWidth="9.140625" defaultRowHeight="12"/>
  <cols>
    <col min="1" max="1" width="8.28125" style="34" customWidth="1"/>
    <col min="2" max="2" width="1.7109375" style="34" customWidth="1"/>
    <col min="3" max="4" width="5.00390625" style="34" customWidth="1"/>
    <col min="5" max="5" width="11.7109375" style="34" customWidth="1"/>
    <col min="6" max="6" width="9.140625" style="34" customWidth="1"/>
    <col min="7" max="7" width="5.00390625" style="34" customWidth="1"/>
    <col min="8" max="8" width="77.8515625" style="34" customWidth="1"/>
    <col min="9" max="10" width="20.00390625" style="34" customWidth="1"/>
    <col min="11" max="11" width="1.7109375" style="34" customWidth="1"/>
  </cols>
  <sheetData>
    <row r="1" s="1" customFormat="1" ht="37.5" customHeight="1"/>
    <row r="2" spans="2:11" s="1" customFormat="1" ht="7.5" customHeight="1">
      <c r="B2" s="35"/>
      <c r="C2" s="36"/>
      <c r="D2" s="36"/>
      <c r="E2" s="36"/>
      <c r="F2" s="36"/>
      <c r="G2" s="36"/>
      <c r="H2" s="36"/>
      <c r="I2" s="36"/>
      <c r="J2" s="36"/>
      <c r="K2" s="37"/>
    </row>
    <row r="3" spans="2:11" s="4" customFormat="1" ht="45" customHeight="1">
      <c r="B3" s="38"/>
      <c r="C3" s="345" t="s">
        <v>308</v>
      </c>
      <c r="D3" s="345"/>
      <c r="E3" s="345"/>
      <c r="F3" s="345"/>
      <c r="G3" s="345"/>
      <c r="H3" s="345"/>
      <c r="I3" s="345"/>
      <c r="J3" s="345"/>
      <c r="K3" s="39"/>
    </row>
    <row r="4" spans="2:11" s="1" customFormat="1" ht="25.5" customHeight="1">
      <c r="B4" s="40"/>
      <c r="C4" s="346" t="s">
        <v>309</v>
      </c>
      <c r="D4" s="346"/>
      <c r="E4" s="346"/>
      <c r="F4" s="346"/>
      <c r="G4" s="346"/>
      <c r="H4" s="346"/>
      <c r="I4" s="346"/>
      <c r="J4" s="346"/>
      <c r="K4" s="41"/>
    </row>
    <row r="5" spans="2:11" s="1" customFormat="1" ht="5.25" customHeight="1">
      <c r="B5" s="40"/>
      <c r="C5" s="42"/>
      <c r="D5" s="42"/>
      <c r="E5" s="42"/>
      <c r="F5" s="42"/>
      <c r="G5" s="42"/>
      <c r="H5" s="42"/>
      <c r="I5" s="42"/>
      <c r="J5" s="42"/>
      <c r="K5" s="41"/>
    </row>
    <row r="6" spans="2:11" s="1" customFormat="1" ht="15" customHeight="1">
      <c r="B6" s="40"/>
      <c r="C6" s="344" t="s">
        <v>310</v>
      </c>
      <c r="D6" s="344"/>
      <c r="E6" s="344"/>
      <c r="F6" s="344"/>
      <c r="G6" s="344"/>
      <c r="H6" s="344"/>
      <c r="I6" s="344"/>
      <c r="J6" s="344"/>
      <c r="K6" s="41"/>
    </row>
    <row r="7" spans="2:11" s="1" customFormat="1" ht="15" customHeight="1">
      <c r="B7" s="44"/>
      <c r="C7" s="344" t="s">
        <v>311</v>
      </c>
      <c r="D7" s="344"/>
      <c r="E7" s="344"/>
      <c r="F7" s="344"/>
      <c r="G7" s="344"/>
      <c r="H7" s="344"/>
      <c r="I7" s="344"/>
      <c r="J7" s="344"/>
      <c r="K7" s="41"/>
    </row>
    <row r="8" spans="2:11" s="1" customFormat="1" ht="12.75" customHeight="1">
      <c r="B8" s="44"/>
      <c r="C8" s="43"/>
      <c r="D8" s="43"/>
      <c r="E8" s="43"/>
      <c r="F8" s="43"/>
      <c r="G8" s="43"/>
      <c r="H8" s="43"/>
      <c r="I8" s="43"/>
      <c r="J8" s="43"/>
      <c r="K8" s="41"/>
    </row>
    <row r="9" spans="2:11" s="1" customFormat="1" ht="15" customHeight="1">
      <c r="B9" s="44"/>
      <c r="C9" s="344" t="s">
        <v>312</v>
      </c>
      <c r="D9" s="344"/>
      <c r="E9" s="344"/>
      <c r="F9" s="344"/>
      <c r="G9" s="344"/>
      <c r="H9" s="344"/>
      <c r="I9" s="344"/>
      <c r="J9" s="344"/>
      <c r="K9" s="41"/>
    </row>
    <row r="10" spans="2:11" s="1" customFormat="1" ht="15" customHeight="1">
      <c r="B10" s="44"/>
      <c r="C10" s="43"/>
      <c r="D10" s="344" t="s">
        <v>313</v>
      </c>
      <c r="E10" s="344"/>
      <c r="F10" s="344"/>
      <c r="G10" s="344"/>
      <c r="H10" s="344"/>
      <c r="I10" s="344"/>
      <c r="J10" s="344"/>
      <c r="K10" s="41"/>
    </row>
    <row r="11" spans="2:11" s="1" customFormat="1" ht="15" customHeight="1">
      <c r="B11" s="44"/>
      <c r="C11" s="45"/>
      <c r="D11" s="344" t="s">
        <v>314</v>
      </c>
      <c r="E11" s="344"/>
      <c r="F11" s="344"/>
      <c r="G11" s="344"/>
      <c r="H11" s="344"/>
      <c r="I11" s="344"/>
      <c r="J11" s="344"/>
      <c r="K11" s="41"/>
    </row>
    <row r="12" spans="2:11" s="1" customFormat="1" ht="15" customHeight="1">
      <c r="B12" s="44"/>
      <c r="C12" s="45"/>
      <c r="D12" s="43"/>
      <c r="E12" s="43"/>
      <c r="F12" s="43"/>
      <c r="G12" s="43"/>
      <c r="H12" s="43"/>
      <c r="I12" s="43"/>
      <c r="J12" s="43"/>
      <c r="K12" s="41"/>
    </row>
    <row r="13" spans="2:11" s="1" customFormat="1" ht="15" customHeight="1">
      <c r="B13" s="44"/>
      <c r="C13" s="45"/>
      <c r="D13" s="46" t="s">
        <v>315</v>
      </c>
      <c r="E13" s="43"/>
      <c r="F13" s="43"/>
      <c r="G13" s="43"/>
      <c r="H13" s="43"/>
      <c r="I13" s="43"/>
      <c r="J13" s="43"/>
      <c r="K13" s="41"/>
    </row>
    <row r="14" spans="2:11" s="1" customFormat="1" ht="12.75" customHeight="1">
      <c r="B14" s="44"/>
      <c r="C14" s="45"/>
      <c r="D14" s="45"/>
      <c r="E14" s="45"/>
      <c r="F14" s="45"/>
      <c r="G14" s="45"/>
      <c r="H14" s="45"/>
      <c r="I14" s="45"/>
      <c r="J14" s="45"/>
      <c r="K14" s="41"/>
    </row>
    <row r="15" spans="2:11" s="1" customFormat="1" ht="15" customHeight="1">
      <c r="B15" s="44"/>
      <c r="C15" s="45"/>
      <c r="D15" s="344" t="s">
        <v>316</v>
      </c>
      <c r="E15" s="344"/>
      <c r="F15" s="344"/>
      <c r="G15" s="344"/>
      <c r="H15" s="344"/>
      <c r="I15" s="344"/>
      <c r="J15" s="344"/>
      <c r="K15" s="41"/>
    </row>
    <row r="16" spans="2:11" s="1" customFormat="1" ht="15" customHeight="1">
      <c r="B16" s="44"/>
      <c r="C16" s="45"/>
      <c r="D16" s="344" t="s">
        <v>317</v>
      </c>
      <c r="E16" s="344"/>
      <c r="F16" s="344"/>
      <c r="G16" s="344"/>
      <c r="H16" s="344"/>
      <c r="I16" s="344"/>
      <c r="J16" s="344"/>
      <c r="K16" s="41"/>
    </row>
    <row r="17" spans="2:11" s="1" customFormat="1" ht="15" customHeight="1">
      <c r="B17" s="44"/>
      <c r="C17" s="45"/>
      <c r="D17" s="344" t="s">
        <v>318</v>
      </c>
      <c r="E17" s="344"/>
      <c r="F17" s="344"/>
      <c r="G17" s="344"/>
      <c r="H17" s="344"/>
      <c r="I17" s="344"/>
      <c r="J17" s="344"/>
      <c r="K17" s="41"/>
    </row>
    <row r="18" spans="2:11" s="1" customFormat="1" ht="15" customHeight="1">
      <c r="B18" s="44"/>
      <c r="C18" s="45"/>
      <c r="D18" s="45"/>
      <c r="E18" s="47" t="s">
        <v>82</v>
      </c>
      <c r="F18" s="344" t="s">
        <v>319</v>
      </c>
      <c r="G18" s="344"/>
      <c r="H18" s="344"/>
      <c r="I18" s="344"/>
      <c r="J18" s="344"/>
      <c r="K18" s="41"/>
    </row>
    <row r="19" spans="2:11" s="1" customFormat="1" ht="15" customHeight="1">
      <c r="B19" s="44"/>
      <c r="C19" s="45"/>
      <c r="D19" s="45"/>
      <c r="E19" s="47" t="s">
        <v>320</v>
      </c>
      <c r="F19" s="344" t="s">
        <v>321</v>
      </c>
      <c r="G19" s="344"/>
      <c r="H19" s="344"/>
      <c r="I19" s="344"/>
      <c r="J19" s="344"/>
      <c r="K19" s="41"/>
    </row>
    <row r="20" spans="2:11" s="1" customFormat="1" ht="15" customHeight="1">
      <c r="B20" s="44"/>
      <c r="C20" s="45"/>
      <c r="D20" s="45"/>
      <c r="E20" s="47" t="s">
        <v>322</v>
      </c>
      <c r="F20" s="344" t="s">
        <v>323</v>
      </c>
      <c r="G20" s="344"/>
      <c r="H20" s="344"/>
      <c r="I20" s="344"/>
      <c r="J20" s="344"/>
      <c r="K20" s="41"/>
    </row>
    <row r="21" spans="2:11" s="1" customFormat="1" ht="15" customHeight="1">
      <c r="B21" s="44"/>
      <c r="C21" s="45"/>
      <c r="D21" s="45"/>
      <c r="E21" s="47" t="s">
        <v>324</v>
      </c>
      <c r="F21" s="344" t="s">
        <v>325</v>
      </c>
      <c r="G21" s="344"/>
      <c r="H21" s="344"/>
      <c r="I21" s="344"/>
      <c r="J21" s="344"/>
      <c r="K21" s="41"/>
    </row>
    <row r="22" spans="2:11" s="1" customFormat="1" ht="15" customHeight="1">
      <c r="B22" s="44"/>
      <c r="C22" s="45"/>
      <c r="D22" s="45"/>
      <c r="E22" s="47" t="s">
        <v>326</v>
      </c>
      <c r="F22" s="344" t="s">
        <v>327</v>
      </c>
      <c r="G22" s="344"/>
      <c r="H22" s="344"/>
      <c r="I22" s="344"/>
      <c r="J22" s="344"/>
      <c r="K22" s="41"/>
    </row>
    <row r="23" spans="2:11" s="1" customFormat="1" ht="15" customHeight="1">
      <c r="B23" s="44"/>
      <c r="C23" s="45"/>
      <c r="D23" s="45"/>
      <c r="E23" s="47" t="s">
        <v>328</v>
      </c>
      <c r="F23" s="344" t="s">
        <v>329</v>
      </c>
      <c r="G23" s="344"/>
      <c r="H23" s="344"/>
      <c r="I23" s="344"/>
      <c r="J23" s="344"/>
      <c r="K23" s="41"/>
    </row>
    <row r="24" spans="2:11" s="1" customFormat="1" ht="12.75" customHeight="1">
      <c r="B24" s="44"/>
      <c r="C24" s="45"/>
      <c r="D24" s="45"/>
      <c r="E24" s="45"/>
      <c r="F24" s="45"/>
      <c r="G24" s="45"/>
      <c r="H24" s="45"/>
      <c r="I24" s="45"/>
      <c r="J24" s="45"/>
      <c r="K24" s="41"/>
    </row>
    <row r="25" spans="2:11" s="1" customFormat="1" ht="15" customHeight="1">
      <c r="B25" s="44"/>
      <c r="C25" s="344" t="s">
        <v>330</v>
      </c>
      <c r="D25" s="344"/>
      <c r="E25" s="344"/>
      <c r="F25" s="344"/>
      <c r="G25" s="344"/>
      <c r="H25" s="344"/>
      <c r="I25" s="344"/>
      <c r="J25" s="344"/>
      <c r="K25" s="41"/>
    </row>
    <row r="26" spans="2:11" s="1" customFormat="1" ht="15" customHeight="1">
      <c r="B26" s="44"/>
      <c r="C26" s="344" t="s">
        <v>331</v>
      </c>
      <c r="D26" s="344"/>
      <c r="E26" s="344"/>
      <c r="F26" s="344"/>
      <c r="G26" s="344"/>
      <c r="H26" s="344"/>
      <c r="I26" s="344"/>
      <c r="J26" s="344"/>
      <c r="K26" s="41"/>
    </row>
    <row r="27" spans="2:11" s="1" customFormat="1" ht="15" customHeight="1">
      <c r="B27" s="44"/>
      <c r="C27" s="43"/>
      <c r="D27" s="344" t="s">
        <v>332</v>
      </c>
      <c r="E27" s="344"/>
      <c r="F27" s="344"/>
      <c r="G27" s="344"/>
      <c r="H27" s="344"/>
      <c r="I27" s="344"/>
      <c r="J27" s="344"/>
      <c r="K27" s="41"/>
    </row>
    <row r="28" spans="2:11" s="1" customFormat="1" ht="15" customHeight="1">
      <c r="B28" s="44"/>
      <c r="C28" s="45"/>
      <c r="D28" s="344" t="s">
        <v>333</v>
      </c>
      <c r="E28" s="344"/>
      <c r="F28" s="344"/>
      <c r="G28" s="344"/>
      <c r="H28" s="344"/>
      <c r="I28" s="344"/>
      <c r="J28" s="344"/>
      <c r="K28" s="41"/>
    </row>
    <row r="29" spans="2:11" s="1" customFormat="1" ht="12.75" customHeight="1">
      <c r="B29" s="44"/>
      <c r="C29" s="45"/>
      <c r="D29" s="45"/>
      <c r="E29" s="45"/>
      <c r="F29" s="45"/>
      <c r="G29" s="45"/>
      <c r="H29" s="45"/>
      <c r="I29" s="45"/>
      <c r="J29" s="45"/>
      <c r="K29" s="41"/>
    </row>
    <row r="30" spans="2:11" s="1" customFormat="1" ht="15" customHeight="1">
      <c r="B30" s="44"/>
      <c r="C30" s="45"/>
      <c r="D30" s="344" t="s">
        <v>334</v>
      </c>
      <c r="E30" s="344"/>
      <c r="F30" s="344"/>
      <c r="G30" s="344"/>
      <c r="H30" s="344"/>
      <c r="I30" s="344"/>
      <c r="J30" s="344"/>
      <c r="K30" s="41"/>
    </row>
    <row r="31" spans="2:11" s="1" customFormat="1" ht="15" customHeight="1">
      <c r="B31" s="44"/>
      <c r="C31" s="45"/>
      <c r="D31" s="344" t="s">
        <v>335</v>
      </c>
      <c r="E31" s="344"/>
      <c r="F31" s="344"/>
      <c r="G31" s="344"/>
      <c r="H31" s="344"/>
      <c r="I31" s="344"/>
      <c r="J31" s="344"/>
      <c r="K31" s="41"/>
    </row>
    <row r="32" spans="2:11" s="1" customFormat="1" ht="12.75" customHeight="1">
      <c r="B32" s="44"/>
      <c r="C32" s="45"/>
      <c r="D32" s="45"/>
      <c r="E32" s="45"/>
      <c r="F32" s="45"/>
      <c r="G32" s="45"/>
      <c r="H32" s="45"/>
      <c r="I32" s="45"/>
      <c r="J32" s="45"/>
      <c r="K32" s="41"/>
    </row>
    <row r="33" spans="2:11" s="1" customFormat="1" ht="15" customHeight="1">
      <c r="B33" s="44"/>
      <c r="C33" s="45"/>
      <c r="D33" s="344" t="s">
        <v>336</v>
      </c>
      <c r="E33" s="344"/>
      <c r="F33" s="344"/>
      <c r="G33" s="344"/>
      <c r="H33" s="344"/>
      <c r="I33" s="344"/>
      <c r="J33" s="344"/>
      <c r="K33" s="41"/>
    </row>
    <row r="34" spans="2:11" s="1" customFormat="1" ht="15" customHeight="1">
      <c r="B34" s="44"/>
      <c r="C34" s="45"/>
      <c r="D34" s="344" t="s">
        <v>337</v>
      </c>
      <c r="E34" s="344"/>
      <c r="F34" s="344"/>
      <c r="G34" s="344"/>
      <c r="H34" s="344"/>
      <c r="I34" s="344"/>
      <c r="J34" s="344"/>
      <c r="K34" s="41"/>
    </row>
    <row r="35" spans="2:11" s="1" customFormat="1" ht="15" customHeight="1">
      <c r="B35" s="44"/>
      <c r="C35" s="45"/>
      <c r="D35" s="344" t="s">
        <v>338</v>
      </c>
      <c r="E35" s="344"/>
      <c r="F35" s="344"/>
      <c r="G35" s="344"/>
      <c r="H35" s="344"/>
      <c r="I35" s="344"/>
      <c r="J35" s="344"/>
      <c r="K35" s="41"/>
    </row>
    <row r="36" spans="2:11" s="1" customFormat="1" ht="15" customHeight="1">
      <c r="B36" s="44"/>
      <c r="C36" s="45"/>
      <c r="D36" s="43"/>
      <c r="E36" s="46" t="s">
        <v>121</v>
      </c>
      <c r="F36" s="43"/>
      <c r="G36" s="344" t="s">
        <v>339</v>
      </c>
      <c r="H36" s="344"/>
      <c r="I36" s="344"/>
      <c r="J36" s="344"/>
      <c r="K36" s="41"/>
    </row>
    <row r="37" spans="2:11" s="1" customFormat="1" ht="30.75" customHeight="1">
      <c r="B37" s="44"/>
      <c r="C37" s="45"/>
      <c r="D37" s="43"/>
      <c r="E37" s="46" t="s">
        <v>340</v>
      </c>
      <c r="F37" s="43"/>
      <c r="G37" s="344" t="s">
        <v>341</v>
      </c>
      <c r="H37" s="344"/>
      <c r="I37" s="344"/>
      <c r="J37" s="344"/>
      <c r="K37" s="41"/>
    </row>
    <row r="38" spans="2:11" s="1" customFormat="1" ht="15" customHeight="1">
      <c r="B38" s="44"/>
      <c r="C38" s="45"/>
      <c r="D38" s="43"/>
      <c r="E38" s="46" t="s">
        <v>58</v>
      </c>
      <c r="F38" s="43"/>
      <c r="G38" s="344" t="s">
        <v>342</v>
      </c>
      <c r="H38" s="344"/>
      <c r="I38" s="344"/>
      <c r="J38" s="344"/>
      <c r="K38" s="41"/>
    </row>
    <row r="39" spans="2:11" s="1" customFormat="1" ht="15" customHeight="1">
      <c r="B39" s="44"/>
      <c r="C39" s="45"/>
      <c r="D39" s="43"/>
      <c r="E39" s="46" t="s">
        <v>59</v>
      </c>
      <c r="F39" s="43"/>
      <c r="G39" s="344" t="s">
        <v>343</v>
      </c>
      <c r="H39" s="344"/>
      <c r="I39" s="344"/>
      <c r="J39" s="344"/>
      <c r="K39" s="41"/>
    </row>
    <row r="40" spans="2:11" s="1" customFormat="1" ht="15" customHeight="1">
      <c r="B40" s="44"/>
      <c r="C40" s="45"/>
      <c r="D40" s="43"/>
      <c r="E40" s="46" t="s">
        <v>122</v>
      </c>
      <c r="F40" s="43"/>
      <c r="G40" s="344" t="s">
        <v>344</v>
      </c>
      <c r="H40" s="344"/>
      <c r="I40" s="344"/>
      <c r="J40" s="344"/>
      <c r="K40" s="41"/>
    </row>
    <row r="41" spans="2:11" s="1" customFormat="1" ht="15" customHeight="1">
      <c r="B41" s="44"/>
      <c r="C41" s="45"/>
      <c r="D41" s="43"/>
      <c r="E41" s="46" t="s">
        <v>123</v>
      </c>
      <c r="F41" s="43"/>
      <c r="G41" s="344" t="s">
        <v>345</v>
      </c>
      <c r="H41" s="344"/>
      <c r="I41" s="344"/>
      <c r="J41" s="344"/>
      <c r="K41" s="41"/>
    </row>
    <row r="42" spans="2:11" s="1" customFormat="1" ht="15" customHeight="1">
      <c r="B42" s="44"/>
      <c r="C42" s="45"/>
      <c r="D42" s="43"/>
      <c r="E42" s="46" t="s">
        <v>346</v>
      </c>
      <c r="F42" s="43"/>
      <c r="G42" s="344" t="s">
        <v>347</v>
      </c>
      <c r="H42" s="344"/>
      <c r="I42" s="344"/>
      <c r="J42" s="344"/>
      <c r="K42" s="41"/>
    </row>
    <row r="43" spans="2:11" s="1" customFormat="1" ht="15" customHeight="1">
      <c r="B43" s="44"/>
      <c r="C43" s="45"/>
      <c r="D43" s="43"/>
      <c r="E43" s="46"/>
      <c r="F43" s="43"/>
      <c r="G43" s="344" t="s">
        <v>348</v>
      </c>
      <c r="H43" s="344"/>
      <c r="I43" s="344"/>
      <c r="J43" s="344"/>
      <c r="K43" s="41"/>
    </row>
    <row r="44" spans="2:11" s="1" customFormat="1" ht="15" customHeight="1">
      <c r="B44" s="44"/>
      <c r="C44" s="45"/>
      <c r="D44" s="43"/>
      <c r="E44" s="46" t="s">
        <v>349</v>
      </c>
      <c r="F44" s="43"/>
      <c r="G44" s="344" t="s">
        <v>350</v>
      </c>
      <c r="H44" s="344"/>
      <c r="I44" s="344"/>
      <c r="J44" s="344"/>
      <c r="K44" s="41"/>
    </row>
    <row r="45" spans="2:11" s="1" customFormat="1" ht="15" customHeight="1">
      <c r="B45" s="44"/>
      <c r="C45" s="45"/>
      <c r="D45" s="43"/>
      <c r="E45" s="46" t="s">
        <v>125</v>
      </c>
      <c r="F45" s="43"/>
      <c r="G45" s="344" t="s">
        <v>351</v>
      </c>
      <c r="H45" s="344"/>
      <c r="I45" s="344"/>
      <c r="J45" s="344"/>
      <c r="K45" s="41"/>
    </row>
    <row r="46" spans="2:11" s="1" customFormat="1" ht="12.75" customHeight="1">
      <c r="B46" s="44"/>
      <c r="C46" s="45"/>
      <c r="D46" s="43"/>
      <c r="E46" s="43"/>
      <c r="F46" s="43"/>
      <c r="G46" s="43"/>
      <c r="H46" s="43"/>
      <c r="I46" s="43"/>
      <c r="J46" s="43"/>
      <c r="K46" s="41"/>
    </row>
    <row r="47" spans="2:11" s="1" customFormat="1" ht="15" customHeight="1">
      <c r="B47" s="44"/>
      <c r="C47" s="45"/>
      <c r="D47" s="344" t="s">
        <v>352</v>
      </c>
      <c r="E47" s="344"/>
      <c r="F47" s="344"/>
      <c r="G47" s="344"/>
      <c r="H47" s="344"/>
      <c r="I47" s="344"/>
      <c r="J47" s="344"/>
      <c r="K47" s="41"/>
    </row>
    <row r="48" spans="2:11" s="1" customFormat="1" ht="15" customHeight="1">
      <c r="B48" s="44"/>
      <c r="C48" s="45"/>
      <c r="D48" s="45"/>
      <c r="E48" s="344" t="s">
        <v>353</v>
      </c>
      <c r="F48" s="344"/>
      <c r="G48" s="344"/>
      <c r="H48" s="344"/>
      <c r="I48" s="344"/>
      <c r="J48" s="344"/>
      <c r="K48" s="41"/>
    </row>
    <row r="49" spans="2:11" s="1" customFormat="1" ht="15" customHeight="1">
      <c r="B49" s="44"/>
      <c r="C49" s="45"/>
      <c r="D49" s="45"/>
      <c r="E49" s="344" t="s">
        <v>354</v>
      </c>
      <c r="F49" s="344"/>
      <c r="G49" s="344"/>
      <c r="H49" s="344"/>
      <c r="I49" s="344"/>
      <c r="J49" s="344"/>
      <c r="K49" s="41"/>
    </row>
    <row r="50" spans="2:11" s="1" customFormat="1" ht="15" customHeight="1">
      <c r="B50" s="44"/>
      <c r="C50" s="45"/>
      <c r="D50" s="45"/>
      <c r="E50" s="344" t="s">
        <v>355</v>
      </c>
      <c r="F50" s="344"/>
      <c r="G50" s="344"/>
      <c r="H50" s="344"/>
      <c r="I50" s="344"/>
      <c r="J50" s="344"/>
      <c r="K50" s="41"/>
    </row>
    <row r="51" spans="2:11" s="1" customFormat="1" ht="15" customHeight="1">
      <c r="B51" s="44"/>
      <c r="C51" s="45"/>
      <c r="D51" s="344" t="s">
        <v>356</v>
      </c>
      <c r="E51" s="344"/>
      <c r="F51" s="344"/>
      <c r="G51" s="344"/>
      <c r="H51" s="344"/>
      <c r="I51" s="344"/>
      <c r="J51" s="344"/>
      <c r="K51" s="41"/>
    </row>
    <row r="52" spans="2:11" s="1" customFormat="1" ht="25.5" customHeight="1">
      <c r="B52" s="40"/>
      <c r="C52" s="346" t="s">
        <v>357</v>
      </c>
      <c r="D52" s="346"/>
      <c r="E52" s="346"/>
      <c r="F52" s="346"/>
      <c r="G52" s="346"/>
      <c r="H52" s="346"/>
      <c r="I52" s="346"/>
      <c r="J52" s="346"/>
      <c r="K52" s="41"/>
    </row>
    <row r="53" spans="2:11" s="1" customFormat="1" ht="5.25" customHeight="1">
      <c r="B53" s="40"/>
      <c r="C53" s="42"/>
      <c r="D53" s="42"/>
      <c r="E53" s="42"/>
      <c r="F53" s="42"/>
      <c r="G53" s="42"/>
      <c r="H53" s="42"/>
      <c r="I53" s="42"/>
      <c r="J53" s="42"/>
      <c r="K53" s="41"/>
    </row>
    <row r="54" spans="2:11" s="1" customFormat="1" ht="15" customHeight="1">
      <c r="B54" s="40"/>
      <c r="C54" s="344" t="s">
        <v>358</v>
      </c>
      <c r="D54" s="344"/>
      <c r="E54" s="344"/>
      <c r="F54" s="344"/>
      <c r="G54" s="344"/>
      <c r="H54" s="344"/>
      <c r="I54" s="344"/>
      <c r="J54" s="344"/>
      <c r="K54" s="41"/>
    </row>
    <row r="55" spans="2:11" s="1" customFormat="1" ht="15" customHeight="1">
      <c r="B55" s="40"/>
      <c r="C55" s="344" t="s">
        <v>359</v>
      </c>
      <c r="D55" s="344"/>
      <c r="E55" s="344"/>
      <c r="F55" s="344"/>
      <c r="G55" s="344"/>
      <c r="H55" s="344"/>
      <c r="I55" s="344"/>
      <c r="J55" s="344"/>
      <c r="K55" s="41"/>
    </row>
    <row r="56" spans="2:11" s="1" customFormat="1" ht="12.75" customHeight="1">
      <c r="B56" s="40"/>
      <c r="C56" s="43"/>
      <c r="D56" s="43"/>
      <c r="E56" s="43"/>
      <c r="F56" s="43"/>
      <c r="G56" s="43"/>
      <c r="H56" s="43"/>
      <c r="I56" s="43"/>
      <c r="J56" s="43"/>
      <c r="K56" s="41"/>
    </row>
    <row r="57" spans="2:11" s="1" customFormat="1" ht="15" customHeight="1">
      <c r="B57" s="40"/>
      <c r="C57" s="344" t="s">
        <v>360</v>
      </c>
      <c r="D57" s="344"/>
      <c r="E57" s="344"/>
      <c r="F57" s="344"/>
      <c r="G57" s="344"/>
      <c r="H57" s="344"/>
      <c r="I57" s="344"/>
      <c r="J57" s="344"/>
      <c r="K57" s="41"/>
    </row>
    <row r="58" spans="2:11" s="1" customFormat="1" ht="15" customHeight="1">
      <c r="B58" s="40"/>
      <c r="C58" s="45"/>
      <c r="D58" s="344" t="s">
        <v>361</v>
      </c>
      <c r="E58" s="344"/>
      <c r="F58" s="344"/>
      <c r="G58" s="344"/>
      <c r="H58" s="344"/>
      <c r="I58" s="344"/>
      <c r="J58" s="344"/>
      <c r="K58" s="41"/>
    </row>
    <row r="59" spans="2:11" s="1" customFormat="1" ht="15" customHeight="1">
      <c r="B59" s="40"/>
      <c r="C59" s="45"/>
      <c r="D59" s="344" t="s">
        <v>362</v>
      </c>
      <c r="E59" s="344"/>
      <c r="F59" s="344"/>
      <c r="G59" s="344"/>
      <c r="H59" s="344"/>
      <c r="I59" s="344"/>
      <c r="J59" s="344"/>
      <c r="K59" s="41"/>
    </row>
    <row r="60" spans="2:11" s="1" customFormat="1" ht="15" customHeight="1">
      <c r="B60" s="40"/>
      <c r="C60" s="45"/>
      <c r="D60" s="344" t="s">
        <v>363</v>
      </c>
      <c r="E60" s="344"/>
      <c r="F60" s="344"/>
      <c r="G60" s="344"/>
      <c r="H60" s="344"/>
      <c r="I60" s="344"/>
      <c r="J60" s="344"/>
      <c r="K60" s="41"/>
    </row>
    <row r="61" spans="2:11" s="1" customFormat="1" ht="15" customHeight="1">
      <c r="B61" s="40"/>
      <c r="C61" s="45"/>
      <c r="D61" s="344" t="s">
        <v>364</v>
      </c>
      <c r="E61" s="344"/>
      <c r="F61" s="344"/>
      <c r="G61" s="344"/>
      <c r="H61" s="344"/>
      <c r="I61" s="344"/>
      <c r="J61" s="344"/>
      <c r="K61" s="41"/>
    </row>
    <row r="62" spans="2:11" s="1" customFormat="1" ht="15" customHeight="1">
      <c r="B62" s="40"/>
      <c r="C62" s="45"/>
      <c r="D62" s="348" t="s">
        <v>365</v>
      </c>
      <c r="E62" s="348"/>
      <c r="F62" s="348"/>
      <c r="G62" s="348"/>
      <c r="H62" s="348"/>
      <c r="I62" s="348"/>
      <c r="J62" s="348"/>
      <c r="K62" s="41"/>
    </row>
    <row r="63" spans="2:11" s="1" customFormat="1" ht="15" customHeight="1">
      <c r="B63" s="40"/>
      <c r="C63" s="45"/>
      <c r="D63" s="344" t="s">
        <v>366</v>
      </c>
      <c r="E63" s="344"/>
      <c r="F63" s="344"/>
      <c r="G63" s="344"/>
      <c r="H63" s="344"/>
      <c r="I63" s="344"/>
      <c r="J63" s="344"/>
      <c r="K63" s="41"/>
    </row>
    <row r="64" spans="2:11" s="1" customFormat="1" ht="12.75" customHeight="1">
      <c r="B64" s="40"/>
      <c r="C64" s="45"/>
      <c r="D64" s="45"/>
      <c r="E64" s="48"/>
      <c r="F64" s="45"/>
      <c r="G64" s="45"/>
      <c r="H64" s="45"/>
      <c r="I64" s="45"/>
      <c r="J64" s="45"/>
      <c r="K64" s="41"/>
    </row>
    <row r="65" spans="2:11" s="1" customFormat="1" ht="15" customHeight="1">
      <c r="B65" s="40"/>
      <c r="C65" s="45"/>
      <c r="D65" s="344" t="s">
        <v>367</v>
      </c>
      <c r="E65" s="344"/>
      <c r="F65" s="344"/>
      <c r="G65" s="344"/>
      <c r="H65" s="344"/>
      <c r="I65" s="344"/>
      <c r="J65" s="344"/>
      <c r="K65" s="41"/>
    </row>
    <row r="66" spans="2:11" s="1" customFormat="1" ht="15" customHeight="1">
      <c r="B66" s="40"/>
      <c r="C66" s="45"/>
      <c r="D66" s="348" t="s">
        <v>368</v>
      </c>
      <c r="E66" s="348"/>
      <c r="F66" s="348"/>
      <c r="G66" s="348"/>
      <c r="H66" s="348"/>
      <c r="I66" s="348"/>
      <c r="J66" s="348"/>
      <c r="K66" s="41"/>
    </row>
    <row r="67" spans="2:11" s="1" customFormat="1" ht="15" customHeight="1">
      <c r="B67" s="40"/>
      <c r="C67" s="45"/>
      <c r="D67" s="344" t="s">
        <v>369</v>
      </c>
      <c r="E67" s="344"/>
      <c r="F67" s="344"/>
      <c r="G67" s="344"/>
      <c r="H67" s="344"/>
      <c r="I67" s="344"/>
      <c r="J67" s="344"/>
      <c r="K67" s="41"/>
    </row>
    <row r="68" spans="2:11" s="1" customFormat="1" ht="15" customHeight="1">
      <c r="B68" s="40"/>
      <c r="C68" s="45"/>
      <c r="D68" s="344" t="s">
        <v>370</v>
      </c>
      <c r="E68" s="344"/>
      <c r="F68" s="344"/>
      <c r="G68" s="344"/>
      <c r="H68" s="344"/>
      <c r="I68" s="344"/>
      <c r="J68" s="344"/>
      <c r="K68" s="41"/>
    </row>
    <row r="69" spans="2:11" s="1" customFormat="1" ht="15" customHeight="1">
      <c r="B69" s="40"/>
      <c r="C69" s="45"/>
      <c r="D69" s="344" t="s">
        <v>371</v>
      </c>
      <c r="E69" s="344"/>
      <c r="F69" s="344"/>
      <c r="G69" s="344"/>
      <c r="H69" s="344"/>
      <c r="I69" s="344"/>
      <c r="J69" s="344"/>
      <c r="K69" s="41"/>
    </row>
    <row r="70" spans="2:11" s="1" customFormat="1" ht="15" customHeight="1">
      <c r="B70" s="40"/>
      <c r="C70" s="45"/>
      <c r="D70" s="344" t="s">
        <v>372</v>
      </c>
      <c r="E70" s="344"/>
      <c r="F70" s="344"/>
      <c r="G70" s="344"/>
      <c r="H70" s="344"/>
      <c r="I70" s="344"/>
      <c r="J70" s="344"/>
      <c r="K70" s="41"/>
    </row>
    <row r="71" spans="2:11" s="1" customFormat="1" ht="12.75" customHeight="1">
      <c r="B71" s="49"/>
      <c r="C71" s="50"/>
      <c r="D71" s="50"/>
      <c r="E71" s="50"/>
      <c r="F71" s="50"/>
      <c r="G71" s="50"/>
      <c r="H71" s="50"/>
      <c r="I71" s="50"/>
      <c r="J71" s="50"/>
      <c r="K71" s="51"/>
    </row>
    <row r="72" spans="2:11" s="1" customFormat="1" ht="18.75" customHeight="1">
      <c r="B72" s="52"/>
      <c r="C72" s="52"/>
      <c r="D72" s="52"/>
      <c r="E72" s="52"/>
      <c r="F72" s="52"/>
      <c r="G72" s="52"/>
      <c r="H72" s="52"/>
      <c r="I72" s="52"/>
      <c r="J72" s="52"/>
      <c r="K72" s="53"/>
    </row>
    <row r="73" spans="2:11" s="1" customFormat="1" ht="18.75" customHeight="1">
      <c r="B73" s="53"/>
      <c r="C73" s="53"/>
      <c r="D73" s="53"/>
      <c r="E73" s="53"/>
      <c r="F73" s="53"/>
      <c r="G73" s="53"/>
      <c r="H73" s="53"/>
      <c r="I73" s="53"/>
      <c r="J73" s="53"/>
      <c r="K73" s="53"/>
    </row>
    <row r="74" spans="2:11" s="1" customFormat="1" ht="7.5" customHeight="1">
      <c r="B74" s="54"/>
      <c r="C74" s="55"/>
      <c r="D74" s="55"/>
      <c r="E74" s="55"/>
      <c r="F74" s="55"/>
      <c r="G74" s="55"/>
      <c r="H74" s="55"/>
      <c r="I74" s="55"/>
      <c r="J74" s="55"/>
      <c r="K74" s="56"/>
    </row>
    <row r="75" spans="2:11" s="1" customFormat="1" ht="45" customHeight="1">
      <c r="B75" s="57"/>
      <c r="C75" s="347" t="s">
        <v>373</v>
      </c>
      <c r="D75" s="347"/>
      <c r="E75" s="347"/>
      <c r="F75" s="347"/>
      <c r="G75" s="347"/>
      <c r="H75" s="347"/>
      <c r="I75" s="347"/>
      <c r="J75" s="347"/>
      <c r="K75" s="58"/>
    </row>
    <row r="76" spans="2:11" s="1" customFormat="1" ht="17.25" customHeight="1">
      <c r="B76" s="57"/>
      <c r="C76" s="59" t="s">
        <v>374</v>
      </c>
      <c r="D76" s="59"/>
      <c r="E76" s="59"/>
      <c r="F76" s="59" t="s">
        <v>375</v>
      </c>
      <c r="G76" s="60"/>
      <c r="H76" s="59" t="s">
        <v>59</v>
      </c>
      <c r="I76" s="59" t="s">
        <v>60</v>
      </c>
      <c r="J76" s="59" t="s">
        <v>376</v>
      </c>
      <c r="K76" s="58"/>
    </row>
    <row r="77" spans="2:11" s="1" customFormat="1" ht="17.25" customHeight="1">
      <c r="B77" s="57"/>
      <c r="C77" s="61" t="s">
        <v>377</v>
      </c>
      <c r="D77" s="61"/>
      <c r="E77" s="61"/>
      <c r="F77" s="62" t="s">
        <v>378</v>
      </c>
      <c r="G77" s="63"/>
      <c r="H77" s="61"/>
      <c r="I77" s="61"/>
      <c r="J77" s="61" t="s">
        <v>379</v>
      </c>
      <c r="K77" s="58"/>
    </row>
    <row r="78" spans="2:11" s="1" customFormat="1" ht="5.25" customHeight="1">
      <c r="B78" s="57"/>
      <c r="C78" s="64"/>
      <c r="D78" s="64"/>
      <c r="E78" s="64"/>
      <c r="F78" s="64"/>
      <c r="G78" s="65"/>
      <c r="H78" s="64"/>
      <c r="I78" s="64"/>
      <c r="J78" s="64"/>
      <c r="K78" s="58"/>
    </row>
    <row r="79" spans="2:11" s="1" customFormat="1" ht="15" customHeight="1">
      <c r="B79" s="57"/>
      <c r="C79" s="46" t="s">
        <v>58</v>
      </c>
      <c r="D79" s="66"/>
      <c r="E79" s="66"/>
      <c r="F79" s="67" t="s">
        <v>380</v>
      </c>
      <c r="G79" s="68"/>
      <c r="H79" s="46" t="s">
        <v>381</v>
      </c>
      <c r="I79" s="46" t="s">
        <v>382</v>
      </c>
      <c r="J79" s="46">
        <v>20</v>
      </c>
      <c r="K79" s="58"/>
    </row>
    <row r="80" spans="2:11" s="1" customFormat="1" ht="15" customHeight="1">
      <c r="B80" s="57"/>
      <c r="C80" s="46" t="s">
        <v>383</v>
      </c>
      <c r="D80" s="46"/>
      <c r="E80" s="46"/>
      <c r="F80" s="67" t="s">
        <v>380</v>
      </c>
      <c r="G80" s="68"/>
      <c r="H80" s="46" t="s">
        <v>384</v>
      </c>
      <c r="I80" s="46" t="s">
        <v>382</v>
      </c>
      <c r="J80" s="46">
        <v>120</v>
      </c>
      <c r="K80" s="58"/>
    </row>
    <row r="81" spans="2:11" s="1" customFormat="1" ht="15" customHeight="1">
      <c r="B81" s="69"/>
      <c r="C81" s="46" t="s">
        <v>385</v>
      </c>
      <c r="D81" s="46"/>
      <c r="E81" s="46"/>
      <c r="F81" s="67" t="s">
        <v>386</v>
      </c>
      <c r="G81" s="68"/>
      <c r="H81" s="46" t="s">
        <v>387</v>
      </c>
      <c r="I81" s="46" t="s">
        <v>382</v>
      </c>
      <c r="J81" s="46">
        <v>50</v>
      </c>
      <c r="K81" s="58"/>
    </row>
    <row r="82" spans="2:11" s="1" customFormat="1" ht="15" customHeight="1">
      <c r="B82" s="69"/>
      <c r="C82" s="46" t="s">
        <v>388</v>
      </c>
      <c r="D82" s="46"/>
      <c r="E82" s="46"/>
      <c r="F82" s="67" t="s">
        <v>380</v>
      </c>
      <c r="G82" s="68"/>
      <c r="H82" s="46" t="s">
        <v>389</v>
      </c>
      <c r="I82" s="46" t="s">
        <v>390</v>
      </c>
      <c r="J82" s="46"/>
      <c r="K82" s="58"/>
    </row>
    <row r="83" spans="2:11" s="1" customFormat="1" ht="15" customHeight="1">
      <c r="B83" s="69"/>
      <c r="C83" s="70" t="s">
        <v>391</v>
      </c>
      <c r="D83" s="70"/>
      <c r="E83" s="70"/>
      <c r="F83" s="71" t="s">
        <v>386</v>
      </c>
      <c r="G83" s="70"/>
      <c r="H83" s="70" t="s">
        <v>392</v>
      </c>
      <c r="I83" s="70" t="s">
        <v>382</v>
      </c>
      <c r="J83" s="70">
        <v>15</v>
      </c>
      <c r="K83" s="58"/>
    </row>
    <row r="84" spans="2:11" s="1" customFormat="1" ht="15" customHeight="1">
      <c r="B84" s="69"/>
      <c r="C84" s="70" t="s">
        <v>393</v>
      </c>
      <c r="D84" s="70"/>
      <c r="E84" s="70"/>
      <c r="F84" s="71" t="s">
        <v>386</v>
      </c>
      <c r="G84" s="70"/>
      <c r="H84" s="70" t="s">
        <v>394</v>
      </c>
      <c r="I84" s="70" t="s">
        <v>382</v>
      </c>
      <c r="J84" s="70">
        <v>15</v>
      </c>
      <c r="K84" s="58"/>
    </row>
    <row r="85" spans="2:11" s="1" customFormat="1" ht="15" customHeight="1">
      <c r="B85" s="69"/>
      <c r="C85" s="70" t="s">
        <v>395</v>
      </c>
      <c r="D85" s="70"/>
      <c r="E85" s="70"/>
      <c r="F85" s="71" t="s">
        <v>386</v>
      </c>
      <c r="G85" s="70"/>
      <c r="H85" s="70" t="s">
        <v>396</v>
      </c>
      <c r="I85" s="70" t="s">
        <v>382</v>
      </c>
      <c r="J85" s="70">
        <v>20</v>
      </c>
      <c r="K85" s="58"/>
    </row>
    <row r="86" spans="2:11" s="1" customFormat="1" ht="15" customHeight="1">
      <c r="B86" s="69"/>
      <c r="C86" s="70" t="s">
        <v>397</v>
      </c>
      <c r="D86" s="70"/>
      <c r="E86" s="70"/>
      <c r="F86" s="71" t="s">
        <v>386</v>
      </c>
      <c r="G86" s="70"/>
      <c r="H86" s="70" t="s">
        <v>398</v>
      </c>
      <c r="I86" s="70" t="s">
        <v>382</v>
      </c>
      <c r="J86" s="70">
        <v>20</v>
      </c>
      <c r="K86" s="58"/>
    </row>
    <row r="87" spans="2:11" s="1" customFormat="1" ht="15" customHeight="1">
      <c r="B87" s="69"/>
      <c r="C87" s="46" t="s">
        <v>399</v>
      </c>
      <c r="D87" s="46"/>
      <c r="E87" s="46"/>
      <c r="F87" s="67" t="s">
        <v>386</v>
      </c>
      <c r="G87" s="68"/>
      <c r="H87" s="46" t="s">
        <v>400</v>
      </c>
      <c r="I87" s="46" t="s">
        <v>382</v>
      </c>
      <c r="J87" s="46">
        <v>50</v>
      </c>
      <c r="K87" s="58"/>
    </row>
    <row r="88" spans="2:11" s="1" customFormat="1" ht="15" customHeight="1">
      <c r="B88" s="69"/>
      <c r="C88" s="46" t="s">
        <v>401</v>
      </c>
      <c r="D88" s="46"/>
      <c r="E88" s="46"/>
      <c r="F88" s="67" t="s">
        <v>386</v>
      </c>
      <c r="G88" s="68"/>
      <c r="H88" s="46" t="s">
        <v>402</v>
      </c>
      <c r="I88" s="46" t="s">
        <v>382</v>
      </c>
      <c r="J88" s="46">
        <v>20</v>
      </c>
      <c r="K88" s="58"/>
    </row>
    <row r="89" spans="2:11" s="1" customFormat="1" ht="15" customHeight="1">
      <c r="B89" s="69"/>
      <c r="C89" s="46" t="s">
        <v>403</v>
      </c>
      <c r="D89" s="46"/>
      <c r="E89" s="46"/>
      <c r="F89" s="67" t="s">
        <v>386</v>
      </c>
      <c r="G89" s="68"/>
      <c r="H89" s="46" t="s">
        <v>404</v>
      </c>
      <c r="I89" s="46" t="s">
        <v>382</v>
      </c>
      <c r="J89" s="46">
        <v>20</v>
      </c>
      <c r="K89" s="58"/>
    </row>
    <row r="90" spans="2:11" s="1" customFormat="1" ht="15" customHeight="1">
      <c r="B90" s="69"/>
      <c r="C90" s="46" t="s">
        <v>405</v>
      </c>
      <c r="D90" s="46"/>
      <c r="E90" s="46"/>
      <c r="F90" s="67" t="s">
        <v>386</v>
      </c>
      <c r="G90" s="68"/>
      <c r="H90" s="46" t="s">
        <v>406</v>
      </c>
      <c r="I90" s="46" t="s">
        <v>382</v>
      </c>
      <c r="J90" s="46">
        <v>50</v>
      </c>
      <c r="K90" s="58"/>
    </row>
    <row r="91" spans="2:11" s="1" customFormat="1" ht="15" customHeight="1">
      <c r="B91" s="69"/>
      <c r="C91" s="46" t="s">
        <v>407</v>
      </c>
      <c r="D91" s="46"/>
      <c r="E91" s="46"/>
      <c r="F91" s="67" t="s">
        <v>386</v>
      </c>
      <c r="G91" s="68"/>
      <c r="H91" s="46" t="s">
        <v>407</v>
      </c>
      <c r="I91" s="46" t="s">
        <v>382</v>
      </c>
      <c r="J91" s="46">
        <v>50</v>
      </c>
      <c r="K91" s="58"/>
    </row>
    <row r="92" spans="2:11" s="1" customFormat="1" ht="15" customHeight="1">
      <c r="B92" s="69"/>
      <c r="C92" s="46" t="s">
        <v>408</v>
      </c>
      <c r="D92" s="46"/>
      <c r="E92" s="46"/>
      <c r="F92" s="67" t="s">
        <v>386</v>
      </c>
      <c r="G92" s="68"/>
      <c r="H92" s="46" t="s">
        <v>409</v>
      </c>
      <c r="I92" s="46" t="s">
        <v>382</v>
      </c>
      <c r="J92" s="46">
        <v>255</v>
      </c>
      <c r="K92" s="58"/>
    </row>
    <row r="93" spans="2:11" s="1" customFormat="1" ht="15" customHeight="1">
      <c r="B93" s="69"/>
      <c r="C93" s="46" t="s">
        <v>410</v>
      </c>
      <c r="D93" s="46"/>
      <c r="E93" s="46"/>
      <c r="F93" s="67" t="s">
        <v>380</v>
      </c>
      <c r="G93" s="68"/>
      <c r="H93" s="46" t="s">
        <v>411</v>
      </c>
      <c r="I93" s="46" t="s">
        <v>412</v>
      </c>
      <c r="J93" s="46"/>
      <c r="K93" s="58"/>
    </row>
    <row r="94" spans="2:11" s="1" customFormat="1" ht="15" customHeight="1">
      <c r="B94" s="69"/>
      <c r="C94" s="46" t="s">
        <v>413</v>
      </c>
      <c r="D94" s="46"/>
      <c r="E94" s="46"/>
      <c r="F94" s="67" t="s">
        <v>380</v>
      </c>
      <c r="G94" s="68"/>
      <c r="H94" s="46" t="s">
        <v>414</v>
      </c>
      <c r="I94" s="46" t="s">
        <v>415</v>
      </c>
      <c r="J94" s="46"/>
      <c r="K94" s="58"/>
    </row>
    <row r="95" spans="2:11" s="1" customFormat="1" ht="15" customHeight="1">
      <c r="B95" s="69"/>
      <c r="C95" s="46" t="s">
        <v>416</v>
      </c>
      <c r="D95" s="46"/>
      <c r="E95" s="46"/>
      <c r="F95" s="67" t="s">
        <v>380</v>
      </c>
      <c r="G95" s="68"/>
      <c r="H95" s="46" t="s">
        <v>416</v>
      </c>
      <c r="I95" s="46" t="s">
        <v>415</v>
      </c>
      <c r="J95" s="46"/>
      <c r="K95" s="58"/>
    </row>
    <row r="96" spans="2:11" s="1" customFormat="1" ht="15" customHeight="1">
      <c r="B96" s="69"/>
      <c r="C96" s="46" t="s">
        <v>43</v>
      </c>
      <c r="D96" s="46"/>
      <c r="E96" s="46"/>
      <c r="F96" s="67" t="s">
        <v>380</v>
      </c>
      <c r="G96" s="68"/>
      <c r="H96" s="46" t="s">
        <v>417</v>
      </c>
      <c r="I96" s="46" t="s">
        <v>415</v>
      </c>
      <c r="J96" s="46"/>
      <c r="K96" s="58"/>
    </row>
    <row r="97" spans="2:11" s="1" customFormat="1" ht="15" customHeight="1">
      <c r="B97" s="69"/>
      <c r="C97" s="46" t="s">
        <v>53</v>
      </c>
      <c r="D97" s="46"/>
      <c r="E97" s="46"/>
      <c r="F97" s="67" t="s">
        <v>380</v>
      </c>
      <c r="G97" s="68"/>
      <c r="H97" s="46" t="s">
        <v>418</v>
      </c>
      <c r="I97" s="46" t="s">
        <v>415</v>
      </c>
      <c r="J97" s="46"/>
      <c r="K97" s="58"/>
    </row>
    <row r="98" spans="2:11" s="1" customFormat="1" ht="15" customHeight="1">
      <c r="B98" s="72"/>
      <c r="C98" s="73"/>
      <c r="D98" s="73"/>
      <c r="E98" s="73"/>
      <c r="F98" s="73"/>
      <c r="G98" s="73"/>
      <c r="H98" s="73"/>
      <c r="I98" s="73"/>
      <c r="J98" s="73"/>
      <c r="K98" s="74"/>
    </row>
    <row r="99" spans="2:11" s="1" customFormat="1" ht="18.75" customHeight="1">
      <c r="B99" s="75"/>
      <c r="C99" s="76"/>
      <c r="D99" s="76"/>
      <c r="E99" s="76"/>
      <c r="F99" s="76"/>
      <c r="G99" s="76"/>
      <c r="H99" s="76"/>
      <c r="I99" s="76"/>
      <c r="J99" s="76"/>
      <c r="K99" s="75"/>
    </row>
    <row r="100" spans="2:11" s="1" customFormat="1" ht="18.75" customHeight="1">
      <c r="B100" s="53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2:11" s="1" customFormat="1" ht="7.5" customHeight="1">
      <c r="B101" s="54"/>
      <c r="C101" s="55"/>
      <c r="D101" s="55"/>
      <c r="E101" s="55"/>
      <c r="F101" s="55"/>
      <c r="G101" s="55"/>
      <c r="H101" s="55"/>
      <c r="I101" s="55"/>
      <c r="J101" s="55"/>
      <c r="K101" s="56"/>
    </row>
    <row r="102" spans="2:11" s="1" customFormat="1" ht="45" customHeight="1">
      <c r="B102" s="57"/>
      <c r="C102" s="347" t="s">
        <v>419</v>
      </c>
      <c r="D102" s="347"/>
      <c r="E102" s="347"/>
      <c r="F102" s="347"/>
      <c r="G102" s="347"/>
      <c r="H102" s="347"/>
      <c r="I102" s="347"/>
      <c r="J102" s="347"/>
      <c r="K102" s="58"/>
    </row>
    <row r="103" spans="2:11" s="1" customFormat="1" ht="17.25" customHeight="1">
      <c r="B103" s="57"/>
      <c r="C103" s="59" t="s">
        <v>374</v>
      </c>
      <c r="D103" s="59"/>
      <c r="E103" s="59"/>
      <c r="F103" s="59" t="s">
        <v>375</v>
      </c>
      <c r="G103" s="60"/>
      <c r="H103" s="59" t="s">
        <v>59</v>
      </c>
      <c r="I103" s="59" t="s">
        <v>60</v>
      </c>
      <c r="J103" s="59" t="s">
        <v>376</v>
      </c>
      <c r="K103" s="58"/>
    </row>
    <row r="104" spans="2:11" s="1" customFormat="1" ht="17.25" customHeight="1">
      <c r="B104" s="57"/>
      <c r="C104" s="61" t="s">
        <v>377</v>
      </c>
      <c r="D104" s="61"/>
      <c r="E104" s="61"/>
      <c r="F104" s="62" t="s">
        <v>378</v>
      </c>
      <c r="G104" s="63"/>
      <c r="H104" s="61"/>
      <c r="I104" s="61"/>
      <c r="J104" s="61" t="s">
        <v>379</v>
      </c>
      <c r="K104" s="58"/>
    </row>
    <row r="105" spans="2:11" s="1" customFormat="1" ht="5.25" customHeight="1">
      <c r="B105" s="57"/>
      <c r="C105" s="59"/>
      <c r="D105" s="59"/>
      <c r="E105" s="59"/>
      <c r="F105" s="59"/>
      <c r="G105" s="77"/>
      <c r="H105" s="59"/>
      <c r="I105" s="59"/>
      <c r="J105" s="59"/>
      <c r="K105" s="58"/>
    </row>
    <row r="106" spans="2:11" s="1" customFormat="1" ht="15" customHeight="1">
      <c r="B106" s="57"/>
      <c r="C106" s="46" t="s">
        <v>58</v>
      </c>
      <c r="D106" s="66"/>
      <c r="E106" s="66"/>
      <c r="F106" s="67" t="s">
        <v>380</v>
      </c>
      <c r="G106" s="46"/>
      <c r="H106" s="46" t="s">
        <v>420</v>
      </c>
      <c r="I106" s="46" t="s">
        <v>382</v>
      </c>
      <c r="J106" s="46">
        <v>20</v>
      </c>
      <c r="K106" s="58"/>
    </row>
    <row r="107" spans="2:11" s="1" customFormat="1" ht="15" customHeight="1">
      <c r="B107" s="57"/>
      <c r="C107" s="46" t="s">
        <v>383</v>
      </c>
      <c r="D107" s="46"/>
      <c r="E107" s="46"/>
      <c r="F107" s="67" t="s">
        <v>380</v>
      </c>
      <c r="G107" s="46"/>
      <c r="H107" s="46" t="s">
        <v>420</v>
      </c>
      <c r="I107" s="46" t="s">
        <v>382</v>
      </c>
      <c r="J107" s="46">
        <v>120</v>
      </c>
      <c r="K107" s="58"/>
    </row>
    <row r="108" spans="2:11" s="1" customFormat="1" ht="15" customHeight="1">
      <c r="B108" s="69"/>
      <c r="C108" s="46" t="s">
        <v>385</v>
      </c>
      <c r="D108" s="46"/>
      <c r="E108" s="46"/>
      <c r="F108" s="67" t="s">
        <v>386</v>
      </c>
      <c r="G108" s="46"/>
      <c r="H108" s="46" t="s">
        <v>420</v>
      </c>
      <c r="I108" s="46" t="s">
        <v>382</v>
      </c>
      <c r="J108" s="46">
        <v>50</v>
      </c>
      <c r="K108" s="58"/>
    </row>
    <row r="109" spans="2:11" s="1" customFormat="1" ht="15" customHeight="1">
      <c r="B109" s="69"/>
      <c r="C109" s="46" t="s">
        <v>388</v>
      </c>
      <c r="D109" s="46"/>
      <c r="E109" s="46"/>
      <c r="F109" s="67" t="s">
        <v>380</v>
      </c>
      <c r="G109" s="46"/>
      <c r="H109" s="46" t="s">
        <v>420</v>
      </c>
      <c r="I109" s="46" t="s">
        <v>390</v>
      </c>
      <c r="J109" s="46"/>
      <c r="K109" s="58"/>
    </row>
    <row r="110" spans="2:11" s="1" customFormat="1" ht="15" customHeight="1">
      <c r="B110" s="69"/>
      <c r="C110" s="46" t="s">
        <v>399</v>
      </c>
      <c r="D110" s="46"/>
      <c r="E110" s="46"/>
      <c r="F110" s="67" t="s">
        <v>386</v>
      </c>
      <c r="G110" s="46"/>
      <c r="H110" s="46" t="s">
        <v>420</v>
      </c>
      <c r="I110" s="46" t="s">
        <v>382</v>
      </c>
      <c r="J110" s="46">
        <v>50</v>
      </c>
      <c r="K110" s="58"/>
    </row>
    <row r="111" spans="2:11" s="1" customFormat="1" ht="15" customHeight="1">
      <c r="B111" s="69"/>
      <c r="C111" s="46" t="s">
        <v>407</v>
      </c>
      <c r="D111" s="46"/>
      <c r="E111" s="46"/>
      <c r="F111" s="67" t="s">
        <v>386</v>
      </c>
      <c r="G111" s="46"/>
      <c r="H111" s="46" t="s">
        <v>420</v>
      </c>
      <c r="I111" s="46" t="s">
        <v>382</v>
      </c>
      <c r="J111" s="46">
        <v>50</v>
      </c>
      <c r="K111" s="58"/>
    </row>
    <row r="112" spans="2:11" s="1" customFormat="1" ht="15" customHeight="1">
      <c r="B112" s="69"/>
      <c r="C112" s="46" t="s">
        <v>405</v>
      </c>
      <c r="D112" s="46"/>
      <c r="E112" s="46"/>
      <c r="F112" s="67" t="s">
        <v>386</v>
      </c>
      <c r="G112" s="46"/>
      <c r="H112" s="46" t="s">
        <v>420</v>
      </c>
      <c r="I112" s="46" t="s">
        <v>382</v>
      </c>
      <c r="J112" s="46">
        <v>50</v>
      </c>
      <c r="K112" s="58"/>
    </row>
    <row r="113" spans="2:11" s="1" customFormat="1" ht="15" customHeight="1">
      <c r="B113" s="69"/>
      <c r="C113" s="46" t="s">
        <v>58</v>
      </c>
      <c r="D113" s="46"/>
      <c r="E113" s="46"/>
      <c r="F113" s="67" t="s">
        <v>380</v>
      </c>
      <c r="G113" s="46"/>
      <c r="H113" s="46" t="s">
        <v>421</v>
      </c>
      <c r="I113" s="46" t="s">
        <v>382</v>
      </c>
      <c r="J113" s="46">
        <v>20</v>
      </c>
      <c r="K113" s="58"/>
    </row>
    <row r="114" spans="2:11" s="1" customFormat="1" ht="15" customHeight="1">
      <c r="B114" s="69"/>
      <c r="C114" s="46" t="s">
        <v>422</v>
      </c>
      <c r="D114" s="46"/>
      <c r="E114" s="46"/>
      <c r="F114" s="67" t="s">
        <v>380</v>
      </c>
      <c r="G114" s="46"/>
      <c r="H114" s="46" t="s">
        <v>423</v>
      </c>
      <c r="I114" s="46" t="s">
        <v>382</v>
      </c>
      <c r="J114" s="46">
        <v>120</v>
      </c>
      <c r="K114" s="58"/>
    </row>
    <row r="115" spans="2:11" s="1" customFormat="1" ht="15" customHeight="1">
      <c r="B115" s="69"/>
      <c r="C115" s="46" t="s">
        <v>43</v>
      </c>
      <c r="D115" s="46"/>
      <c r="E115" s="46"/>
      <c r="F115" s="67" t="s">
        <v>380</v>
      </c>
      <c r="G115" s="46"/>
      <c r="H115" s="46" t="s">
        <v>424</v>
      </c>
      <c r="I115" s="46" t="s">
        <v>415</v>
      </c>
      <c r="J115" s="46"/>
      <c r="K115" s="58"/>
    </row>
    <row r="116" spans="2:11" s="1" customFormat="1" ht="15" customHeight="1">
      <c r="B116" s="69"/>
      <c r="C116" s="46" t="s">
        <v>53</v>
      </c>
      <c r="D116" s="46"/>
      <c r="E116" s="46"/>
      <c r="F116" s="67" t="s">
        <v>380</v>
      </c>
      <c r="G116" s="46"/>
      <c r="H116" s="46" t="s">
        <v>425</v>
      </c>
      <c r="I116" s="46" t="s">
        <v>415</v>
      </c>
      <c r="J116" s="46"/>
      <c r="K116" s="58"/>
    </row>
    <row r="117" spans="2:11" s="1" customFormat="1" ht="15" customHeight="1">
      <c r="B117" s="69"/>
      <c r="C117" s="46" t="s">
        <v>60</v>
      </c>
      <c r="D117" s="46"/>
      <c r="E117" s="46"/>
      <c r="F117" s="67" t="s">
        <v>380</v>
      </c>
      <c r="G117" s="46"/>
      <c r="H117" s="46" t="s">
        <v>426</v>
      </c>
      <c r="I117" s="46" t="s">
        <v>427</v>
      </c>
      <c r="J117" s="46"/>
      <c r="K117" s="58"/>
    </row>
    <row r="118" spans="2:11" s="1" customFormat="1" ht="15" customHeight="1">
      <c r="B118" s="72"/>
      <c r="C118" s="78"/>
      <c r="D118" s="78"/>
      <c r="E118" s="78"/>
      <c r="F118" s="78"/>
      <c r="G118" s="78"/>
      <c r="H118" s="78"/>
      <c r="I118" s="78"/>
      <c r="J118" s="78"/>
      <c r="K118" s="74"/>
    </row>
    <row r="119" spans="2:11" s="1" customFormat="1" ht="18.75" customHeight="1">
      <c r="B119" s="79"/>
      <c r="C119" s="80"/>
      <c r="D119" s="80"/>
      <c r="E119" s="80"/>
      <c r="F119" s="81"/>
      <c r="G119" s="80"/>
      <c r="H119" s="80"/>
      <c r="I119" s="80"/>
      <c r="J119" s="80"/>
      <c r="K119" s="79"/>
    </row>
    <row r="120" spans="2:11" s="1" customFormat="1" ht="18.75" customHeight="1">
      <c r="B120" s="53"/>
      <c r="C120" s="53"/>
      <c r="D120" s="53"/>
      <c r="E120" s="53"/>
      <c r="F120" s="53"/>
      <c r="G120" s="53"/>
      <c r="H120" s="53"/>
      <c r="I120" s="53"/>
      <c r="J120" s="53"/>
      <c r="K120" s="53"/>
    </row>
    <row r="121" spans="2:11" s="1" customFormat="1" ht="7.5" customHeight="1">
      <c r="B121" s="82"/>
      <c r="C121" s="83"/>
      <c r="D121" s="83"/>
      <c r="E121" s="83"/>
      <c r="F121" s="83"/>
      <c r="G121" s="83"/>
      <c r="H121" s="83"/>
      <c r="I121" s="83"/>
      <c r="J121" s="83"/>
      <c r="K121" s="84"/>
    </row>
    <row r="122" spans="2:11" s="1" customFormat="1" ht="45" customHeight="1">
      <c r="B122" s="85"/>
      <c r="C122" s="345" t="s">
        <v>428</v>
      </c>
      <c r="D122" s="345"/>
      <c r="E122" s="345"/>
      <c r="F122" s="345"/>
      <c r="G122" s="345"/>
      <c r="H122" s="345"/>
      <c r="I122" s="345"/>
      <c r="J122" s="345"/>
      <c r="K122" s="86"/>
    </row>
    <row r="123" spans="2:11" s="1" customFormat="1" ht="17.25" customHeight="1">
      <c r="B123" s="87"/>
      <c r="C123" s="59" t="s">
        <v>374</v>
      </c>
      <c r="D123" s="59"/>
      <c r="E123" s="59"/>
      <c r="F123" s="59" t="s">
        <v>375</v>
      </c>
      <c r="G123" s="60"/>
      <c r="H123" s="59" t="s">
        <v>59</v>
      </c>
      <c r="I123" s="59" t="s">
        <v>60</v>
      </c>
      <c r="J123" s="59" t="s">
        <v>376</v>
      </c>
      <c r="K123" s="88"/>
    </row>
    <row r="124" spans="2:11" s="1" customFormat="1" ht="17.25" customHeight="1">
      <c r="B124" s="87"/>
      <c r="C124" s="61" t="s">
        <v>377</v>
      </c>
      <c r="D124" s="61"/>
      <c r="E124" s="61"/>
      <c r="F124" s="62" t="s">
        <v>378</v>
      </c>
      <c r="G124" s="63"/>
      <c r="H124" s="61"/>
      <c r="I124" s="61"/>
      <c r="J124" s="61" t="s">
        <v>379</v>
      </c>
      <c r="K124" s="88"/>
    </row>
    <row r="125" spans="2:11" s="1" customFormat="1" ht="5.25" customHeight="1">
      <c r="B125" s="89"/>
      <c r="C125" s="64"/>
      <c r="D125" s="64"/>
      <c r="E125" s="64"/>
      <c r="F125" s="64"/>
      <c r="G125" s="90"/>
      <c r="H125" s="64"/>
      <c r="I125" s="64"/>
      <c r="J125" s="64"/>
      <c r="K125" s="91"/>
    </row>
    <row r="126" spans="2:11" s="1" customFormat="1" ht="15" customHeight="1">
      <c r="B126" s="89"/>
      <c r="C126" s="46" t="s">
        <v>383</v>
      </c>
      <c r="D126" s="66"/>
      <c r="E126" s="66"/>
      <c r="F126" s="67" t="s">
        <v>380</v>
      </c>
      <c r="G126" s="46"/>
      <c r="H126" s="46" t="s">
        <v>420</v>
      </c>
      <c r="I126" s="46" t="s">
        <v>382</v>
      </c>
      <c r="J126" s="46">
        <v>120</v>
      </c>
      <c r="K126" s="92"/>
    </row>
    <row r="127" spans="2:11" s="1" customFormat="1" ht="15" customHeight="1">
      <c r="B127" s="89"/>
      <c r="C127" s="46" t="s">
        <v>429</v>
      </c>
      <c r="D127" s="46"/>
      <c r="E127" s="46"/>
      <c r="F127" s="67" t="s">
        <v>380</v>
      </c>
      <c r="G127" s="46"/>
      <c r="H127" s="46" t="s">
        <v>430</v>
      </c>
      <c r="I127" s="46" t="s">
        <v>382</v>
      </c>
      <c r="J127" s="46" t="s">
        <v>431</v>
      </c>
      <c r="K127" s="92"/>
    </row>
    <row r="128" spans="2:11" s="1" customFormat="1" ht="15" customHeight="1">
      <c r="B128" s="89"/>
      <c r="C128" s="46" t="s">
        <v>328</v>
      </c>
      <c r="D128" s="46"/>
      <c r="E128" s="46"/>
      <c r="F128" s="67" t="s">
        <v>380</v>
      </c>
      <c r="G128" s="46"/>
      <c r="H128" s="46" t="s">
        <v>432</v>
      </c>
      <c r="I128" s="46" t="s">
        <v>382</v>
      </c>
      <c r="J128" s="46" t="s">
        <v>431</v>
      </c>
      <c r="K128" s="92"/>
    </row>
    <row r="129" spans="2:11" s="1" customFormat="1" ht="15" customHeight="1">
      <c r="B129" s="89"/>
      <c r="C129" s="46" t="s">
        <v>391</v>
      </c>
      <c r="D129" s="46"/>
      <c r="E129" s="46"/>
      <c r="F129" s="67" t="s">
        <v>386</v>
      </c>
      <c r="G129" s="46"/>
      <c r="H129" s="46" t="s">
        <v>392</v>
      </c>
      <c r="I129" s="46" t="s">
        <v>382</v>
      </c>
      <c r="J129" s="46">
        <v>15</v>
      </c>
      <c r="K129" s="92"/>
    </row>
    <row r="130" spans="2:11" s="1" customFormat="1" ht="15" customHeight="1">
      <c r="B130" s="89"/>
      <c r="C130" s="70" t="s">
        <v>393</v>
      </c>
      <c r="D130" s="70"/>
      <c r="E130" s="70"/>
      <c r="F130" s="71" t="s">
        <v>386</v>
      </c>
      <c r="G130" s="70"/>
      <c r="H130" s="70" t="s">
        <v>394</v>
      </c>
      <c r="I130" s="70" t="s">
        <v>382</v>
      </c>
      <c r="J130" s="70">
        <v>15</v>
      </c>
      <c r="K130" s="92"/>
    </row>
    <row r="131" spans="2:11" s="1" customFormat="1" ht="15" customHeight="1">
      <c r="B131" s="89"/>
      <c r="C131" s="70" t="s">
        <v>395</v>
      </c>
      <c r="D131" s="70"/>
      <c r="E131" s="70"/>
      <c r="F131" s="71" t="s">
        <v>386</v>
      </c>
      <c r="G131" s="70"/>
      <c r="H131" s="70" t="s">
        <v>396</v>
      </c>
      <c r="I131" s="70" t="s">
        <v>382</v>
      </c>
      <c r="J131" s="70">
        <v>20</v>
      </c>
      <c r="K131" s="92"/>
    </row>
    <row r="132" spans="2:11" s="1" customFormat="1" ht="15" customHeight="1">
      <c r="B132" s="89"/>
      <c r="C132" s="70" t="s">
        <v>397</v>
      </c>
      <c r="D132" s="70"/>
      <c r="E132" s="70"/>
      <c r="F132" s="71" t="s">
        <v>386</v>
      </c>
      <c r="G132" s="70"/>
      <c r="H132" s="70" t="s">
        <v>398</v>
      </c>
      <c r="I132" s="70" t="s">
        <v>382</v>
      </c>
      <c r="J132" s="70">
        <v>20</v>
      </c>
      <c r="K132" s="92"/>
    </row>
    <row r="133" spans="2:11" s="1" customFormat="1" ht="15" customHeight="1">
      <c r="B133" s="89"/>
      <c r="C133" s="46" t="s">
        <v>385</v>
      </c>
      <c r="D133" s="46"/>
      <c r="E133" s="46"/>
      <c r="F133" s="67" t="s">
        <v>386</v>
      </c>
      <c r="G133" s="46"/>
      <c r="H133" s="46" t="s">
        <v>420</v>
      </c>
      <c r="I133" s="46" t="s">
        <v>382</v>
      </c>
      <c r="J133" s="46">
        <v>50</v>
      </c>
      <c r="K133" s="92"/>
    </row>
    <row r="134" spans="2:11" s="1" customFormat="1" ht="15" customHeight="1">
      <c r="B134" s="89"/>
      <c r="C134" s="46" t="s">
        <v>399</v>
      </c>
      <c r="D134" s="46"/>
      <c r="E134" s="46"/>
      <c r="F134" s="67" t="s">
        <v>386</v>
      </c>
      <c r="G134" s="46"/>
      <c r="H134" s="46" t="s">
        <v>420</v>
      </c>
      <c r="I134" s="46" t="s">
        <v>382</v>
      </c>
      <c r="J134" s="46">
        <v>50</v>
      </c>
      <c r="K134" s="92"/>
    </row>
    <row r="135" spans="2:11" s="1" customFormat="1" ht="15" customHeight="1">
      <c r="B135" s="89"/>
      <c r="C135" s="46" t="s">
        <v>405</v>
      </c>
      <c r="D135" s="46"/>
      <c r="E135" s="46"/>
      <c r="F135" s="67" t="s">
        <v>386</v>
      </c>
      <c r="G135" s="46"/>
      <c r="H135" s="46" t="s">
        <v>420</v>
      </c>
      <c r="I135" s="46" t="s">
        <v>382</v>
      </c>
      <c r="J135" s="46">
        <v>50</v>
      </c>
      <c r="K135" s="92"/>
    </row>
    <row r="136" spans="2:11" s="1" customFormat="1" ht="15" customHeight="1">
      <c r="B136" s="89"/>
      <c r="C136" s="46" t="s">
        <v>407</v>
      </c>
      <c r="D136" s="46"/>
      <c r="E136" s="46"/>
      <c r="F136" s="67" t="s">
        <v>386</v>
      </c>
      <c r="G136" s="46"/>
      <c r="H136" s="46" t="s">
        <v>420</v>
      </c>
      <c r="I136" s="46" t="s">
        <v>382</v>
      </c>
      <c r="J136" s="46">
        <v>50</v>
      </c>
      <c r="K136" s="92"/>
    </row>
    <row r="137" spans="2:11" s="1" customFormat="1" ht="15" customHeight="1">
      <c r="B137" s="89"/>
      <c r="C137" s="46" t="s">
        <v>408</v>
      </c>
      <c r="D137" s="46"/>
      <c r="E137" s="46"/>
      <c r="F137" s="67" t="s">
        <v>386</v>
      </c>
      <c r="G137" s="46"/>
      <c r="H137" s="46" t="s">
        <v>433</v>
      </c>
      <c r="I137" s="46" t="s">
        <v>382</v>
      </c>
      <c r="J137" s="46">
        <v>255</v>
      </c>
      <c r="K137" s="92"/>
    </row>
    <row r="138" spans="2:11" s="1" customFormat="1" ht="15" customHeight="1">
      <c r="B138" s="89"/>
      <c r="C138" s="46" t="s">
        <v>410</v>
      </c>
      <c r="D138" s="46"/>
      <c r="E138" s="46"/>
      <c r="F138" s="67" t="s">
        <v>380</v>
      </c>
      <c r="G138" s="46"/>
      <c r="H138" s="46" t="s">
        <v>434</v>
      </c>
      <c r="I138" s="46" t="s">
        <v>412</v>
      </c>
      <c r="J138" s="46"/>
      <c r="K138" s="92"/>
    </row>
    <row r="139" spans="2:11" s="1" customFormat="1" ht="15" customHeight="1">
      <c r="B139" s="89"/>
      <c r="C139" s="46" t="s">
        <v>413</v>
      </c>
      <c r="D139" s="46"/>
      <c r="E139" s="46"/>
      <c r="F139" s="67" t="s">
        <v>380</v>
      </c>
      <c r="G139" s="46"/>
      <c r="H139" s="46" t="s">
        <v>435</v>
      </c>
      <c r="I139" s="46" t="s">
        <v>415</v>
      </c>
      <c r="J139" s="46"/>
      <c r="K139" s="92"/>
    </row>
    <row r="140" spans="2:11" s="1" customFormat="1" ht="15" customHeight="1">
      <c r="B140" s="89"/>
      <c r="C140" s="46" t="s">
        <v>416</v>
      </c>
      <c r="D140" s="46"/>
      <c r="E140" s="46"/>
      <c r="F140" s="67" t="s">
        <v>380</v>
      </c>
      <c r="G140" s="46"/>
      <c r="H140" s="46" t="s">
        <v>416</v>
      </c>
      <c r="I140" s="46" t="s">
        <v>415</v>
      </c>
      <c r="J140" s="46"/>
      <c r="K140" s="92"/>
    </row>
    <row r="141" spans="2:11" s="1" customFormat="1" ht="15" customHeight="1">
      <c r="B141" s="89"/>
      <c r="C141" s="46" t="s">
        <v>43</v>
      </c>
      <c r="D141" s="46"/>
      <c r="E141" s="46"/>
      <c r="F141" s="67" t="s">
        <v>380</v>
      </c>
      <c r="G141" s="46"/>
      <c r="H141" s="46" t="s">
        <v>436</v>
      </c>
      <c r="I141" s="46" t="s">
        <v>415</v>
      </c>
      <c r="J141" s="46"/>
      <c r="K141" s="92"/>
    </row>
    <row r="142" spans="2:11" s="1" customFormat="1" ht="15" customHeight="1">
      <c r="B142" s="89"/>
      <c r="C142" s="46" t="s">
        <v>437</v>
      </c>
      <c r="D142" s="46"/>
      <c r="E142" s="46"/>
      <c r="F142" s="67" t="s">
        <v>380</v>
      </c>
      <c r="G142" s="46"/>
      <c r="H142" s="46" t="s">
        <v>438</v>
      </c>
      <c r="I142" s="46" t="s">
        <v>415</v>
      </c>
      <c r="J142" s="46"/>
      <c r="K142" s="92"/>
    </row>
    <row r="143" spans="2:11" s="1" customFormat="1" ht="15" customHeight="1">
      <c r="B143" s="93"/>
      <c r="C143" s="94"/>
      <c r="D143" s="94"/>
      <c r="E143" s="94"/>
      <c r="F143" s="94"/>
      <c r="G143" s="94"/>
      <c r="H143" s="94"/>
      <c r="I143" s="94"/>
      <c r="J143" s="94"/>
      <c r="K143" s="95"/>
    </row>
    <row r="144" spans="2:11" s="1" customFormat="1" ht="18.75" customHeight="1">
      <c r="B144" s="80"/>
      <c r="C144" s="80"/>
      <c r="D144" s="80"/>
      <c r="E144" s="80"/>
      <c r="F144" s="81"/>
      <c r="G144" s="80"/>
      <c r="H144" s="80"/>
      <c r="I144" s="80"/>
      <c r="J144" s="80"/>
      <c r="K144" s="80"/>
    </row>
    <row r="145" spans="2:11" s="1" customFormat="1" ht="18.75" customHeight="1">
      <c r="B145" s="53"/>
      <c r="C145" s="53"/>
      <c r="D145" s="53"/>
      <c r="E145" s="53"/>
      <c r="F145" s="53"/>
      <c r="G145" s="53"/>
      <c r="H145" s="53"/>
      <c r="I145" s="53"/>
      <c r="J145" s="53"/>
      <c r="K145" s="53"/>
    </row>
    <row r="146" spans="2:11" s="1" customFormat="1" ht="7.5" customHeight="1">
      <c r="B146" s="54"/>
      <c r="C146" s="55"/>
      <c r="D146" s="55"/>
      <c r="E146" s="55"/>
      <c r="F146" s="55"/>
      <c r="G146" s="55"/>
      <c r="H146" s="55"/>
      <c r="I146" s="55"/>
      <c r="J146" s="55"/>
      <c r="K146" s="56"/>
    </row>
    <row r="147" spans="2:11" s="1" customFormat="1" ht="45" customHeight="1">
      <c r="B147" s="57"/>
      <c r="C147" s="347" t="s">
        <v>439</v>
      </c>
      <c r="D147" s="347"/>
      <c r="E147" s="347"/>
      <c r="F147" s="347"/>
      <c r="G147" s="347"/>
      <c r="H147" s="347"/>
      <c r="I147" s="347"/>
      <c r="J147" s="347"/>
      <c r="K147" s="58"/>
    </row>
    <row r="148" spans="2:11" s="1" customFormat="1" ht="17.25" customHeight="1">
      <c r="B148" s="57"/>
      <c r="C148" s="59" t="s">
        <v>374</v>
      </c>
      <c r="D148" s="59"/>
      <c r="E148" s="59"/>
      <c r="F148" s="59" t="s">
        <v>375</v>
      </c>
      <c r="G148" s="60"/>
      <c r="H148" s="59" t="s">
        <v>59</v>
      </c>
      <c r="I148" s="59" t="s">
        <v>60</v>
      </c>
      <c r="J148" s="59" t="s">
        <v>376</v>
      </c>
      <c r="K148" s="58"/>
    </row>
    <row r="149" spans="2:11" s="1" customFormat="1" ht="17.25" customHeight="1">
      <c r="B149" s="57"/>
      <c r="C149" s="61" t="s">
        <v>377</v>
      </c>
      <c r="D149" s="61"/>
      <c r="E149" s="61"/>
      <c r="F149" s="62" t="s">
        <v>378</v>
      </c>
      <c r="G149" s="63"/>
      <c r="H149" s="61"/>
      <c r="I149" s="61"/>
      <c r="J149" s="61" t="s">
        <v>379</v>
      </c>
      <c r="K149" s="58"/>
    </row>
    <row r="150" spans="2:11" s="1" customFormat="1" ht="5.25" customHeight="1">
      <c r="B150" s="69"/>
      <c r="C150" s="64"/>
      <c r="D150" s="64"/>
      <c r="E150" s="64"/>
      <c r="F150" s="64"/>
      <c r="G150" s="65"/>
      <c r="H150" s="64"/>
      <c r="I150" s="64"/>
      <c r="J150" s="64"/>
      <c r="K150" s="92"/>
    </row>
    <row r="151" spans="2:11" s="1" customFormat="1" ht="15" customHeight="1">
      <c r="B151" s="69"/>
      <c r="C151" s="96" t="s">
        <v>383</v>
      </c>
      <c r="D151" s="46"/>
      <c r="E151" s="46"/>
      <c r="F151" s="97" t="s">
        <v>380</v>
      </c>
      <c r="G151" s="46"/>
      <c r="H151" s="96" t="s">
        <v>420</v>
      </c>
      <c r="I151" s="96" t="s">
        <v>382</v>
      </c>
      <c r="J151" s="96">
        <v>120</v>
      </c>
      <c r="K151" s="92"/>
    </row>
    <row r="152" spans="2:11" s="1" customFormat="1" ht="15" customHeight="1">
      <c r="B152" s="69"/>
      <c r="C152" s="96" t="s">
        <v>429</v>
      </c>
      <c r="D152" s="46"/>
      <c r="E152" s="46"/>
      <c r="F152" s="97" t="s">
        <v>380</v>
      </c>
      <c r="G152" s="46"/>
      <c r="H152" s="96" t="s">
        <v>440</v>
      </c>
      <c r="I152" s="96" t="s">
        <v>382</v>
      </c>
      <c r="J152" s="96" t="s">
        <v>431</v>
      </c>
      <c r="K152" s="92"/>
    </row>
    <row r="153" spans="2:11" s="1" customFormat="1" ht="15" customHeight="1">
      <c r="B153" s="69"/>
      <c r="C153" s="96" t="s">
        <v>328</v>
      </c>
      <c r="D153" s="46"/>
      <c r="E153" s="46"/>
      <c r="F153" s="97" t="s">
        <v>380</v>
      </c>
      <c r="G153" s="46"/>
      <c r="H153" s="96" t="s">
        <v>441</v>
      </c>
      <c r="I153" s="96" t="s">
        <v>382</v>
      </c>
      <c r="J153" s="96" t="s">
        <v>431</v>
      </c>
      <c r="K153" s="92"/>
    </row>
    <row r="154" spans="2:11" s="1" customFormat="1" ht="15" customHeight="1">
      <c r="B154" s="69"/>
      <c r="C154" s="96" t="s">
        <v>385</v>
      </c>
      <c r="D154" s="46"/>
      <c r="E154" s="46"/>
      <c r="F154" s="97" t="s">
        <v>386</v>
      </c>
      <c r="G154" s="46"/>
      <c r="H154" s="96" t="s">
        <v>420</v>
      </c>
      <c r="I154" s="96" t="s">
        <v>382</v>
      </c>
      <c r="J154" s="96">
        <v>50</v>
      </c>
      <c r="K154" s="92"/>
    </row>
    <row r="155" spans="2:11" s="1" customFormat="1" ht="15" customHeight="1">
      <c r="B155" s="69"/>
      <c r="C155" s="96" t="s">
        <v>388</v>
      </c>
      <c r="D155" s="46"/>
      <c r="E155" s="46"/>
      <c r="F155" s="97" t="s">
        <v>380</v>
      </c>
      <c r="G155" s="46"/>
      <c r="H155" s="96" t="s">
        <v>420</v>
      </c>
      <c r="I155" s="96" t="s">
        <v>390</v>
      </c>
      <c r="J155" s="96"/>
      <c r="K155" s="92"/>
    </row>
    <row r="156" spans="2:11" s="1" customFormat="1" ht="15" customHeight="1">
      <c r="B156" s="69"/>
      <c r="C156" s="96" t="s">
        <v>399</v>
      </c>
      <c r="D156" s="46"/>
      <c r="E156" s="46"/>
      <c r="F156" s="97" t="s">
        <v>386</v>
      </c>
      <c r="G156" s="46"/>
      <c r="H156" s="96" t="s">
        <v>420</v>
      </c>
      <c r="I156" s="96" t="s">
        <v>382</v>
      </c>
      <c r="J156" s="96">
        <v>50</v>
      </c>
      <c r="K156" s="92"/>
    </row>
    <row r="157" spans="2:11" s="1" customFormat="1" ht="15" customHeight="1">
      <c r="B157" s="69"/>
      <c r="C157" s="96" t="s">
        <v>407</v>
      </c>
      <c r="D157" s="46"/>
      <c r="E157" s="46"/>
      <c r="F157" s="97" t="s">
        <v>386</v>
      </c>
      <c r="G157" s="46"/>
      <c r="H157" s="96" t="s">
        <v>420</v>
      </c>
      <c r="I157" s="96" t="s">
        <v>382</v>
      </c>
      <c r="J157" s="96">
        <v>50</v>
      </c>
      <c r="K157" s="92"/>
    </row>
    <row r="158" spans="2:11" s="1" customFormat="1" ht="15" customHeight="1">
      <c r="B158" s="69"/>
      <c r="C158" s="96" t="s">
        <v>405</v>
      </c>
      <c r="D158" s="46"/>
      <c r="E158" s="46"/>
      <c r="F158" s="97" t="s">
        <v>386</v>
      </c>
      <c r="G158" s="46"/>
      <c r="H158" s="96" t="s">
        <v>420</v>
      </c>
      <c r="I158" s="96" t="s">
        <v>382</v>
      </c>
      <c r="J158" s="96">
        <v>50</v>
      </c>
      <c r="K158" s="92"/>
    </row>
    <row r="159" spans="2:11" s="1" customFormat="1" ht="15" customHeight="1">
      <c r="B159" s="69"/>
      <c r="C159" s="96" t="s">
        <v>107</v>
      </c>
      <c r="D159" s="46"/>
      <c r="E159" s="46"/>
      <c r="F159" s="97" t="s">
        <v>380</v>
      </c>
      <c r="G159" s="46"/>
      <c r="H159" s="96" t="s">
        <v>442</v>
      </c>
      <c r="I159" s="96" t="s">
        <v>382</v>
      </c>
      <c r="J159" s="96" t="s">
        <v>443</v>
      </c>
      <c r="K159" s="92"/>
    </row>
    <row r="160" spans="2:11" s="1" customFormat="1" ht="15" customHeight="1">
      <c r="B160" s="69"/>
      <c r="C160" s="96" t="s">
        <v>444</v>
      </c>
      <c r="D160" s="46"/>
      <c r="E160" s="46"/>
      <c r="F160" s="97" t="s">
        <v>380</v>
      </c>
      <c r="G160" s="46"/>
      <c r="H160" s="96" t="s">
        <v>445</v>
      </c>
      <c r="I160" s="96" t="s">
        <v>415</v>
      </c>
      <c r="J160" s="96"/>
      <c r="K160" s="92"/>
    </row>
    <row r="161" spans="2:11" s="1" customFormat="1" ht="15" customHeight="1">
      <c r="B161" s="98"/>
      <c r="C161" s="78"/>
      <c r="D161" s="78"/>
      <c r="E161" s="78"/>
      <c r="F161" s="78"/>
      <c r="G161" s="78"/>
      <c r="H161" s="78"/>
      <c r="I161" s="78"/>
      <c r="J161" s="78"/>
      <c r="K161" s="99"/>
    </row>
    <row r="162" spans="2:11" s="1" customFormat="1" ht="18.75" customHeight="1">
      <c r="B162" s="80"/>
      <c r="C162" s="90"/>
      <c r="D162" s="90"/>
      <c r="E162" s="90"/>
      <c r="F162" s="100"/>
      <c r="G162" s="90"/>
      <c r="H162" s="90"/>
      <c r="I162" s="90"/>
      <c r="J162" s="90"/>
      <c r="K162" s="80"/>
    </row>
    <row r="163" spans="2:11" s="1" customFormat="1" ht="18.75" customHeight="1">
      <c r="B163" s="53"/>
      <c r="C163" s="53"/>
      <c r="D163" s="53"/>
      <c r="E163" s="53"/>
      <c r="F163" s="53"/>
      <c r="G163" s="53"/>
      <c r="H163" s="53"/>
      <c r="I163" s="53"/>
      <c r="J163" s="53"/>
      <c r="K163" s="53"/>
    </row>
    <row r="164" spans="2:11" s="1" customFormat="1" ht="7.5" customHeight="1">
      <c r="B164" s="35"/>
      <c r="C164" s="36"/>
      <c r="D164" s="36"/>
      <c r="E164" s="36"/>
      <c r="F164" s="36"/>
      <c r="G164" s="36"/>
      <c r="H164" s="36"/>
      <c r="I164" s="36"/>
      <c r="J164" s="36"/>
      <c r="K164" s="37"/>
    </row>
    <row r="165" spans="2:11" s="1" customFormat="1" ht="45" customHeight="1">
      <c r="B165" s="38"/>
      <c r="C165" s="345" t="s">
        <v>446</v>
      </c>
      <c r="D165" s="345"/>
      <c r="E165" s="345"/>
      <c r="F165" s="345"/>
      <c r="G165" s="345"/>
      <c r="H165" s="345"/>
      <c r="I165" s="345"/>
      <c r="J165" s="345"/>
      <c r="K165" s="39"/>
    </row>
    <row r="166" spans="2:11" s="1" customFormat="1" ht="17.25" customHeight="1">
      <c r="B166" s="38"/>
      <c r="C166" s="59" t="s">
        <v>374</v>
      </c>
      <c r="D166" s="59"/>
      <c r="E166" s="59"/>
      <c r="F166" s="59" t="s">
        <v>375</v>
      </c>
      <c r="G166" s="101"/>
      <c r="H166" s="102" t="s">
        <v>59</v>
      </c>
      <c r="I166" s="102" t="s">
        <v>60</v>
      </c>
      <c r="J166" s="59" t="s">
        <v>376</v>
      </c>
      <c r="K166" s="39"/>
    </row>
    <row r="167" spans="2:11" s="1" customFormat="1" ht="17.25" customHeight="1">
      <c r="B167" s="40"/>
      <c r="C167" s="61" t="s">
        <v>377</v>
      </c>
      <c r="D167" s="61"/>
      <c r="E167" s="61"/>
      <c r="F167" s="62" t="s">
        <v>378</v>
      </c>
      <c r="G167" s="103"/>
      <c r="H167" s="104"/>
      <c r="I167" s="104"/>
      <c r="J167" s="61" t="s">
        <v>379</v>
      </c>
      <c r="K167" s="41"/>
    </row>
    <row r="168" spans="2:11" s="1" customFormat="1" ht="5.25" customHeight="1">
      <c r="B168" s="69"/>
      <c r="C168" s="64"/>
      <c r="D168" s="64"/>
      <c r="E168" s="64"/>
      <c r="F168" s="64"/>
      <c r="G168" s="65"/>
      <c r="H168" s="64"/>
      <c r="I168" s="64"/>
      <c r="J168" s="64"/>
      <c r="K168" s="92"/>
    </row>
    <row r="169" spans="2:11" s="1" customFormat="1" ht="15" customHeight="1">
      <c r="B169" s="69"/>
      <c r="C169" s="46" t="s">
        <v>383</v>
      </c>
      <c r="D169" s="46"/>
      <c r="E169" s="46"/>
      <c r="F169" s="67" t="s">
        <v>380</v>
      </c>
      <c r="G169" s="46"/>
      <c r="H169" s="46" t="s">
        <v>420</v>
      </c>
      <c r="I169" s="46" t="s">
        <v>382</v>
      </c>
      <c r="J169" s="46">
        <v>120</v>
      </c>
      <c r="K169" s="92"/>
    </row>
    <row r="170" spans="2:11" s="1" customFormat="1" ht="15" customHeight="1">
      <c r="B170" s="69"/>
      <c r="C170" s="46" t="s">
        <v>429</v>
      </c>
      <c r="D170" s="46"/>
      <c r="E170" s="46"/>
      <c r="F170" s="67" t="s">
        <v>380</v>
      </c>
      <c r="G170" s="46"/>
      <c r="H170" s="46" t="s">
        <v>430</v>
      </c>
      <c r="I170" s="46" t="s">
        <v>382</v>
      </c>
      <c r="J170" s="46" t="s">
        <v>431</v>
      </c>
      <c r="K170" s="92"/>
    </row>
    <row r="171" spans="2:11" s="1" customFormat="1" ht="15" customHeight="1">
      <c r="B171" s="69"/>
      <c r="C171" s="46" t="s">
        <v>328</v>
      </c>
      <c r="D171" s="46"/>
      <c r="E171" s="46"/>
      <c r="F171" s="67" t="s">
        <v>380</v>
      </c>
      <c r="G171" s="46"/>
      <c r="H171" s="46" t="s">
        <v>447</v>
      </c>
      <c r="I171" s="46" t="s">
        <v>382</v>
      </c>
      <c r="J171" s="46" t="s">
        <v>431</v>
      </c>
      <c r="K171" s="92"/>
    </row>
    <row r="172" spans="2:11" s="1" customFormat="1" ht="15" customHeight="1">
      <c r="B172" s="69"/>
      <c r="C172" s="46" t="s">
        <v>385</v>
      </c>
      <c r="D172" s="46"/>
      <c r="E172" s="46"/>
      <c r="F172" s="67" t="s">
        <v>386</v>
      </c>
      <c r="G172" s="46"/>
      <c r="H172" s="46" t="s">
        <v>447</v>
      </c>
      <c r="I172" s="46" t="s">
        <v>382</v>
      </c>
      <c r="J172" s="46">
        <v>50</v>
      </c>
      <c r="K172" s="92"/>
    </row>
    <row r="173" spans="2:11" s="1" customFormat="1" ht="15" customHeight="1">
      <c r="B173" s="69"/>
      <c r="C173" s="46" t="s">
        <v>388</v>
      </c>
      <c r="D173" s="46"/>
      <c r="E173" s="46"/>
      <c r="F173" s="67" t="s">
        <v>380</v>
      </c>
      <c r="G173" s="46"/>
      <c r="H173" s="46" t="s">
        <v>447</v>
      </c>
      <c r="I173" s="46" t="s">
        <v>390</v>
      </c>
      <c r="J173" s="46"/>
      <c r="K173" s="92"/>
    </row>
    <row r="174" spans="2:11" s="1" customFormat="1" ht="15" customHeight="1">
      <c r="B174" s="69"/>
      <c r="C174" s="46" t="s">
        <v>399</v>
      </c>
      <c r="D174" s="46"/>
      <c r="E174" s="46"/>
      <c r="F174" s="67" t="s">
        <v>386</v>
      </c>
      <c r="G174" s="46"/>
      <c r="H174" s="46" t="s">
        <v>447</v>
      </c>
      <c r="I174" s="46" t="s">
        <v>382</v>
      </c>
      <c r="J174" s="46">
        <v>50</v>
      </c>
      <c r="K174" s="92"/>
    </row>
    <row r="175" spans="2:11" s="1" customFormat="1" ht="15" customHeight="1">
      <c r="B175" s="69"/>
      <c r="C175" s="46" t="s">
        <v>407</v>
      </c>
      <c r="D175" s="46"/>
      <c r="E175" s="46"/>
      <c r="F175" s="67" t="s">
        <v>386</v>
      </c>
      <c r="G175" s="46"/>
      <c r="H175" s="46" t="s">
        <v>447</v>
      </c>
      <c r="I175" s="46" t="s">
        <v>382</v>
      </c>
      <c r="J175" s="46">
        <v>50</v>
      </c>
      <c r="K175" s="92"/>
    </row>
    <row r="176" spans="2:11" s="1" customFormat="1" ht="15" customHeight="1">
      <c r="B176" s="69"/>
      <c r="C176" s="46" t="s">
        <v>405</v>
      </c>
      <c r="D176" s="46"/>
      <c r="E176" s="46"/>
      <c r="F176" s="67" t="s">
        <v>386</v>
      </c>
      <c r="G176" s="46"/>
      <c r="H176" s="46" t="s">
        <v>447</v>
      </c>
      <c r="I176" s="46" t="s">
        <v>382</v>
      </c>
      <c r="J176" s="46">
        <v>50</v>
      </c>
      <c r="K176" s="92"/>
    </row>
    <row r="177" spans="2:11" s="1" customFormat="1" ht="15" customHeight="1">
      <c r="B177" s="69"/>
      <c r="C177" s="46" t="s">
        <v>121</v>
      </c>
      <c r="D177" s="46"/>
      <c r="E177" s="46"/>
      <c r="F177" s="67" t="s">
        <v>380</v>
      </c>
      <c r="G177" s="46"/>
      <c r="H177" s="46" t="s">
        <v>448</v>
      </c>
      <c r="I177" s="46" t="s">
        <v>449</v>
      </c>
      <c r="J177" s="46"/>
      <c r="K177" s="92"/>
    </row>
    <row r="178" spans="2:11" s="1" customFormat="1" ht="15" customHeight="1">
      <c r="B178" s="69"/>
      <c r="C178" s="46" t="s">
        <v>60</v>
      </c>
      <c r="D178" s="46"/>
      <c r="E178" s="46"/>
      <c r="F178" s="67" t="s">
        <v>380</v>
      </c>
      <c r="G178" s="46"/>
      <c r="H178" s="46" t="s">
        <v>450</v>
      </c>
      <c r="I178" s="46" t="s">
        <v>451</v>
      </c>
      <c r="J178" s="46">
        <v>1</v>
      </c>
      <c r="K178" s="92"/>
    </row>
    <row r="179" spans="2:11" s="1" customFormat="1" ht="15" customHeight="1">
      <c r="B179" s="69"/>
      <c r="C179" s="46" t="s">
        <v>58</v>
      </c>
      <c r="D179" s="46"/>
      <c r="E179" s="46"/>
      <c r="F179" s="67" t="s">
        <v>380</v>
      </c>
      <c r="G179" s="46"/>
      <c r="H179" s="46" t="s">
        <v>452</v>
      </c>
      <c r="I179" s="46" t="s">
        <v>382</v>
      </c>
      <c r="J179" s="46">
        <v>20</v>
      </c>
      <c r="K179" s="92"/>
    </row>
    <row r="180" spans="2:11" s="1" customFormat="1" ht="15" customHeight="1">
      <c r="B180" s="69"/>
      <c r="C180" s="46" t="s">
        <v>59</v>
      </c>
      <c r="D180" s="46"/>
      <c r="E180" s="46"/>
      <c r="F180" s="67" t="s">
        <v>380</v>
      </c>
      <c r="G180" s="46"/>
      <c r="H180" s="46" t="s">
        <v>453</v>
      </c>
      <c r="I180" s="46" t="s">
        <v>382</v>
      </c>
      <c r="J180" s="46">
        <v>255</v>
      </c>
      <c r="K180" s="92"/>
    </row>
    <row r="181" spans="2:11" s="1" customFormat="1" ht="15" customHeight="1">
      <c r="B181" s="69"/>
      <c r="C181" s="46" t="s">
        <v>122</v>
      </c>
      <c r="D181" s="46"/>
      <c r="E181" s="46"/>
      <c r="F181" s="67" t="s">
        <v>380</v>
      </c>
      <c r="G181" s="46"/>
      <c r="H181" s="46" t="s">
        <v>344</v>
      </c>
      <c r="I181" s="46" t="s">
        <v>382</v>
      </c>
      <c r="J181" s="46">
        <v>10</v>
      </c>
      <c r="K181" s="92"/>
    </row>
    <row r="182" spans="2:11" s="1" customFormat="1" ht="15" customHeight="1">
      <c r="B182" s="69"/>
      <c r="C182" s="46" t="s">
        <v>123</v>
      </c>
      <c r="D182" s="46"/>
      <c r="E182" s="46"/>
      <c r="F182" s="67" t="s">
        <v>380</v>
      </c>
      <c r="G182" s="46"/>
      <c r="H182" s="46" t="s">
        <v>454</v>
      </c>
      <c r="I182" s="46" t="s">
        <v>415</v>
      </c>
      <c r="J182" s="46"/>
      <c r="K182" s="92"/>
    </row>
    <row r="183" spans="2:11" s="1" customFormat="1" ht="15" customHeight="1">
      <c r="B183" s="69"/>
      <c r="C183" s="46" t="s">
        <v>455</v>
      </c>
      <c r="D183" s="46"/>
      <c r="E183" s="46"/>
      <c r="F183" s="67" t="s">
        <v>380</v>
      </c>
      <c r="G183" s="46"/>
      <c r="H183" s="46" t="s">
        <v>456</v>
      </c>
      <c r="I183" s="46" t="s">
        <v>415</v>
      </c>
      <c r="J183" s="46"/>
      <c r="K183" s="92"/>
    </row>
    <row r="184" spans="2:11" s="1" customFormat="1" ht="15" customHeight="1">
      <c r="B184" s="69"/>
      <c r="C184" s="46" t="s">
        <v>444</v>
      </c>
      <c r="D184" s="46"/>
      <c r="E184" s="46"/>
      <c r="F184" s="67" t="s">
        <v>380</v>
      </c>
      <c r="G184" s="46"/>
      <c r="H184" s="46" t="s">
        <v>457</v>
      </c>
      <c r="I184" s="46" t="s">
        <v>415</v>
      </c>
      <c r="J184" s="46"/>
      <c r="K184" s="92"/>
    </row>
    <row r="185" spans="2:11" s="1" customFormat="1" ht="15" customHeight="1">
      <c r="B185" s="69"/>
      <c r="C185" s="46" t="s">
        <v>125</v>
      </c>
      <c r="D185" s="46"/>
      <c r="E185" s="46"/>
      <c r="F185" s="67" t="s">
        <v>386</v>
      </c>
      <c r="G185" s="46"/>
      <c r="H185" s="46" t="s">
        <v>458</v>
      </c>
      <c r="I185" s="46" t="s">
        <v>382</v>
      </c>
      <c r="J185" s="46">
        <v>50</v>
      </c>
      <c r="K185" s="92"/>
    </row>
    <row r="186" spans="2:11" s="1" customFormat="1" ht="15" customHeight="1">
      <c r="B186" s="69"/>
      <c r="C186" s="46" t="s">
        <v>459</v>
      </c>
      <c r="D186" s="46"/>
      <c r="E186" s="46"/>
      <c r="F186" s="67" t="s">
        <v>386</v>
      </c>
      <c r="G186" s="46"/>
      <c r="H186" s="46" t="s">
        <v>460</v>
      </c>
      <c r="I186" s="46" t="s">
        <v>461</v>
      </c>
      <c r="J186" s="46"/>
      <c r="K186" s="92"/>
    </row>
    <row r="187" spans="2:11" s="1" customFormat="1" ht="15" customHeight="1">
      <c r="B187" s="69"/>
      <c r="C187" s="46" t="s">
        <v>462</v>
      </c>
      <c r="D187" s="46"/>
      <c r="E187" s="46"/>
      <c r="F187" s="67" t="s">
        <v>386</v>
      </c>
      <c r="G187" s="46"/>
      <c r="H187" s="46" t="s">
        <v>463</v>
      </c>
      <c r="I187" s="46" t="s">
        <v>461</v>
      </c>
      <c r="J187" s="46"/>
      <c r="K187" s="92"/>
    </row>
    <row r="188" spans="2:11" s="1" customFormat="1" ht="15" customHeight="1">
      <c r="B188" s="69"/>
      <c r="C188" s="46" t="s">
        <v>464</v>
      </c>
      <c r="D188" s="46"/>
      <c r="E188" s="46"/>
      <c r="F188" s="67" t="s">
        <v>386</v>
      </c>
      <c r="G188" s="46"/>
      <c r="H188" s="46" t="s">
        <v>465</v>
      </c>
      <c r="I188" s="46" t="s">
        <v>461</v>
      </c>
      <c r="J188" s="46"/>
      <c r="K188" s="92"/>
    </row>
    <row r="189" spans="2:11" s="1" customFormat="1" ht="15" customHeight="1">
      <c r="B189" s="69"/>
      <c r="C189" s="105" t="s">
        <v>466</v>
      </c>
      <c r="D189" s="46"/>
      <c r="E189" s="46"/>
      <c r="F189" s="67" t="s">
        <v>386</v>
      </c>
      <c r="G189" s="46"/>
      <c r="H189" s="46" t="s">
        <v>467</v>
      </c>
      <c r="I189" s="46" t="s">
        <v>468</v>
      </c>
      <c r="J189" s="106" t="s">
        <v>469</v>
      </c>
      <c r="K189" s="92"/>
    </row>
    <row r="190" spans="2:11" s="1" customFormat="1" ht="15" customHeight="1">
      <c r="B190" s="69"/>
      <c r="C190" s="105" t="s">
        <v>47</v>
      </c>
      <c r="D190" s="46"/>
      <c r="E190" s="46"/>
      <c r="F190" s="67" t="s">
        <v>380</v>
      </c>
      <c r="G190" s="46"/>
      <c r="H190" s="43" t="s">
        <v>470</v>
      </c>
      <c r="I190" s="46" t="s">
        <v>471</v>
      </c>
      <c r="J190" s="46"/>
      <c r="K190" s="92"/>
    </row>
    <row r="191" spans="2:11" s="1" customFormat="1" ht="15" customHeight="1">
      <c r="B191" s="69"/>
      <c r="C191" s="105" t="s">
        <v>472</v>
      </c>
      <c r="D191" s="46"/>
      <c r="E191" s="46"/>
      <c r="F191" s="67" t="s">
        <v>380</v>
      </c>
      <c r="G191" s="46"/>
      <c r="H191" s="46" t="s">
        <v>473</v>
      </c>
      <c r="I191" s="46" t="s">
        <v>415</v>
      </c>
      <c r="J191" s="46"/>
      <c r="K191" s="92"/>
    </row>
    <row r="192" spans="2:11" s="1" customFormat="1" ht="15" customHeight="1">
      <c r="B192" s="69"/>
      <c r="C192" s="105" t="s">
        <v>474</v>
      </c>
      <c r="D192" s="46"/>
      <c r="E192" s="46"/>
      <c r="F192" s="67" t="s">
        <v>380</v>
      </c>
      <c r="G192" s="46"/>
      <c r="H192" s="46" t="s">
        <v>475</v>
      </c>
      <c r="I192" s="46" t="s">
        <v>415</v>
      </c>
      <c r="J192" s="46"/>
      <c r="K192" s="92"/>
    </row>
    <row r="193" spans="2:11" s="1" customFormat="1" ht="15" customHeight="1">
      <c r="B193" s="69"/>
      <c r="C193" s="105" t="s">
        <v>476</v>
      </c>
      <c r="D193" s="46"/>
      <c r="E193" s="46"/>
      <c r="F193" s="67" t="s">
        <v>386</v>
      </c>
      <c r="G193" s="46"/>
      <c r="H193" s="46" t="s">
        <v>477</v>
      </c>
      <c r="I193" s="46" t="s">
        <v>415</v>
      </c>
      <c r="J193" s="46"/>
      <c r="K193" s="92"/>
    </row>
    <row r="194" spans="2:11" s="1" customFormat="1" ht="15" customHeight="1">
      <c r="B194" s="98"/>
      <c r="C194" s="107"/>
      <c r="D194" s="78"/>
      <c r="E194" s="78"/>
      <c r="F194" s="78"/>
      <c r="G194" s="78"/>
      <c r="H194" s="78"/>
      <c r="I194" s="78"/>
      <c r="J194" s="78"/>
      <c r="K194" s="99"/>
    </row>
    <row r="195" spans="2:11" s="1" customFormat="1" ht="18.75" customHeight="1">
      <c r="B195" s="80"/>
      <c r="C195" s="90"/>
      <c r="D195" s="90"/>
      <c r="E195" s="90"/>
      <c r="F195" s="100"/>
      <c r="G195" s="90"/>
      <c r="H195" s="90"/>
      <c r="I195" s="90"/>
      <c r="J195" s="90"/>
      <c r="K195" s="80"/>
    </row>
    <row r="196" spans="2:11" s="1" customFormat="1" ht="18.75" customHeight="1">
      <c r="B196" s="80"/>
      <c r="C196" s="90"/>
      <c r="D196" s="90"/>
      <c r="E196" s="90"/>
      <c r="F196" s="100"/>
      <c r="G196" s="90"/>
      <c r="H196" s="90"/>
      <c r="I196" s="90"/>
      <c r="J196" s="90"/>
      <c r="K196" s="80"/>
    </row>
    <row r="197" spans="2:11" s="1" customFormat="1" ht="18.75" customHeight="1">
      <c r="B197" s="53"/>
      <c r="C197" s="53"/>
      <c r="D197" s="53"/>
      <c r="E197" s="53"/>
      <c r="F197" s="53"/>
      <c r="G197" s="53"/>
      <c r="H197" s="53"/>
      <c r="I197" s="53"/>
      <c r="J197" s="53"/>
      <c r="K197" s="53"/>
    </row>
    <row r="198" spans="2:11" s="1" customFormat="1" ht="12">
      <c r="B198" s="35"/>
      <c r="C198" s="36"/>
      <c r="D198" s="36"/>
      <c r="E198" s="36"/>
      <c r="F198" s="36"/>
      <c r="G198" s="36"/>
      <c r="H198" s="36"/>
      <c r="I198" s="36"/>
      <c r="J198" s="36"/>
      <c r="K198" s="37"/>
    </row>
    <row r="199" spans="2:11" s="1" customFormat="1" ht="22.2">
      <c r="B199" s="38"/>
      <c r="C199" s="345" t="s">
        <v>478</v>
      </c>
      <c r="D199" s="345"/>
      <c r="E199" s="345"/>
      <c r="F199" s="345"/>
      <c r="G199" s="345"/>
      <c r="H199" s="345"/>
      <c r="I199" s="345"/>
      <c r="J199" s="345"/>
      <c r="K199" s="39"/>
    </row>
    <row r="200" spans="2:11" s="1" customFormat="1" ht="25.5" customHeight="1">
      <c r="B200" s="38"/>
      <c r="C200" s="108" t="s">
        <v>479</v>
      </c>
      <c r="D200" s="108"/>
      <c r="E200" s="108"/>
      <c r="F200" s="108" t="s">
        <v>480</v>
      </c>
      <c r="G200" s="109"/>
      <c r="H200" s="351" t="s">
        <v>481</v>
      </c>
      <c r="I200" s="351"/>
      <c r="J200" s="351"/>
      <c r="K200" s="39"/>
    </row>
    <row r="201" spans="2:11" s="1" customFormat="1" ht="5.25" customHeight="1">
      <c r="B201" s="69"/>
      <c r="C201" s="64"/>
      <c r="D201" s="64"/>
      <c r="E201" s="64"/>
      <c r="F201" s="64"/>
      <c r="G201" s="90"/>
      <c r="H201" s="64"/>
      <c r="I201" s="64"/>
      <c r="J201" s="64"/>
      <c r="K201" s="92"/>
    </row>
    <row r="202" spans="2:11" s="1" customFormat="1" ht="15" customHeight="1">
      <c r="B202" s="69"/>
      <c r="C202" s="46" t="s">
        <v>471</v>
      </c>
      <c r="D202" s="46"/>
      <c r="E202" s="46"/>
      <c r="F202" s="67" t="s">
        <v>48</v>
      </c>
      <c r="G202" s="46"/>
      <c r="H202" s="350" t="s">
        <v>482</v>
      </c>
      <c r="I202" s="350"/>
      <c r="J202" s="350"/>
      <c r="K202" s="92"/>
    </row>
    <row r="203" spans="2:11" s="1" customFormat="1" ht="15" customHeight="1">
      <c r="B203" s="69"/>
      <c r="C203" s="46"/>
      <c r="D203" s="46"/>
      <c r="E203" s="46"/>
      <c r="F203" s="67" t="s">
        <v>49</v>
      </c>
      <c r="G203" s="46"/>
      <c r="H203" s="350" t="s">
        <v>483</v>
      </c>
      <c r="I203" s="350"/>
      <c r="J203" s="350"/>
      <c r="K203" s="92"/>
    </row>
    <row r="204" spans="2:11" s="1" customFormat="1" ht="15" customHeight="1">
      <c r="B204" s="69"/>
      <c r="C204" s="46"/>
      <c r="D204" s="46"/>
      <c r="E204" s="46"/>
      <c r="F204" s="67" t="s">
        <v>52</v>
      </c>
      <c r="G204" s="46"/>
      <c r="H204" s="350" t="s">
        <v>484</v>
      </c>
      <c r="I204" s="350"/>
      <c r="J204" s="350"/>
      <c r="K204" s="92"/>
    </row>
    <row r="205" spans="2:11" s="1" customFormat="1" ht="15" customHeight="1">
      <c r="B205" s="69"/>
      <c r="C205" s="46"/>
      <c r="D205" s="46"/>
      <c r="E205" s="46"/>
      <c r="F205" s="67" t="s">
        <v>50</v>
      </c>
      <c r="G205" s="46"/>
      <c r="H205" s="350" t="s">
        <v>485</v>
      </c>
      <c r="I205" s="350"/>
      <c r="J205" s="350"/>
      <c r="K205" s="92"/>
    </row>
    <row r="206" spans="2:11" s="1" customFormat="1" ht="15" customHeight="1">
      <c r="B206" s="69"/>
      <c r="C206" s="46"/>
      <c r="D206" s="46"/>
      <c r="E206" s="46"/>
      <c r="F206" s="67" t="s">
        <v>51</v>
      </c>
      <c r="G206" s="46"/>
      <c r="H206" s="350" t="s">
        <v>486</v>
      </c>
      <c r="I206" s="350"/>
      <c r="J206" s="350"/>
      <c r="K206" s="92"/>
    </row>
    <row r="207" spans="2:11" s="1" customFormat="1" ht="15" customHeight="1">
      <c r="B207" s="69"/>
      <c r="C207" s="46"/>
      <c r="D207" s="46"/>
      <c r="E207" s="46"/>
      <c r="F207" s="67"/>
      <c r="G207" s="46"/>
      <c r="H207" s="46"/>
      <c r="I207" s="46"/>
      <c r="J207" s="46"/>
      <c r="K207" s="92"/>
    </row>
    <row r="208" spans="2:11" s="1" customFormat="1" ht="15" customHeight="1">
      <c r="B208" s="69"/>
      <c r="C208" s="46" t="s">
        <v>427</v>
      </c>
      <c r="D208" s="46"/>
      <c r="E208" s="46"/>
      <c r="F208" s="67" t="s">
        <v>82</v>
      </c>
      <c r="G208" s="46"/>
      <c r="H208" s="350" t="s">
        <v>487</v>
      </c>
      <c r="I208" s="350"/>
      <c r="J208" s="350"/>
      <c r="K208" s="92"/>
    </row>
    <row r="209" spans="2:11" s="1" customFormat="1" ht="15" customHeight="1">
      <c r="B209" s="69"/>
      <c r="C209" s="46"/>
      <c r="D209" s="46"/>
      <c r="E209" s="46"/>
      <c r="F209" s="67" t="s">
        <v>322</v>
      </c>
      <c r="G209" s="46"/>
      <c r="H209" s="350" t="s">
        <v>323</v>
      </c>
      <c r="I209" s="350"/>
      <c r="J209" s="350"/>
      <c r="K209" s="92"/>
    </row>
    <row r="210" spans="2:11" s="1" customFormat="1" ht="15" customHeight="1">
      <c r="B210" s="69"/>
      <c r="C210" s="46"/>
      <c r="D210" s="46"/>
      <c r="E210" s="46"/>
      <c r="F210" s="67" t="s">
        <v>320</v>
      </c>
      <c r="G210" s="46"/>
      <c r="H210" s="350" t="s">
        <v>488</v>
      </c>
      <c r="I210" s="350"/>
      <c r="J210" s="350"/>
      <c r="K210" s="92"/>
    </row>
    <row r="211" spans="2:11" s="1" customFormat="1" ht="15" customHeight="1">
      <c r="B211" s="110"/>
      <c r="C211" s="46"/>
      <c r="D211" s="46"/>
      <c r="E211" s="46"/>
      <c r="F211" s="67" t="s">
        <v>324</v>
      </c>
      <c r="G211" s="105"/>
      <c r="H211" s="349" t="s">
        <v>325</v>
      </c>
      <c r="I211" s="349"/>
      <c r="J211" s="349"/>
      <c r="K211" s="111"/>
    </row>
    <row r="212" spans="2:11" s="1" customFormat="1" ht="15" customHeight="1">
      <c r="B212" s="110"/>
      <c r="C212" s="46"/>
      <c r="D212" s="46"/>
      <c r="E212" s="46"/>
      <c r="F212" s="67" t="s">
        <v>326</v>
      </c>
      <c r="G212" s="105"/>
      <c r="H212" s="349" t="s">
        <v>489</v>
      </c>
      <c r="I212" s="349"/>
      <c r="J212" s="349"/>
      <c r="K212" s="111"/>
    </row>
    <row r="213" spans="2:11" s="1" customFormat="1" ht="15" customHeight="1">
      <c r="B213" s="110"/>
      <c r="C213" s="46"/>
      <c r="D213" s="46"/>
      <c r="E213" s="46"/>
      <c r="F213" s="67"/>
      <c r="G213" s="105"/>
      <c r="H213" s="96"/>
      <c r="I213" s="96"/>
      <c r="J213" s="96"/>
      <c r="K213" s="111"/>
    </row>
    <row r="214" spans="2:11" s="1" customFormat="1" ht="15" customHeight="1">
      <c r="B214" s="110"/>
      <c r="C214" s="46" t="s">
        <v>451</v>
      </c>
      <c r="D214" s="46"/>
      <c r="E214" s="46"/>
      <c r="F214" s="67">
        <v>1</v>
      </c>
      <c r="G214" s="105"/>
      <c r="H214" s="349" t="s">
        <v>490</v>
      </c>
      <c r="I214" s="349"/>
      <c r="J214" s="349"/>
      <c r="K214" s="111"/>
    </row>
    <row r="215" spans="2:11" s="1" customFormat="1" ht="15" customHeight="1">
      <c r="B215" s="110"/>
      <c r="C215" s="46"/>
      <c r="D215" s="46"/>
      <c r="E215" s="46"/>
      <c r="F215" s="67">
        <v>2</v>
      </c>
      <c r="G215" s="105"/>
      <c r="H215" s="349" t="s">
        <v>491</v>
      </c>
      <c r="I215" s="349"/>
      <c r="J215" s="349"/>
      <c r="K215" s="111"/>
    </row>
    <row r="216" spans="2:11" s="1" customFormat="1" ht="15" customHeight="1">
      <c r="B216" s="110"/>
      <c r="C216" s="46"/>
      <c r="D216" s="46"/>
      <c r="E216" s="46"/>
      <c r="F216" s="67">
        <v>3</v>
      </c>
      <c r="G216" s="105"/>
      <c r="H216" s="349" t="s">
        <v>492</v>
      </c>
      <c r="I216" s="349"/>
      <c r="J216" s="349"/>
      <c r="K216" s="111"/>
    </row>
    <row r="217" spans="2:11" s="1" customFormat="1" ht="15" customHeight="1">
      <c r="B217" s="110"/>
      <c r="C217" s="46"/>
      <c r="D217" s="46"/>
      <c r="E217" s="46"/>
      <c r="F217" s="67">
        <v>4</v>
      </c>
      <c r="G217" s="105"/>
      <c r="H217" s="349" t="s">
        <v>493</v>
      </c>
      <c r="I217" s="349"/>
      <c r="J217" s="349"/>
      <c r="K217" s="111"/>
    </row>
    <row r="218" spans="2:11" s="1" customFormat="1" ht="12.75" customHeight="1">
      <c r="B218" s="112"/>
      <c r="C218" s="113"/>
      <c r="D218" s="113"/>
      <c r="E218" s="113"/>
      <c r="F218" s="113"/>
      <c r="G218" s="113"/>
      <c r="H218" s="113"/>
      <c r="I218" s="113"/>
      <c r="J218" s="113"/>
      <c r="K218" s="114"/>
    </row>
  </sheetData>
  <sheetProtection algorithmName="SHA-512" hashValue="A/GbX5vtWDt/aTYrUQSdfa+8vKhC7WLcU/gIxCJIYJ2DJYP4mYOmQKefDHec1ZxQz0R7UaU/zXj6h6/NGK3IEg==" saltValue="S199T3IsE+dnw2D1YQnXsQ==" spinCount="100000" sheet="1"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DESKTOP-6U881LI\DELL</dc:creator>
  <cp:keywords/>
  <dc:description/>
  <cp:lastModifiedBy>DELL</cp:lastModifiedBy>
  <cp:lastPrinted>2021-08-30T17:09:27Z</cp:lastPrinted>
  <dcterms:created xsi:type="dcterms:W3CDTF">2021-08-30T11:08:22Z</dcterms:created>
  <dcterms:modified xsi:type="dcterms:W3CDTF">2021-09-02T10:54:37Z</dcterms:modified>
  <cp:category/>
  <cp:version/>
  <cp:contentType/>
  <cp:contentStatus/>
</cp:coreProperties>
</file>