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1393 - Likvidace bývalé..." sheetId="2" r:id="rId2"/>
    <sheet name="A 1394 - Likvidace objekt..." sheetId="3" r:id="rId3"/>
  </sheets>
  <definedNames>
    <definedName name="_xlnm.Print_Area" localSheetId="0">'Rekapitulace stavby'!$D$4:$AO$36,'Rekapitulace stavby'!$C$42:$AQ$57</definedName>
    <definedName name="_xlnm._FilterDatabase" localSheetId="1" hidden="1">'A 1393 - Likvidace bývalé...'!$C$94:$K$208</definedName>
    <definedName name="_xlnm.Print_Area" localSheetId="1">'A 1393 - Likvidace bývalé...'!$C$4:$J$39,'A 1393 - Likvidace bývalé...'!$C$82:$K$208</definedName>
    <definedName name="_xlnm._FilterDatabase" localSheetId="2" hidden="1">'A 1394 - Likvidace objekt...'!$C$93:$K$182</definedName>
    <definedName name="_xlnm.Print_Area" localSheetId="2">'A 1394 - Likvidace objekt...'!$C$4:$J$39,'A 1394 - Likvidace objekt...'!$C$81:$K$182</definedName>
    <definedName name="_xlnm.Print_Titles" localSheetId="0">'Rekapitulace stavby'!$52:$52</definedName>
    <definedName name="_xlnm.Print_Titles" localSheetId="1">'A 1393 - Likvidace bývalé...'!$94:$94</definedName>
    <definedName name="_xlnm.Print_Titles" localSheetId="2">'A 1394 - Likvidace objekt...'!$93:$93</definedName>
  </definedNames>
  <calcPr fullCalcOnLoad="1"/>
</workbook>
</file>

<file path=xl/sharedStrings.xml><?xml version="1.0" encoding="utf-8"?>
<sst xmlns="http://schemas.openxmlformats.org/spreadsheetml/2006/main" count="2573" uniqueCount="510">
  <si>
    <t>Export Komplet</t>
  </si>
  <si>
    <t>VZ</t>
  </si>
  <si>
    <t>2.0</t>
  </si>
  <si>
    <t>ZAMOK</t>
  </si>
  <si>
    <t>False</t>
  </si>
  <si>
    <t>{ddcd6680-72f5-4367-9d3f-6ffa645d2140}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</si>
  <si>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</si>
  <si>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</si>
  <si>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</si>
  <si>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</si>
  <si>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</si>
  <si>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</si>
  <si>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</si>
  <si>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</si>
  <si>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1011-02-19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</si>
  <si>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</si>
  <si>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</si>
  <si>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Demolice objektů v areálu dolu Kohinoor</t>
  </si>
  <si>
    <t>KSO:</t>
  </si>
  <si>
    <t>815 99 1</t>
  </si>
  <si>
    <t>CC-CZ:</t>
  </si>
  <si>
    <t>12517</t>
  </si>
  <si>
    <t>Místo:</t>
  </si>
  <si>
    <t>k.ú. Mariánské Radčice</t>
  </si>
  <si>
    <t>Datum:</t>
  </si>
  <si>
    <t>25. 2. 2019</t>
  </si>
  <si>
    <t>CZ-CPV:</t>
  </si>
  <si>
    <t>45111100-9</t>
  </si>
  <si>
    <t>CZ-CPA:</t>
  </si>
  <si>
    <t>41.00.21</t>
  </si>
  <si>
    <t>Zadavatel:</t>
  </si>
  <si>
    <t>IČ:</t>
  </si>
  <si>
    <t>00007536</t>
  </si>
  <si>
    <t>Palivový kombinát Ústí, s.p.</t>
  </si>
  <si>
    <t>DIČ:</t>
  </si>
  <si>
    <t>CZ00007536</t>
  </si>
  <si>
    <t>Uchazeč:</t>
  </si>
  <si>
    <t>Vyplň údaj</t>
  </si>
  <si>
    <t>Projektant:</t>
  </si>
  <si>
    <t>14822814</t>
  </si>
  <si>
    <t>Ing. Jana Chotová</t>
  </si>
  <si>
    <t>CZ6254240003</t>
  </si>
  <si>
    <t>True</t>
  </si>
  <si>
    <t>Zpracovatel:</t>
  </si>
  <si>
    <t>43243185</t>
  </si>
  <si>
    <t>Karel Žíla</t>
  </si>
  <si>
    <t>neplátce DPH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</si>
  <si>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</si>
  <si>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</si>
  <si>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</si>
  <si>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</si>
  <si>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</si>
  <si>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</si>
  <si>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</si>
  <si>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</si>
  <si>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</si>
  <si>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</si>
  <si>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</si>
  <si>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</si>
  <si>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</si>
  <si>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</si>
  <si>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</si>
  <si>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</si>
  <si>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</si>
  <si>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</si>
  <si>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</si>
  <si>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</si>
  <si>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</si>
  <si>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</si>
  <si>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</si>
  <si>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</si>
  <si>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</si>
  <si>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</si>
  <si>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</si>
  <si>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</si>
  <si>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</si>
  <si>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</si>
  <si>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</si>
  <si>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</si>
  <si>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</si>
  <si>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</si>
  <si>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</si>
  <si>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</si>
  <si>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</si>
  <si>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</si>
  <si>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</si>
  <si>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</si>
  <si>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</si>
  <si>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</si>
  <si>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A 1393</t>
  </si>
  <si>
    <t>Likvidace bývalé kuchyně v areálu Kohinoor</t>
  </si>
  <si>
    <t>STA</t>
  </si>
  <si>
    <t>1</t>
  </si>
  <si>
    <t>{4ecaaab2-427d-4f8f-80b5-f0bd6dd1b2d5}</t>
  </si>
  <si>
    <t>2</t>
  </si>
  <si>
    <t>A 1394</t>
  </si>
  <si>
    <t>Likvidace objektu přístavby strojovny</t>
  </si>
  <si>
    <t>{ec5458c8-b4a1-49ec-9aff-445d552c2780}</t>
  </si>
  <si>
    <t>fasáda</t>
  </si>
  <si>
    <t>plocha úpravy dotčené fasády</t>
  </si>
  <si>
    <t>m2</t>
  </si>
  <si>
    <t>106,7</t>
  </si>
  <si>
    <t>odvoz_skládka</t>
  </si>
  <si>
    <t>odvoz na skládku</t>
  </si>
  <si>
    <t>t</t>
  </si>
  <si>
    <t>91,039</t>
  </si>
  <si>
    <t>KRYCÍ LIST SOUPISU PRACÍ</t>
  </si>
  <si>
    <t>OK</t>
  </si>
  <si>
    <t>celkový objem konstrukcí</t>
  </si>
  <si>
    <t>m3</t>
  </si>
  <si>
    <t>279,5</t>
  </si>
  <si>
    <t>OP</t>
  </si>
  <si>
    <t>celkový obestavěný prostor budovy</t>
  </si>
  <si>
    <t>1193</t>
  </si>
  <si>
    <t>zásyp</t>
  </si>
  <si>
    <t>objem zásypu suterénu</t>
  </si>
  <si>
    <t>271,118</t>
  </si>
  <si>
    <t>zatravnění</t>
  </si>
  <si>
    <t>plocha osetí</t>
  </si>
  <si>
    <t>324</t>
  </si>
  <si>
    <t>Objekt:</t>
  </si>
  <si>
    <t>A 1393 - Likvidace bývalé kuchyně v areálu Kohinoor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</si>
  <si>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</si>
  <si>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</si>
  <si>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</si>
  <si>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</si>
  <si>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</si>
  <si>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 - CPV 45112400-9</t>
  </si>
  <si>
    <t xml:space="preserve">    2 - Zakládání - CPV 45111230-9  </t>
  </si>
  <si>
    <t xml:space="preserve">    3 - Svislé a kompletní konstrukce - CPV 45262520-2</t>
  </si>
  <si>
    <t xml:space="preserve">    6 - Úpravy povrchů, podlahy a osazování výplní - CPV 45262520-2</t>
  </si>
  <si>
    <t xml:space="preserve">    9 -  Ostatní konstrukce a práce-bourání - CPV 45111100-9</t>
  </si>
  <si>
    <t xml:space="preserve">    997 - Přesun sutě - CPV 45111220-6</t>
  </si>
  <si>
    <t xml:space="preserve">    998 - Přesun hmot - CPV 45111220-6</t>
  </si>
  <si>
    <t>PSV - Práce a dodávky PSV</t>
  </si>
  <si>
    <t xml:space="preserve">    712 - Povlakové krytiny - CPV 45111300-1</t>
  </si>
  <si>
    <t xml:space="preserve">    713 - Izolace tepelné - CPV 45111300-1</t>
  </si>
  <si>
    <t xml:space="preserve">    764 - Konstrukce klempířské - CPV 45261310-0</t>
  </si>
  <si>
    <t xml:space="preserve">    784 - Dokončovací práce - malby a tapety  - CPV 45442100-8</t>
  </si>
  <si>
    <t>HZS - Hodinové zúčtovací sazby - CPV 45111300-1</t>
  </si>
  <si>
    <t>VRN - Vedlejší rozpočtové náklady</t>
  </si>
  <si>
    <t xml:space="preserve">    VRN3 - Zařízení staveniště - CPV 45113000-2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</si>
  <si>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</si>
  <si>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</si>
  <si>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</si>
  <si>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</si>
  <si>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</si>
  <si>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</si>
  <si>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</si>
  <si>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</si>
  <si>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</si>
  <si>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</si>
  <si>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</si>
  <si>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</si>
  <si>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</si>
  <si>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</si>
  <si>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</si>
  <si>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</si>
  <si>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 - CPV 45112400-9</t>
  </si>
  <si>
    <t>K</t>
  </si>
  <si>
    <t>162301151</t>
  </si>
  <si>
    <t>Vodorovné přemístění výkopku nebo sypaniny po suchu na obvyklém dopravním prostředku, bez naložení výkopku, avšak se složením bez rozhrnutí z horniny tř. 5 až 7 na vzdálenost přes 50 do 500 m</t>
  </si>
  <si>
    <t>CS ÚRS 2019 01</t>
  </si>
  <si>
    <t>4</t>
  </si>
  <si>
    <t>-165755285</t>
  </si>
  <si>
    <t>VV</t>
  </si>
  <si>
    <t>zásyp " přemístění předrcené suti pro zásyp 1.pp</t>
  </si>
  <si>
    <t>167101152</t>
  </si>
  <si>
    <t>Nakládání, skládání a překládání neulehlého výkopku nebo sypaniny nakládání, množství přes 100 m3, z hornin tř. 5 až 7</t>
  </si>
  <si>
    <t>-1521675082</t>
  </si>
  <si>
    <t xml:space="preserve">zásyp " naložení předrcené suti pro zásyp 1.pp </t>
  </si>
  <si>
    <t>3</t>
  </si>
  <si>
    <t>174101101</t>
  </si>
  <si>
    <t>Zásyp sypaninou z jakékoliv horniny s uložením výkopku ve vrstvách se zhutněním jam, šachet, rýh nebo kolem objektů v těchto vykopávkách</t>
  </si>
  <si>
    <t>913535588</t>
  </si>
  <si>
    <t>(11,70*14,95*(2,75-1,20)) " zásyp suterénu předrcenou sutí na -0,300</t>
  </si>
  <si>
    <t>181301105</t>
  </si>
  <si>
    <t>Rozprostření a urovnání ornice v rovině nebo ve svahu sklonu do 1:5 při souvislé ploše do 500 m2, tl. vrstvy přes 250 do 300 mm</t>
  </si>
  <si>
    <t>549139679</t>
  </si>
  <si>
    <t>P</t>
  </si>
  <si>
    <t>Poznámka k položce:
 - zúrodnitelnou zeminu dodá objednatel na místo zpracování</t>
  </si>
  <si>
    <t>zásyp_1</t>
  </si>
  <si>
    <t>(15,25*16,00)+(2,70*1,50)+(3,00*4,20) " plocha zásypu po demolici objektu</t>
  </si>
  <si>
    <t>5</t>
  </si>
  <si>
    <t>181411131</t>
  </si>
  <si>
    <t>Založení trávníku na půdě předem připravené plochy do 1000 m2 výsevem včetně utažení parkového v rovině nebo na svahu do 1:5</t>
  </si>
  <si>
    <t>971634544</t>
  </si>
  <si>
    <t>6</t>
  </si>
  <si>
    <t>M</t>
  </si>
  <si>
    <t>00572410</t>
  </si>
  <si>
    <t>osivo směs travní parková</t>
  </si>
  <si>
    <t>kg</t>
  </si>
  <si>
    <t>8</t>
  </si>
  <si>
    <t>747709809</t>
  </si>
  <si>
    <t>zatravnění*0,025</t>
  </si>
  <si>
    <t>7</t>
  </si>
  <si>
    <t>181951102</t>
  </si>
  <si>
    <t>Úprava pláně vyrovnáním výškových rozdílů v hornině tř. 1 až 4 se zhutněním</t>
  </si>
  <si>
    <t>1131443877</t>
  </si>
  <si>
    <t>18,00*18,00 " plocha osetí terénních úprav</t>
  </si>
  <si>
    <t xml:space="preserve">Zakládání - CPV 45111230-9  </t>
  </si>
  <si>
    <t>213141113</t>
  </si>
  <si>
    <t>Zřízení vrstvy z geotextilie filtrační, separační, odvodňovací, ochranné, výztužné nebo protierozní v rovině nebo ve sklonu do 1:5, šířky přes 6 do 8,5 m</t>
  </si>
  <si>
    <t>-1389296509</t>
  </si>
  <si>
    <t>9</t>
  </si>
  <si>
    <t>69311035</t>
  </si>
  <si>
    <t>geotextilie tkaná separační, filtrační, výztužná PP pevnost v tahu 30kN/m</t>
  </si>
  <si>
    <t>-1846119669</t>
  </si>
  <si>
    <t>260,65*1,15 'Přepočtené koeficientem množství</t>
  </si>
  <si>
    <t>Svislé a kompletní konstrukce - CPV 45262520-2</t>
  </si>
  <si>
    <t>10</t>
  </si>
  <si>
    <t>310279842</t>
  </si>
  <si>
    <t>Zazdívka otvorů ve zdivu nadzákladovém nepálenými tvárnicemi plochy přes 1 m2 do 4 m2 , ve zdi tl. do 300 mm</t>
  </si>
  <si>
    <t>481958482</t>
  </si>
  <si>
    <t>3*(1,05*2,10*0,30)+2*(1,20*1,50*0,30) " zazdění otvorů do hlavní budovy (dveře a podávací okna)</t>
  </si>
  <si>
    <t>Úpravy povrchů, podlahy a osazování výplní - CPV 45262520-2</t>
  </si>
  <si>
    <t>11</t>
  </si>
  <si>
    <t>612325225</t>
  </si>
  <si>
    <t>Vápenocementová omítka jednotlivých malých ploch štuková na stěnách, plochy jednotlivě přes 1,0 do 4 m2</t>
  </si>
  <si>
    <t>kus</t>
  </si>
  <si>
    <t>1757672897</t>
  </si>
  <si>
    <t>3+2 " omítka zazdění otvorů do hlavní budovy (dveře a podávací okna)</t>
  </si>
  <si>
    <t>12</t>
  </si>
  <si>
    <t>622325103</t>
  </si>
  <si>
    <t>Oprava vápenocementové omítky vnějších ploch stupně členitosti 1 hladké stěn, v rozsahu opravované plochy přes 30 do 50%</t>
  </si>
  <si>
    <t>-875295601</t>
  </si>
  <si>
    <t>(16,00*5,75)+(4,20*3,50)</t>
  </si>
  <si>
    <t xml:space="preserve"> Ostatní konstrukce a práce-bourání - CPV 45111100-9</t>
  </si>
  <si>
    <t>13</t>
  </si>
  <si>
    <t>941311111</t>
  </si>
  <si>
    <t>Montáž lešení řadového modulového lehkého pracovního s podlahami s provozním zatížením tř. 3 do 200 kg/m2 šířky tř. SW06 přes 0,6 do 0,9 m, výšky do 10 m</t>
  </si>
  <si>
    <t>1115241220</t>
  </si>
  <si>
    <t>14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</si>
  <si>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</si>
  <si>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</si>
  <si>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-1312625576</t>
  </si>
  <si>
    <t>fasáda*30 " pronájem lešení na 30 dnů</t>
  </si>
  <si>
    <t>941311811</t>
  </si>
  <si>
    <t>Demontáž lešení řadového modulového lehkého pracovního s podlahami s provozním zatížením tř. 3 do 200 kg/m2 šířky SW06 přes 0,6 do 0,9 m, výšky do 10 m</t>
  </si>
  <si>
    <t>-93453959</t>
  </si>
  <si>
    <t>16</t>
  </si>
  <si>
    <t>962081141</t>
  </si>
  <si>
    <t>Bourání zdiva příček nebo vybourání otvorů ze skleněných tvárnic, tl. do 150 mm</t>
  </si>
  <si>
    <t>-1394267199</t>
  </si>
  <si>
    <t>(1,50*1,50)+(1,00*2,00)+(2,10*0,80)+(2,00*2,00)+2*(2,20*0,80) " vybourání sklobetonových konstrukcí</t>
  </si>
  <si>
    <t>17</t>
  </si>
  <si>
    <t>968072455</t>
  </si>
  <si>
    <t>Vybourání kovových rámů oken s křídly, dveřních zárubní, vrat, stěn, ostění nebo obkladů dveřních zárubní, plochy do 2 m2</t>
  </si>
  <si>
    <t>360765449</t>
  </si>
  <si>
    <t>3*(0,90*2,00) " vybourání ocelových zárubní v obvodové zdi hlavní budovy</t>
  </si>
  <si>
    <t>18</t>
  </si>
  <si>
    <t>968082015</t>
  </si>
  <si>
    <t>Vybourání plastových rámů oken s křídly, dveřních zárubní, vrat rámu oken s křídly, plochy do 1 m2</t>
  </si>
  <si>
    <t>-1493193470</t>
  </si>
  <si>
    <t>3*(0,60*1,20) " vybourání plastových oken pro další použití</t>
  </si>
  <si>
    <t>19</t>
  </si>
  <si>
    <t>968082017</t>
  </si>
  <si>
    <t>Vybourání plastových rámů oken s křídly, dveřních zárubní, vrat rámu oken s křídly, plochy přes 2 do 4 m2</t>
  </si>
  <si>
    <t>-1199175885</t>
  </si>
  <si>
    <t>2*(1,20*2,00) " vybourání plastových oken pro další použití</t>
  </si>
  <si>
    <t>20</t>
  </si>
  <si>
    <t>968082018</t>
  </si>
  <si>
    <t>Vybourání plastových rámů oken s křídly, dveřních zárubní, vrat rámu oken s křídly, plochy přes 4 m2</t>
  </si>
  <si>
    <t>2074522939</t>
  </si>
  <si>
    <t>(2+3)*(2,40*2,00) " vybourání plastových oken pro další použití</t>
  </si>
  <si>
    <t>977151118</t>
  </si>
  <si>
    <t>Jádrové vrty diamantovými korunkami do stavebních materiálů (železobetonu, betonu, cihel, obkladů, dlažeb, kamene) průměru přes 90 do 100 mm</t>
  </si>
  <si>
    <t>m</t>
  </si>
  <si>
    <t>-1676497826</t>
  </si>
  <si>
    <t>(3*4)*0,45 " vyvrtání otvorů pro odvodnění suterénu - odhad</t>
  </si>
  <si>
    <t>22</t>
  </si>
  <si>
    <t>981013314</t>
  </si>
  <si>
    <t>Demolice budov těžkými mechanizačními prostředky z cihel, kamene, smíšeného nebo hrázděného zdiva, tvárnic na maltu vápennou nebo vápenocementovou s podílem konstrukcí přes 20 do 25 %</t>
  </si>
  <si>
    <t>1773909470</t>
  </si>
  <si>
    <t>(2,70+1,50)*0,30*2,70 " obvodové nosné zdi venkovního vstupu</t>
  </si>
  <si>
    <t>(4,20+3,00)*0,30*3,30 " obvodové nosné zdi přístavku</t>
  </si>
  <si>
    <t>((15,25+15,25)*0,60*3,75)+(16,00*0,30*3,75) " obvodové nosné zdi kuchyně 1.np</t>
  </si>
  <si>
    <t>((15,25+16,00+15,25)*0,60*0,90)+(15,25*0,60*0,90) " obvodové nosné zdi kuchyně 1.pp nad terénem</t>
  </si>
  <si>
    <t>(2,50+9,90+2,15+5,85+11,85+5,80+2*1,35+3,50)*0,10*3,75+(3,70+2,40+6,00+1,25+1,55+1,25+1,25+8,80)*0,15*3,75 " vnitřní příčky</t>
  </si>
  <si>
    <t>(3,15+3,75)*0,45*3,75+2*(0,45*0,60*3,75) " vnitřní nosné zdi a pilíře 1.NP</t>
  </si>
  <si>
    <t>2*(13,00*16,00*0,25) " konstrukce stropu nad 1.pp a 1.np</t>
  </si>
  <si>
    <t>Mezisoučet - celkový objem konstrukcí</t>
  </si>
  <si>
    <t>OK/OP*100 " = 23,428% podíl konstrukcí</t>
  </si>
  <si>
    <t>(2,70*1,50*4,40)+(13,00*16,00*5,45)+(3,00*4,20*3,30) " obestavěný objem budovy</t>
  </si>
  <si>
    <t>23</t>
  </si>
  <si>
    <t>981513111</t>
  </si>
  <si>
    <t>Demolice konstrukcí objektů těžkými mechanizačními prostředky zdiva na maltu vápennou nebo vápenocementovou z cihel, tvárnic, kamene, zdiva smíšeného nebo hrázděného</t>
  </si>
  <si>
    <t>-396273885</t>
  </si>
  <si>
    <t>(15,25+12,90+15,25)*0,60*0,30 " odbourání obvodových zdí 1.pp na -0,300</t>
  </si>
  <si>
    <t>(4*4,40+1,55+2,80+2,90+14,95+3*5,70+2,05+8,00+2,95+2*3,10)*0,10+2,75+(4,45+2,40+5,90)*0,15*2,75 " příčky 1.pp</t>
  </si>
  <si>
    <t>Součet</t>
  </si>
  <si>
    <t>24</t>
  </si>
  <si>
    <t>981513114</t>
  </si>
  <si>
    <t>Demolice konstrukcí objektů těžkými mechanizačními prostředky konstrukcí ze železobetonu</t>
  </si>
  <si>
    <t>-1740035992</t>
  </si>
  <si>
    <t>2,50 " odhad schodiště 1.pp - 1.np</t>
  </si>
  <si>
    <t>1,75 " odhad venkovního schodiště 1.np</t>
  </si>
  <si>
    <t>(15,25+3,10)*0,60*0,30+(2,70+1,50)*0,45*0,30 " odbourání základů mimo 1.pp na -0,300</t>
  </si>
  <si>
    <t>997</t>
  </si>
  <si>
    <t>Přesun sutě - CPV 45111220-6</t>
  </si>
  <si>
    <t>25</t>
  </si>
  <si>
    <t>997006005</t>
  </si>
  <si>
    <t>Drcení stavebního odpadu z demolic s dopravou na vzdálenost do 100 m a naložením do drtícího zařízení ze zdiva cihelného, kamenného a smíšeného</t>
  </si>
  <si>
    <t>-586764764</t>
  </si>
  <si>
    <t>26</t>
  </si>
  <si>
    <t>997006007</t>
  </si>
  <si>
    <t>Drcení stavebního odpadu z demolic s dopravou na vzdálenost do 100 m a naložením do drtícího zařízení ze zdiva železobetonového</t>
  </si>
  <si>
    <t>2099695138</t>
  </si>
  <si>
    <t>27</t>
  </si>
  <si>
    <t>997006512</t>
  </si>
  <si>
    <t>Vodorovná doprava suti na skládku s naložením na dopravní prostředek a složením přes 100 m do 1 km</t>
  </si>
  <si>
    <t>502016629</t>
  </si>
  <si>
    <t>(582,258+15,352)-zásyp*1,90 " odvoz přebytku suti na skládku</t>
  </si>
  <si>
    <t>1,191 " odvoz odpadu O 170203 na skládku</t>
  </si>
  <si>
    <t>6,259 " odvoz odpadu N 170301 na skládku</t>
  </si>
  <si>
    <t>1,103 " odvoz odpadu N 170202 na skládku</t>
  </si>
  <si>
    <t>28</t>
  </si>
  <si>
    <t>997006519</t>
  </si>
  <si>
    <t>Vodorovná doprava suti na skládku s naložením na dopravní prostředek a složením Příplatek k ceně za každý další i započatý 1 km</t>
  </si>
  <si>
    <t>-1501678122</t>
  </si>
  <si>
    <t>odvoz_skládka*12 " dalších 12km na skládku</t>
  </si>
  <si>
    <t>29</t>
  </si>
  <si>
    <t>997013803</t>
  </si>
  <si>
    <t>Poplatek za uložení stavebního odpadu na skládce (skládkovné) cihelného zatříděného do Katalogu odpadů pod kódem 170 102</t>
  </si>
  <si>
    <t>825447454</t>
  </si>
  <si>
    <t>(582,258+15,352)-zásyp*1,90 " poplatek za uložení přebytku suti na skládku</t>
  </si>
  <si>
    <t>30</t>
  </si>
  <si>
    <t>997013804</t>
  </si>
  <si>
    <t>Poplatek za uložení stavebního odpadu na skládce (skládkovné) ze skla zatříděného do Katalogu odpadů pod kódem 170 202</t>
  </si>
  <si>
    <t>-1526808610</t>
  </si>
  <si>
    <t>31</t>
  </si>
  <si>
    <t>997013813</t>
  </si>
  <si>
    <t>Poplatek za uložení stavebního odpadu na skládce (skládkovné) z plastických hmot zatříděného do Katalogu odpadů pod kódem 170 203</t>
  </si>
  <si>
    <t>1029276989</t>
  </si>
  <si>
    <t>32</t>
  </si>
  <si>
    <t>997223846</t>
  </si>
  <si>
    <t>Poplatek za uložení stavebního odpadu na skládce (skládkovné) asfaltového s obsahem dehtu zatříděného do Katalogu odpadů pod kódem 170 301</t>
  </si>
  <si>
    <t>-924730506</t>
  </si>
  <si>
    <t>Poznámka k položce:
cena je upravena dle místně příslušné skládky dle čl.1 Poznámky k souboru cen</t>
  </si>
  <si>
    <t>998</t>
  </si>
  <si>
    <t>Přesun hmot - CPV 45111220-6</t>
  </si>
  <si>
    <t>33</t>
  </si>
  <si>
    <t>998001123</t>
  </si>
  <si>
    <t>Přesun hmot pro demolice objektů výšky do 21 m</t>
  </si>
  <si>
    <t>-1513406443</t>
  </si>
  <si>
    <t>PSV</t>
  </si>
  <si>
    <t>Práce a dodávky PSV</t>
  </si>
  <si>
    <t>712</t>
  </si>
  <si>
    <t>Povlakové krytiny - CPV 45111300-1</t>
  </si>
  <si>
    <t>34</t>
  </si>
  <si>
    <t>712300833</t>
  </si>
  <si>
    <t>Odstranění ze střech plochých do 10° krytiny povlakové třívrstvé</t>
  </si>
  <si>
    <t>-1196149290</t>
  </si>
  <si>
    <t>(2,70*1,50)+2*(13,00*16,00)+2*(16,00*0,45)+(3,00*4,20) " odstranění střešní krytiny (původní  + nová krytina)</t>
  </si>
  <si>
    <t>713</t>
  </si>
  <si>
    <t>Izolace tepelné - CPV 45111300-1</t>
  </si>
  <si>
    <t>35</t>
  </si>
  <si>
    <t>713140823</t>
  </si>
  <si>
    <t>Odstranění tepelné izolace běžných stavebních konstrukcí z rohoží, pásů, dílců, desek, bloků střech plochých nadstřešních izolací volně položených z polystyrenu, tloušťka izolace přes 100 mm</t>
  </si>
  <si>
    <t>-1103196364</t>
  </si>
  <si>
    <t>(13,00*16,00)+(2,70*1,50)+(3,00*4,20) " odstranění tepelné izolace střechy (polystyren)</t>
  </si>
  <si>
    <t>764</t>
  </si>
  <si>
    <t>Konstrukce klempířské - CPV 45261310-0</t>
  </si>
  <si>
    <t>36</t>
  </si>
  <si>
    <t>764001901</t>
  </si>
  <si>
    <t>Napojení na stávající klempířské konstrukce délky spoje do 0,5 m</t>
  </si>
  <si>
    <t>-2019540607</t>
  </si>
  <si>
    <t>1 " napojení dešťového svodu na stávající</t>
  </si>
  <si>
    <t>37</t>
  </si>
  <si>
    <t>764518423</t>
  </si>
  <si>
    <t>Svod z pozinkovaného plechu včetně objímek, kolen a odskoků kruhový, průměru 120 mm</t>
  </si>
  <si>
    <t>-1200454622</t>
  </si>
  <si>
    <t>4,50 " doplnění dešťového svodu</t>
  </si>
  <si>
    <t>38</t>
  </si>
  <si>
    <t>998764102</t>
  </si>
  <si>
    <t>Přesun hmot pro konstrukce klempířské stanovený z hmotnosti přesunovaného materiálu vodorovná dopravní vzdálenost do 50 m v objektech výšky přes 6 do 12 m</t>
  </si>
  <si>
    <t>-1941308868</t>
  </si>
  <si>
    <t>784</t>
  </si>
  <si>
    <t>Dokončovací práce - malby a tapety  - CPV 45442100-8</t>
  </si>
  <si>
    <t>39</t>
  </si>
  <si>
    <t>784181011</t>
  </si>
  <si>
    <t>Pačokování dvojnásobné v místnostech výšky do 3,80 m</t>
  </si>
  <si>
    <t>-1837938924</t>
  </si>
  <si>
    <t>3*(1,05*2,10)+2*(1,20*1,50) " výmalby zazděných otvorů do hlavní budovy (dveře a podávací okna)</t>
  </si>
  <si>
    <t>HZS</t>
  </si>
  <si>
    <t>Hodinové zúčtovací sazby - CPV 45111300-1</t>
  </si>
  <si>
    <t>40</t>
  </si>
  <si>
    <t>HZS1291</t>
  </si>
  <si>
    <t>Hodinové zúčtovací sazby profesí HSV zemní a pomocné práce pomocný stavební dělník</t>
  </si>
  <si>
    <t>hod</t>
  </si>
  <si>
    <t>512</t>
  </si>
  <si>
    <t>1361645380</t>
  </si>
  <si>
    <t>4*4*8 " odstrojení a vyklizení objektu (chlazení, příprava TUV)</t>
  </si>
  <si>
    <t>VRN</t>
  </si>
  <si>
    <t>Vedlejší rozpočtové náklady</t>
  </si>
  <si>
    <t>VRN3</t>
  </si>
  <si>
    <t>Zařízení staveniště - CPV 45113000-2</t>
  </si>
  <si>
    <t>41</t>
  </si>
  <si>
    <t>030001000</t>
  </si>
  <si>
    <t>Zařízení staveniště</t>
  </si>
  <si>
    <t>Kč</t>
  </si>
  <si>
    <t>1024</t>
  </si>
  <si>
    <t>-273674358</t>
  </si>
  <si>
    <t>Poznámka k položce:
Zařízení staveniště - náklady na zabezpečení a ostrahu staveniště</t>
  </si>
  <si>
    <t>1 " náklady na zabezpečení a ostrahu staveniště</t>
  </si>
  <si>
    <t>nátěr_fasády</t>
  </si>
  <si>
    <t>celková plocha nátěru fasády</t>
  </si>
  <si>
    <t>125,8</t>
  </si>
  <si>
    <t>48,523</t>
  </si>
  <si>
    <t>230,996</t>
  </si>
  <si>
    <t>85,8</t>
  </si>
  <si>
    <t>A 1394 - Likvidace objektu přístavby strojovny</t>
  </si>
  <si>
    <t xml:space="preserve">    1 - Zemní práce</t>
  </si>
  <si>
    <t xml:space="preserve">    997 - Přesun sutě</t>
  </si>
  <si>
    <t xml:space="preserve">    998 - Přesun hmot</t>
  </si>
  <si>
    <t xml:space="preserve">    767 - Konstrukce zámečnické - CPV 45421000-4</t>
  </si>
  <si>
    <t xml:space="preserve">    783 - Dokončovací práce - nátěry - CPV 45442110-1</t>
  </si>
  <si>
    <t xml:space="preserve">    784 - Dokončovací práce - malby a tapety - CPV 45442100-8</t>
  </si>
  <si>
    <t>Zemní práce</t>
  </si>
  <si>
    <t>946557583</t>
  </si>
  <si>
    <t>4,50*14,00 " plocha zásypu po demolici objetu</t>
  </si>
  <si>
    <t>-1842989090</t>
  </si>
  <si>
    <t>-772777309</t>
  </si>
  <si>
    <t>-1171980891</t>
  </si>
  <si>
    <t>5,50*15,60 " plocha osetí terénních úprav</t>
  </si>
  <si>
    <t>1775248364</t>
  </si>
  <si>
    <t>4*(0,90*2,10)*0,30 " zazdění otvorů v obvodové zdi strojovny</t>
  </si>
  <si>
    <t>609056450</t>
  </si>
  <si>
    <t>4 " vnitřní omítka zazděných otvorů v obvodové zdi strojovny</t>
  </si>
  <si>
    <t>30852593</t>
  </si>
  <si>
    <t>13,60*3,95 " oprava venkovmí omítky po odbourání přístavku včetně omítky zazdění otvorů</t>
  </si>
  <si>
    <t>-1280631845</t>
  </si>
  <si>
    <t>(13,60*4,70)+(13,60*1,20)/2 " sjednocení štítu budovy strojovny</t>
  </si>
  <si>
    <t>-638514284</t>
  </si>
  <si>
    <t>nátěr_fasády*30 " pronájem lešení na 30 dní</t>
  </si>
  <si>
    <t>130813749</t>
  </si>
  <si>
    <t>-443324971</t>
  </si>
  <si>
    <t>4*(0,80*2,00) " vybourání ocelových zárubní v obvodové zdi strojovny</t>
  </si>
  <si>
    <t>968082016</t>
  </si>
  <si>
    <t>Vybourání plastových rámů oken s křídly, dveřních zárubní, vrat rámu oken s křídly, plochy přes 1 do 2 m2</t>
  </si>
  <si>
    <t>-2007687146</t>
  </si>
  <si>
    <t>7*(1,15*1,15) " demontáž plastových oken pro další použití</t>
  </si>
  <si>
    <t>1599940293</t>
  </si>
  <si>
    <t>(4,00+13,60+4,00)*3,17*0,30 " obvodové nosné zdi</t>
  </si>
  <si>
    <t>2*(4,00*0,15*3,17)+2*(2,00*0,15*3,17)+(5,85*0,15*3,17) " vnitřní příčky</t>
  </si>
  <si>
    <t>2*((0,70+0,35)*0,15*2,30) " zdi venkovního schodiště</t>
  </si>
  <si>
    <t>(4,60*13,60*0,30) " konstrukce stropu nad 1.np</t>
  </si>
  <si>
    <t>OK/OP*100 " = 21,006% podíl konstrukcí</t>
  </si>
  <si>
    <t>(4,30*13,60*3,95) " obestavěný objem budovy</t>
  </si>
  <si>
    <t>981513116</t>
  </si>
  <si>
    <t>Demolice konstrukcí objektů těžkými mechanizačními prostředky konstrukcí z betonu prostého</t>
  </si>
  <si>
    <t>136517163</t>
  </si>
  <si>
    <t>(4,30*13,60*0,30) " plocha podlahy</t>
  </si>
  <si>
    <t>(4,00+13,60+4,00)*0,45*0,30 " odbourání základů na -0,300</t>
  </si>
  <si>
    <t>Přesun sutě</t>
  </si>
  <si>
    <t>304072900</t>
  </si>
  <si>
    <t>997006006</t>
  </si>
  <si>
    <t>Drcení stavebního odpadu z demolic s dopravou na vzdálenost do 100 m a naložením do drtícího zařízení ze zdiva betonového</t>
  </si>
  <si>
    <t>-895566589</t>
  </si>
  <si>
    <t>1598166784</t>
  </si>
  <si>
    <t>-1581987883</t>
  </si>
  <si>
    <t>Poznámka k položce:
- dalších 12km na skládku</t>
  </si>
  <si>
    <t>151,227*12 'Přepočtené koeficientem množství</t>
  </si>
  <si>
    <t>997013801</t>
  </si>
  <si>
    <t>Poplatek za uložení stavebního odpadu na skládce (skládkovné) z prostého betonu zatříděného do Katalogu odpadů pod kódem 170 101</t>
  </si>
  <si>
    <t>2021295098</t>
  </si>
  <si>
    <t>-1062912135</t>
  </si>
  <si>
    <t>1653630912</t>
  </si>
  <si>
    <t>-1034448273</t>
  </si>
  <si>
    <t>Přesun hmot</t>
  </si>
  <si>
    <t>1341526118</t>
  </si>
  <si>
    <t>1994599704</t>
  </si>
  <si>
    <t>2*(4,30*0,45)+(4,60*13,00) " odstranění střešní krytiny</t>
  </si>
  <si>
    <t>713140821</t>
  </si>
  <si>
    <t>Odstranění tepelné izolace běžných stavebních konstrukcí z rohoží, pásů, dílců, desek, bloků střech plochých nadstřešních izolací volně položených z polystyrenu, tloušťka izolace do 100 mm</t>
  </si>
  <si>
    <t>-621940642</t>
  </si>
  <si>
    <t>(4,60*13,00) " odstranění izolace střechy</t>
  </si>
  <si>
    <t>767</t>
  </si>
  <si>
    <t>Konstrukce zámečnické - CPV 45421000-4</t>
  </si>
  <si>
    <t>767832101</t>
  </si>
  <si>
    <t>Montáž venkovních požárních žebříků do zdiva se suchovodem</t>
  </si>
  <si>
    <t>500907097</t>
  </si>
  <si>
    <t>9,80 " nový požární žebřík</t>
  </si>
  <si>
    <t>767832801</t>
  </si>
  <si>
    <t>Demontáž venkovních požárních žebříků s ochranným košem</t>
  </si>
  <si>
    <t>-939068363</t>
  </si>
  <si>
    <t>4,70 " stávajícípožární žebřík nad střechou</t>
  </si>
  <si>
    <t>553417699</t>
  </si>
  <si>
    <t>požární žebřík včetně suchovodu a ochranného koše, žárové zinkování, nátěr</t>
  </si>
  <si>
    <t>-1234594679</t>
  </si>
  <si>
    <t>1 " požární žebřík PZ l=10,80m</t>
  </si>
  <si>
    <t>767834112</t>
  </si>
  <si>
    <t>Montáž venkovních požárních žebříků Příplatek k cenám za montáž ochranného koše, připevněného svařováním</t>
  </si>
  <si>
    <t>-144270669</t>
  </si>
  <si>
    <t>998767102</t>
  </si>
  <si>
    <t>Přesun hmot pro zámečnické konstrukce stanovený z hmotnosti přesunovaného materiálu vodorovná dopravní vzdálenost do 50 m v objektech výšky přes 6 do 12 m</t>
  </si>
  <si>
    <t>874761891</t>
  </si>
  <si>
    <t>783</t>
  </si>
  <si>
    <t>Dokončovací práce - nátěry - CPV 45442110-1</t>
  </si>
  <si>
    <t>783823131</t>
  </si>
  <si>
    <t>Penetrační nátěr omítek hladkých omítek hladkých, zrnitých tenkovrstvých nebo štukových stupně členitosti 1 a 2 akrylátový</t>
  </si>
  <si>
    <t>752674828</t>
  </si>
  <si>
    <t>nátěr_fasády " nátěr opravy venkovmí omítky po odbourání přístavku včetně nátěru zbylé plochy štítu budovy pro sjednocení barevnosti objektu</t>
  </si>
  <si>
    <t>783827421</t>
  </si>
  <si>
    <t>Krycí (ochranný ) nátěr omítek dvojnásobný hladkých omítek hladkých, zrnitých tenkovrstvých nebo štukových stupně členitosti 1 a 2 akrylátový</t>
  </si>
  <si>
    <t>1624292605</t>
  </si>
  <si>
    <t>Dokončovací práce - malby a tapety - CPV 45442100-8</t>
  </si>
  <si>
    <t>332775707</t>
  </si>
  <si>
    <t>4*(1,50*2,20) " vnitřní omítka zazděných otvorů v obvodové zdi strojovny</t>
  </si>
  <si>
    <t>2128227844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</si>
</sst>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ht="29.25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32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34</v>
      </c>
      <c r="AL11" s="21"/>
      <c r="AM11" s="21"/>
      <c r="AN11" s="26" t="s">
        <v>35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37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4" t="s">
        <v>37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34</v>
      </c>
      <c r="AL14" s="21"/>
      <c r="AM14" s="21"/>
      <c r="AN14" s="34" t="s">
        <v>37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39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40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34</v>
      </c>
      <c r="AL17" s="21"/>
      <c r="AM17" s="21"/>
      <c r="AN17" s="26" t="s">
        <v>41</v>
      </c>
      <c r="AO17" s="21"/>
      <c r="AP17" s="21"/>
      <c r="AQ17" s="21"/>
      <c r="AR17" s="19"/>
      <c r="BE17" s="30"/>
      <c r="BS17" s="16" t="s">
        <v>42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43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44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45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34</v>
      </c>
      <c r="AL20" s="21"/>
      <c r="AM20" s="21"/>
      <c r="AN20" s="26" t="s">
        <v>46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47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51" customHeight="1">
      <c r="B23" s="20"/>
      <c r="C23" s="21"/>
      <c r="D23" s="21"/>
      <c r="E23" s="36" t="s">
        <v>48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pans="2:57" s="1" customFormat="1" ht="25.9" customHeight="1">
      <c r="B26" s="38"/>
      <c r="C26" s="39"/>
      <c r="D26" s="40" t="s">
        <v>49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50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51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52</v>
      </c>
      <c r="AL28" s="44"/>
      <c r="AM28" s="44"/>
      <c r="AN28" s="44"/>
      <c r="AO28" s="44"/>
      <c r="AP28" s="39"/>
      <c r="AQ28" s="39"/>
      <c r="AR28" s="43"/>
      <c r="BE28" s="30"/>
    </row>
    <row r="29" spans="2:57" s="2" customFormat="1" ht="14.4" customHeight="1" hidden="1">
      <c r="B29" s="45"/>
      <c r="C29" s="46"/>
      <c r="D29" s="31" t="s">
        <v>53</v>
      </c>
      <c r="E29" s="46"/>
      <c r="F29" s="31" t="s">
        <v>54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 hidden="1">
      <c r="B30" s="45"/>
      <c r="C30" s="46"/>
      <c r="D30" s="46"/>
      <c r="E30" s="46"/>
      <c r="F30" s="31" t="s">
        <v>55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>
      <c r="B31" s="45"/>
      <c r="C31" s="46"/>
      <c r="D31" s="51" t="s">
        <v>53</v>
      </c>
      <c r="E31" s="46"/>
      <c r="F31" s="31" t="s">
        <v>56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>
      <c r="B32" s="45"/>
      <c r="C32" s="46"/>
      <c r="D32" s="46"/>
      <c r="E32" s="46"/>
      <c r="F32" s="31" t="s">
        <v>57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44" s="2" customFormat="1" ht="14.4" customHeight="1" hidden="1">
      <c r="B33" s="45"/>
      <c r="C33" s="46"/>
      <c r="D33" s="46"/>
      <c r="E33" s="46"/>
      <c r="F33" s="31" t="s">
        <v>58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2"/>
      <c r="D35" s="53" t="s">
        <v>59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60</v>
      </c>
      <c r="U35" s="54"/>
      <c r="V35" s="54"/>
      <c r="W35" s="54"/>
      <c r="X35" s="56" t="s">
        <v>61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</row>
    <row r="41" spans="2:44" s="1" customFormat="1" ht="6.95" customHeigh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</row>
    <row r="42" spans="2:44" s="1" customFormat="1" ht="24.95" customHeight="1">
      <c r="B42" s="38"/>
      <c r="C42" s="22" t="s">
        <v>62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3" customFormat="1" ht="12" customHeight="1"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1011-02-19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</row>
    <row r="45" spans="2:44" s="4" customFormat="1" ht="36.95" customHeight="1"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Demolice objektů v areálu dolu Kohinoor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k.ú. Mariánské Radčice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25. 2. 2019</v>
      </c>
      <c r="AN47" s="72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5.15" customHeight="1">
      <c r="B49" s="38"/>
      <c r="C49" s="31" t="s">
        <v>30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Palivový kombinát Ústí, s.p.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38</v>
      </c>
      <c r="AJ49" s="39"/>
      <c r="AK49" s="39"/>
      <c r="AL49" s="39"/>
      <c r="AM49" s="73" t="str">
        <f>IF(E17="","",E17)</f>
        <v>Ing. Jana Chotová</v>
      </c>
      <c r="AN49" s="64"/>
      <c r="AO49" s="64"/>
      <c r="AP49" s="64"/>
      <c r="AQ49" s="39"/>
      <c r="AR49" s="43"/>
      <c r="AS49" s="74" t="s">
        <v>63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</row>
    <row r="50" spans="2:56" s="1" customFormat="1" ht="15.15" customHeight="1">
      <c r="B50" s="38"/>
      <c r="C50" s="31" t="s">
        <v>36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43</v>
      </c>
      <c r="AJ50" s="39"/>
      <c r="AK50" s="39"/>
      <c r="AL50" s="39"/>
      <c r="AM50" s="73" t="str">
        <f>IF(E20="","",E20)</f>
        <v>Karel Žíla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</row>
    <row r="52" spans="2:56" s="1" customFormat="1" ht="29.25" customHeight="1">
      <c r="B52" s="38"/>
      <c r="C52" s="86" t="s">
        <v>64</v>
      </c>
      <c r="D52" s="87"/>
      <c r="E52" s="87"/>
      <c r="F52" s="87"/>
      <c r="G52" s="87"/>
      <c r="H52" s="88"/>
      <c r="I52" s="89" t="s">
        <v>65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66</v>
      </c>
      <c r="AH52" s="87"/>
      <c r="AI52" s="87"/>
      <c r="AJ52" s="87"/>
      <c r="AK52" s="87"/>
      <c r="AL52" s="87"/>
      <c r="AM52" s="87"/>
      <c r="AN52" s="89" t="s">
        <v>67</v>
      </c>
      <c r="AO52" s="87"/>
      <c r="AP52" s="87"/>
      <c r="AQ52" s="91" t="s">
        <v>68</v>
      </c>
      <c r="AR52" s="43"/>
      <c r="AS52" s="92" t="s">
        <v>69</v>
      </c>
      <c r="AT52" s="93" t="s">
        <v>70</v>
      </c>
      <c r="AU52" s="93" t="s">
        <v>71</v>
      </c>
      <c r="AV52" s="93" t="s">
        <v>72</v>
      </c>
      <c r="AW52" s="93" t="s">
        <v>73</v>
      </c>
      <c r="AX52" s="93" t="s">
        <v>74</v>
      </c>
      <c r="AY52" s="93" t="s">
        <v>75</v>
      </c>
      <c r="AZ52" s="93" t="s">
        <v>76</v>
      </c>
      <c r="BA52" s="93" t="s">
        <v>77</v>
      </c>
      <c r="BB52" s="93" t="s">
        <v>78</v>
      </c>
      <c r="BC52" s="93" t="s">
        <v>79</v>
      </c>
      <c r="BD52" s="94" t="s">
        <v>80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</row>
    <row r="54" spans="2:90" s="5" customFormat="1" ht="32.4" customHeight="1">
      <c r="B54" s="98"/>
      <c r="C54" s="99" t="s">
        <v>81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82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S54" s="109" t="s">
        <v>83</v>
      </c>
      <c r="BT54" s="109" t="s">
        <v>84</v>
      </c>
      <c r="BU54" s="110" t="s">
        <v>85</v>
      </c>
      <c r="BV54" s="109" t="s">
        <v>86</v>
      </c>
      <c r="BW54" s="109" t="s">
        <v>5</v>
      </c>
      <c r="BX54" s="109" t="s">
        <v>87</v>
      </c>
      <c r="CL54" s="109" t="s">
        <v>19</v>
      </c>
    </row>
    <row r="55" spans="1:91" s="6" customFormat="1" ht="27" customHeight="1">
      <c r="A55" s="111" t="s">
        <v>88</v>
      </c>
      <c r="B55" s="112"/>
      <c r="C55" s="113"/>
      <c r="D55" s="114" t="s">
        <v>89</v>
      </c>
      <c r="E55" s="114"/>
      <c r="F55" s="114"/>
      <c r="G55" s="114"/>
      <c r="H55" s="114"/>
      <c r="I55" s="115"/>
      <c r="J55" s="114" t="s">
        <v>90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'A 1393 - Likvidace bývalé...'!J30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91</v>
      </c>
      <c r="AR55" s="118"/>
      <c r="AS55" s="119">
        <v>0</v>
      </c>
      <c r="AT55" s="120">
        <f>ROUND(SUM(AV55:AW55),2)</f>
        <v>0</v>
      </c>
      <c r="AU55" s="121">
        <f>'A 1393 - Likvidace bývalé...'!P95</f>
        <v>0</v>
      </c>
      <c r="AV55" s="120">
        <f>'A 1393 - Likvidace bývalé...'!J33</f>
        <v>0</v>
      </c>
      <c r="AW55" s="120">
        <f>'A 1393 - Likvidace bývalé...'!J34</f>
        <v>0</v>
      </c>
      <c r="AX55" s="120">
        <f>'A 1393 - Likvidace bývalé...'!J35</f>
        <v>0</v>
      </c>
      <c r="AY55" s="120">
        <f>'A 1393 - Likvidace bývalé...'!J36</f>
        <v>0</v>
      </c>
      <c r="AZ55" s="120">
        <f>'A 1393 - Likvidace bývalé...'!F33</f>
        <v>0</v>
      </c>
      <c r="BA55" s="120">
        <f>'A 1393 - Likvidace bývalé...'!F34</f>
        <v>0</v>
      </c>
      <c r="BB55" s="120">
        <f>'A 1393 - Likvidace bývalé...'!F35</f>
        <v>0</v>
      </c>
      <c r="BC55" s="120">
        <f>'A 1393 - Likvidace bývalé...'!F36</f>
        <v>0</v>
      </c>
      <c r="BD55" s="122">
        <f>'A 1393 - Likvidace bývalé...'!F37</f>
        <v>0</v>
      </c>
      <c r="BT55" s="123" t="s">
        <v>92</v>
      </c>
      <c r="BV55" s="123" t="s">
        <v>86</v>
      </c>
      <c r="BW55" s="123" t="s">
        <v>93</v>
      </c>
      <c r="BX55" s="123" t="s">
        <v>5</v>
      </c>
      <c r="CL55" s="123" t="s">
        <v>82</v>
      </c>
      <c r="CM55" s="123" t="s">
        <v>94</v>
      </c>
    </row>
    <row r="56" spans="1:91" s="6" customFormat="1" ht="16.5" customHeight="1">
      <c r="A56" s="111" t="s">
        <v>88</v>
      </c>
      <c r="B56" s="112"/>
      <c r="C56" s="113"/>
      <c r="D56" s="114" t="s">
        <v>95</v>
      </c>
      <c r="E56" s="114"/>
      <c r="F56" s="114"/>
      <c r="G56" s="114"/>
      <c r="H56" s="114"/>
      <c r="I56" s="115"/>
      <c r="J56" s="114" t="s">
        <v>96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'A 1394 - Likvidace objekt...'!J30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91</v>
      </c>
      <c r="AR56" s="118"/>
      <c r="AS56" s="124">
        <v>0</v>
      </c>
      <c r="AT56" s="125">
        <f>ROUND(SUM(AV56:AW56),2)</f>
        <v>0</v>
      </c>
      <c r="AU56" s="126">
        <f>'A 1394 - Likvidace objekt...'!P94</f>
        <v>0</v>
      </c>
      <c r="AV56" s="125">
        <f>'A 1394 - Likvidace objekt...'!J33</f>
        <v>0</v>
      </c>
      <c r="AW56" s="125">
        <f>'A 1394 - Likvidace objekt...'!J34</f>
        <v>0</v>
      </c>
      <c r="AX56" s="125">
        <f>'A 1394 - Likvidace objekt...'!J35</f>
        <v>0</v>
      </c>
      <c r="AY56" s="125">
        <f>'A 1394 - Likvidace objekt...'!J36</f>
        <v>0</v>
      </c>
      <c r="AZ56" s="125">
        <f>'A 1394 - Likvidace objekt...'!F33</f>
        <v>0</v>
      </c>
      <c r="BA56" s="125">
        <f>'A 1394 - Likvidace objekt...'!F34</f>
        <v>0</v>
      </c>
      <c r="BB56" s="125">
        <f>'A 1394 - Likvidace objekt...'!F35</f>
        <v>0</v>
      </c>
      <c r="BC56" s="125">
        <f>'A 1394 - Likvidace objekt...'!F36</f>
        <v>0</v>
      </c>
      <c r="BD56" s="127">
        <f>'A 1394 - Likvidace objekt...'!F37</f>
        <v>0</v>
      </c>
      <c r="BT56" s="123" t="s">
        <v>92</v>
      </c>
      <c r="BV56" s="123" t="s">
        <v>86</v>
      </c>
      <c r="BW56" s="123" t="s">
        <v>97</v>
      </c>
      <c r="BX56" s="123" t="s">
        <v>5</v>
      </c>
      <c r="CL56" s="123" t="s">
        <v>82</v>
      </c>
      <c r="CM56" s="123" t="s">
        <v>94</v>
      </c>
    </row>
    <row r="57" spans="2:44" s="1" customFormat="1" ht="30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  <row r="58" spans="2:44" s="1" customFormat="1" ht="6.95" customHeight="1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A 1393 - Likvidace bývalé...'!C2" display="/"/>
    <hyperlink ref="A56" location="'A 1394 - Likvidace objek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93</v>
      </c>
      <c r="AZ2" s="129" t="s">
        <v>98</v>
      </c>
      <c r="BA2" s="129" t="s">
        <v>99</v>
      </c>
      <c r="BB2" s="129" t="s">
        <v>100</v>
      </c>
      <c r="BC2" s="129" t="s">
        <v>101</v>
      </c>
      <c r="BD2" s="129" t="s">
        <v>94</v>
      </c>
    </row>
    <row r="3" spans="2:5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9"/>
      <c r="AT3" s="16" t="s">
        <v>94</v>
      </c>
      <c r="AZ3" s="129" t="s">
        <v>102</v>
      </c>
      <c r="BA3" s="129" t="s">
        <v>103</v>
      </c>
      <c r="BB3" s="129" t="s">
        <v>104</v>
      </c>
      <c r="BC3" s="129" t="s">
        <v>105</v>
      </c>
      <c r="BD3" s="129" t="s">
        <v>94</v>
      </c>
    </row>
    <row r="4" spans="2:56" ht="24.95" customHeight="1">
      <c r="B4" s="19"/>
      <c r="D4" s="133" t="s">
        <v>106</v>
      </c>
      <c r="L4" s="19"/>
      <c r="M4" s="134" t="s">
        <v>10</v>
      </c>
      <c r="AT4" s="16" t="s">
        <v>42</v>
      </c>
      <c r="AZ4" s="129" t="s">
        <v>107</v>
      </c>
      <c r="BA4" s="129" t="s">
        <v>108</v>
      </c>
      <c r="BB4" s="129" t="s">
        <v>109</v>
      </c>
      <c r="BC4" s="129" t="s">
        <v>110</v>
      </c>
      <c r="BD4" s="129" t="s">
        <v>94</v>
      </c>
    </row>
    <row r="5" spans="2:56" ht="6.95" customHeight="1">
      <c r="B5" s="19"/>
      <c r="L5" s="19"/>
      <c r="AZ5" s="129" t="s">
        <v>111</v>
      </c>
      <c r="BA5" s="129" t="s">
        <v>112</v>
      </c>
      <c r="BB5" s="129" t="s">
        <v>109</v>
      </c>
      <c r="BC5" s="129" t="s">
        <v>113</v>
      </c>
      <c r="BD5" s="129" t="s">
        <v>94</v>
      </c>
    </row>
    <row r="6" spans="2:56" ht="12" customHeight="1">
      <c r="B6" s="19"/>
      <c r="D6" s="135" t="s">
        <v>16</v>
      </c>
      <c r="L6" s="19"/>
      <c r="AZ6" s="129" t="s">
        <v>114</v>
      </c>
      <c r="BA6" s="129" t="s">
        <v>115</v>
      </c>
      <c r="BB6" s="129" t="s">
        <v>109</v>
      </c>
      <c r="BC6" s="129" t="s">
        <v>116</v>
      </c>
      <c r="BD6" s="129" t="s">
        <v>94</v>
      </c>
    </row>
    <row r="7" spans="2:56" ht="16.5" customHeight="1">
      <c r="B7" s="19"/>
      <c r="E7" s="136" t="str">
        <f>'Rekapitulace stavby'!K6</f>
        <v>Demolice objektů v areálu dolu Kohinoor</v>
      </c>
      <c r="F7" s="135"/>
      <c r="G7" s="135"/>
      <c r="H7" s="135"/>
      <c r="L7" s="19"/>
      <c r="AZ7" s="129" t="s">
        <v>117</v>
      </c>
      <c r="BA7" s="129" t="s">
        <v>118</v>
      </c>
      <c r="BB7" s="129" t="s">
        <v>100</v>
      </c>
      <c r="BC7" s="129" t="s">
        <v>119</v>
      </c>
      <c r="BD7" s="129" t="s">
        <v>94</v>
      </c>
    </row>
    <row r="8" spans="2:12" s="1" customFormat="1" ht="12" customHeight="1">
      <c r="B8" s="43"/>
      <c r="D8" s="135" t="s">
        <v>120</v>
      </c>
      <c r="I8" s="137"/>
      <c r="L8" s="43"/>
    </row>
    <row r="9" spans="2:12" s="1" customFormat="1" ht="36.95" customHeight="1">
      <c r="B9" s="43"/>
      <c r="E9" s="138" t="s">
        <v>121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5" t="s">
        <v>18</v>
      </c>
      <c r="F11" s="139" t="s">
        <v>82</v>
      </c>
      <c r="I11" s="140" t="s">
        <v>20</v>
      </c>
      <c r="J11" s="139" t="s">
        <v>82</v>
      </c>
      <c r="L11" s="43"/>
    </row>
    <row r="12" spans="2:12" s="1" customFormat="1" ht="12" customHeight="1">
      <c r="B12" s="43"/>
      <c r="D12" s="135" t="s">
        <v>22</v>
      </c>
      <c r="F12" s="139" t="s">
        <v>23</v>
      </c>
      <c r="I12" s="140" t="s">
        <v>24</v>
      </c>
      <c r="J12" s="141" t="str">
        <f>'Rekapitulace stavby'!AN8</f>
        <v>25. 2. 2019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5" t="s">
        <v>30</v>
      </c>
      <c r="I14" s="140" t="s">
        <v>31</v>
      </c>
      <c r="J14" s="139" t="s">
        <v>32</v>
      </c>
      <c r="L14" s="43"/>
    </row>
    <row r="15" spans="2:12" s="1" customFormat="1" ht="18" customHeight="1">
      <c r="B15" s="43"/>
      <c r="E15" s="139" t="s">
        <v>33</v>
      </c>
      <c r="I15" s="140" t="s">
        <v>34</v>
      </c>
      <c r="J15" s="139" t="s">
        <v>35</v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5" t="s">
        <v>36</v>
      </c>
      <c r="I17" s="140" t="s">
        <v>31</v>
      </c>
      <c r="J17" s="32" t="str">
        <f>'Rekapitulace stavby'!AN13</f>
        <v>Vyplň údaj</v>
      </c>
      <c r="L17" s="43"/>
    </row>
    <row r="18" spans="2:12" s="1" customFormat="1" ht="18" customHeight="1">
      <c r="B18" s="43"/>
      <c r="E18" s="32" t="str">
        <f>'Rekapitulace stavby'!E14</f>
        <v>Vyplň údaj</v>
      </c>
      <c r="F18" s="139"/>
      <c r="G18" s="139"/>
      <c r="H18" s="139"/>
      <c r="I18" s="140" t="s">
        <v>34</v>
      </c>
      <c r="J18" s="32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5" t="s">
        <v>38</v>
      </c>
      <c r="I20" s="140" t="s">
        <v>31</v>
      </c>
      <c r="J20" s="139" t="s">
        <v>39</v>
      </c>
      <c r="L20" s="43"/>
    </row>
    <row r="21" spans="2:12" s="1" customFormat="1" ht="18" customHeight="1">
      <c r="B21" s="43"/>
      <c r="E21" s="139" t="s">
        <v>40</v>
      </c>
      <c r="I21" s="140" t="s">
        <v>34</v>
      </c>
      <c r="J21" s="139" t="s">
        <v>41</v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5" t="s">
        <v>43</v>
      </c>
      <c r="I23" s="140" t="s">
        <v>31</v>
      </c>
      <c r="J23" s="139" t="s">
        <v>44</v>
      </c>
      <c r="L23" s="43"/>
    </row>
    <row r="24" spans="2:12" s="1" customFormat="1" ht="18" customHeight="1">
      <c r="B24" s="43"/>
      <c r="E24" s="139" t="s">
        <v>45</v>
      </c>
      <c r="I24" s="140" t="s">
        <v>34</v>
      </c>
      <c r="J24" s="139" t="s">
        <v>46</v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5" t="s">
        <v>47</v>
      </c>
      <c r="I26" s="137"/>
      <c r="L26" s="43"/>
    </row>
    <row r="27" spans="2:12" s="7" customFormat="1" ht="89.25" customHeight="1">
      <c r="B27" s="142"/>
      <c r="E27" s="143" t="s">
        <v>48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6"/>
      <c r="E29" s="76"/>
      <c r="F29" s="76"/>
      <c r="G29" s="76"/>
      <c r="H29" s="76"/>
      <c r="I29" s="145"/>
      <c r="J29" s="76"/>
      <c r="K29" s="76"/>
      <c r="L29" s="43"/>
    </row>
    <row r="30" spans="2:12" s="1" customFormat="1" ht="25.4" customHeight="1">
      <c r="B30" s="43"/>
      <c r="D30" s="146" t="s">
        <v>49</v>
      </c>
      <c r="I30" s="137"/>
      <c r="J30" s="147">
        <f>ROUND(J95,2)</f>
        <v>0</v>
      </c>
      <c r="L30" s="43"/>
    </row>
    <row r="31" spans="2:12" s="1" customFormat="1" ht="6.95" customHeight="1">
      <c r="B31" s="43"/>
      <c r="D31" s="76"/>
      <c r="E31" s="76"/>
      <c r="F31" s="76"/>
      <c r="G31" s="76"/>
      <c r="H31" s="76"/>
      <c r="I31" s="145"/>
      <c r="J31" s="76"/>
      <c r="K31" s="76"/>
      <c r="L31" s="43"/>
    </row>
    <row r="32" spans="2:12" s="1" customFormat="1" ht="14.4" customHeight="1">
      <c r="B32" s="43"/>
      <c r="F32" s="148" t="s">
        <v>51</v>
      </c>
      <c r="I32" s="149" t="s">
        <v>50</v>
      </c>
      <c r="J32" s="148" t="s">
        <v>52</v>
      </c>
      <c r="L32" s="43"/>
    </row>
    <row r="33" spans="2:12" s="1" customFormat="1" ht="14.4" customHeight="1" hidden="1">
      <c r="B33" s="43"/>
      <c r="D33" s="150" t="s">
        <v>53</v>
      </c>
      <c r="E33" s="135" t="s">
        <v>54</v>
      </c>
      <c r="F33" s="151">
        <f>ROUND((SUM(BE95:BE208)),2)</f>
        <v>0</v>
      </c>
      <c r="I33" s="152">
        <v>0.21</v>
      </c>
      <c r="J33" s="151">
        <f>ROUND(((SUM(BE95:BE208))*I33),2)</f>
        <v>0</v>
      </c>
      <c r="L33" s="43"/>
    </row>
    <row r="34" spans="2:12" s="1" customFormat="1" ht="14.4" customHeight="1" hidden="1">
      <c r="B34" s="43"/>
      <c r="E34" s="135" t="s">
        <v>55</v>
      </c>
      <c r="F34" s="151">
        <f>ROUND((SUM(BF95:BF208)),2)</f>
        <v>0</v>
      </c>
      <c r="I34" s="152">
        <v>0.15</v>
      </c>
      <c r="J34" s="151">
        <f>ROUND(((SUM(BF95:BF208))*I34),2)</f>
        <v>0</v>
      </c>
      <c r="L34" s="43"/>
    </row>
    <row r="35" spans="2:12" s="1" customFormat="1" ht="14.4" customHeight="1">
      <c r="B35" s="43"/>
      <c r="D35" s="135" t="s">
        <v>53</v>
      </c>
      <c r="E35" s="135" t="s">
        <v>56</v>
      </c>
      <c r="F35" s="151">
        <f>ROUND((SUM(BG95:BG208)),2)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>
      <c r="B36" s="43"/>
      <c r="E36" s="135" t="s">
        <v>57</v>
      </c>
      <c r="F36" s="151">
        <f>ROUND((SUM(BH95:BH208)),2)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5" t="s">
        <v>58</v>
      </c>
      <c r="F37" s="151">
        <f>ROUND((SUM(BI95:BI208)),2)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59</v>
      </c>
      <c r="E39" s="155"/>
      <c r="F39" s="155"/>
      <c r="G39" s="156" t="s">
        <v>60</v>
      </c>
      <c r="H39" s="157" t="s">
        <v>61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43"/>
    </row>
    <row r="44" spans="2:12" s="1" customFormat="1" ht="6.95" customHeight="1" hidden="1"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43"/>
    </row>
    <row r="45" spans="2:12" s="1" customFormat="1" ht="24.95" customHeight="1" hidden="1">
      <c r="B45" s="38"/>
      <c r="C45" s="22" t="s">
        <v>122</v>
      </c>
      <c r="D45" s="39"/>
      <c r="E45" s="39"/>
      <c r="F45" s="39"/>
      <c r="G45" s="39"/>
      <c r="H45" s="39"/>
      <c r="I45" s="137"/>
      <c r="J45" s="39"/>
      <c r="K45" s="39"/>
      <c r="L45" s="43"/>
    </row>
    <row r="46" spans="2:12" s="1" customFormat="1" ht="6.95" customHeight="1" hidden="1">
      <c r="B46" s="38"/>
      <c r="C46" s="39"/>
      <c r="D46" s="39"/>
      <c r="E46" s="39"/>
      <c r="F46" s="39"/>
      <c r="G46" s="39"/>
      <c r="H46" s="39"/>
      <c r="I46" s="137"/>
      <c r="J46" s="39"/>
      <c r="K46" s="39"/>
      <c r="L46" s="43"/>
    </row>
    <row r="47" spans="2:12" s="1" customFormat="1" ht="12" customHeight="1" hidden="1">
      <c r="B47" s="38"/>
      <c r="C47" s="31" t="s">
        <v>16</v>
      </c>
      <c r="D47" s="39"/>
      <c r="E47" s="39"/>
      <c r="F47" s="39"/>
      <c r="G47" s="39"/>
      <c r="H47" s="39"/>
      <c r="I47" s="137"/>
      <c r="J47" s="39"/>
      <c r="K47" s="39"/>
      <c r="L47" s="43"/>
    </row>
    <row r="48" spans="2:12" s="1" customFormat="1" ht="16.5" customHeight="1" hidden="1">
      <c r="B48" s="38"/>
      <c r="C48" s="39"/>
      <c r="D48" s="39"/>
      <c r="E48" s="167" t="str">
        <f>E7</f>
        <v>Demolice objektů v areálu dolu Kohinoor</v>
      </c>
      <c r="F48" s="31"/>
      <c r="G48" s="31"/>
      <c r="H48" s="31"/>
      <c r="I48" s="137"/>
      <c r="J48" s="39"/>
      <c r="K48" s="39"/>
      <c r="L48" s="43"/>
    </row>
    <row r="49" spans="2:12" s="1" customFormat="1" ht="12" customHeight="1" hidden="1">
      <c r="B49" s="38"/>
      <c r="C49" s="31" t="s">
        <v>120</v>
      </c>
      <c r="D49" s="39"/>
      <c r="E49" s="39"/>
      <c r="F49" s="39"/>
      <c r="G49" s="39"/>
      <c r="H49" s="39"/>
      <c r="I49" s="137"/>
      <c r="J49" s="39"/>
      <c r="K49" s="39"/>
      <c r="L49" s="43"/>
    </row>
    <row r="50" spans="2:12" s="1" customFormat="1" ht="16.5" customHeight="1" hidden="1">
      <c r="B50" s="38"/>
      <c r="C50" s="39"/>
      <c r="D50" s="39"/>
      <c r="E50" s="69" t="str">
        <f>E9</f>
        <v>A 1393 - Likvidace bývalé kuchyně v areálu Kohinoor</v>
      </c>
      <c r="F50" s="39"/>
      <c r="G50" s="39"/>
      <c r="H50" s="39"/>
      <c r="I50" s="137"/>
      <c r="J50" s="39"/>
      <c r="K50" s="39"/>
      <c r="L50" s="43"/>
    </row>
    <row r="51" spans="2:12" s="1" customFormat="1" ht="6.95" customHeight="1" hidden="1">
      <c r="B51" s="38"/>
      <c r="C51" s="39"/>
      <c r="D51" s="39"/>
      <c r="E51" s="39"/>
      <c r="F51" s="39"/>
      <c r="G51" s="39"/>
      <c r="H51" s="39"/>
      <c r="I51" s="137"/>
      <c r="J51" s="39"/>
      <c r="K51" s="39"/>
      <c r="L51" s="43"/>
    </row>
    <row r="52" spans="2:12" s="1" customFormat="1" ht="12" customHeight="1" hidden="1">
      <c r="B52" s="38"/>
      <c r="C52" s="31" t="s">
        <v>22</v>
      </c>
      <c r="D52" s="39"/>
      <c r="E52" s="39"/>
      <c r="F52" s="26" t="str">
        <f>F12</f>
        <v>k.ú. Mariánské Radčice</v>
      </c>
      <c r="G52" s="39"/>
      <c r="H52" s="39"/>
      <c r="I52" s="140" t="s">
        <v>24</v>
      </c>
      <c r="J52" s="72" t="str">
        <f>IF(J12="","",J12)</f>
        <v>25. 2. 2019</v>
      </c>
      <c r="K52" s="39"/>
      <c r="L52" s="43"/>
    </row>
    <row r="53" spans="2:12" s="1" customFormat="1" ht="6.95" customHeight="1" hidden="1">
      <c r="B53" s="38"/>
      <c r="C53" s="39"/>
      <c r="D53" s="39"/>
      <c r="E53" s="39"/>
      <c r="F53" s="39"/>
      <c r="G53" s="39"/>
      <c r="H53" s="39"/>
      <c r="I53" s="137"/>
      <c r="J53" s="39"/>
      <c r="K53" s="39"/>
      <c r="L53" s="43"/>
    </row>
    <row r="54" spans="2:12" s="1" customFormat="1" ht="15.15" customHeight="1" hidden="1">
      <c r="B54" s="38"/>
      <c r="C54" s="31" t="s">
        <v>30</v>
      </c>
      <c r="D54" s="39"/>
      <c r="E54" s="39"/>
      <c r="F54" s="26" t="str">
        <f>E15</f>
        <v>Palivový kombinát Ústí, s.p.</v>
      </c>
      <c r="G54" s="39"/>
      <c r="H54" s="39"/>
      <c r="I54" s="140" t="s">
        <v>38</v>
      </c>
      <c r="J54" s="36" t="str">
        <f>E21</f>
        <v>Ing. Jana Chotová</v>
      </c>
      <c r="K54" s="39"/>
      <c r="L54" s="43"/>
    </row>
    <row r="55" spans="2:12" s="1" customFormat="1" ht="15.15" customHeight="1" hidden="1">
      <c r="B55" s="38"/>
      <c r="C55" s="31" t="s">
        <v>36</v>
      </c>
      <c r="D55" s="39"/>
      <c r="E55" s="39"/>
      <c r="F55" s="26" t="str">
        <f>IF(E18="","",E18)</f>
        <v>Vyplň údaj</v>
      </c>
      <c r="G55" s="39"/>
      <c r="H55" s="39"/>
      <c r="I55" s="140" t="s">
        <v>43</v>
      </c>
      <c r="J55" s="36" t="str">
        <f>E24</f>
        <v>Karel Žíla</v>
      </c>
      <c r="K55" s="39"/>
      <c r="L55" s="43"/>
    </row>
    <row r="56" spans="2:12" s="1" customFormat="1" ht="10.3" customHeight="1" hidden="1">
      <c r="B56" s="38"/>
      <c r="C56" s="39"/>
      <c r="D56" s="39"/>
      <c r="E56" s="39"/>
      <c r="F56" s="39"/>
      <c r="G56" s="39"/>
      <c r="H56" s="39"/>
      <c r="I56" s="137"/>
      <c r="J56" s="39"/>
      <c r="K56" s="39"/>
      <c r="L56" s="43"/>
    </row>
    <row r="57" spans="2:12" s="1" customFormat="1" ht="29.25" customHeight="1" hidden="1">
      <c r="B57" s="38"/>
      <c r="C57" s="168" t="s">
        <v>123</v>
      </c>
      <c r="D57" s="169"/>
      <c r="E57" s="169"/>
      <c r="F57" s="169"/>
      <c r="G57" s="169"/>
      <c r="H57" s="169"/>
      <c r="I57" s="170"/>
      <c r="J57" s="171" t="s">
        <v>124</v>
      </c>
      <c r="K57" s="169"/>
      <c r="L57" s="43"/>
    </row>
    <row r="58" spans="2:12" s="1" customFormat="1" ht="10.3" customHeight="1" hidden="1">
      <c r="B58" s="38"/>
      <c r="C58" s="39"/>
      <c r="D58" s="39"/>
      <c r="E58" s="39"/>
      <c r="F58" s="39"/>
      <c r="G58" s="39"/>
      <c r="H58" s="39"/>
      <c r="I58" s="137"/>
      <c r="J58" s="39"/>
      <c r="K58" s="39"/>
      <c r="L58" s="43"/>
    </row>
    <row r="59" spans="2:47" s="1" customFormat="1" ht="22.8" customHeight="1" hidden="1">
      <c r="B59" s="38"/>
      <c r="C59" s="172" t="s">
        <v>81</v>
      </c>
      <c r="D59" s="39"/>
      <c r="E59" s="39"/>
      <c r="F59" s="39"/>
      <c r="G59" s="39"/>
      <c r="H59" s="39"/>
      <c r="I59" s="137"/>
      <c r="J59" s="102">
        <f>J95</f>
        <v>0</v>
      </c>
      <c r="K59" s="39"/>
      <c r="L59" s="43"/>
      <c r="AU59" s="16" t="s">
        <v>125</v>
      </c>
    </row>
    <row r="60" spans="2:12" s="8" customFormat="1" ht="24.95" customHeight="1" hidden="1">
      <c r="B60" s="173"/>
      <c r="C60" s="174"/>
      <c r="D60" s="175" t="s">
        <v>126</v>
      </c>
      <c r="E60" s="176"/>
      <c r="F60" s="176"/>
      <c r="G60" s="176"/>
      <c r="H60" s="176"/>
      <c r="I60" s="177"/>
      <c r="J60" s="178">
        <f>J96</f>
        <v>0</v>
      </c>
      <c r="K60" s="174"/>
      <c r="L60" s="179"/>
    </row>
    <row r="61" spans="2:12" s="9" customFormat="1" ht="19.9" customHeight="1" hidden="1">
      <c r="B61" s="180"/>
      <c r="C61" s="181"/>
      <c r="D61" s="182" t="s">
        <v>127</v>
      </c>
      <c r="E61" s="183"/>
      <c r="F61" s="183"/>
      <c r="G61" s="183"/>
      <c r="H61" s="183"/>
      <c r="I61" s="184"/>
      <c r="J61" s="185">
        <f>J97</f>
        <v>0</v>
      </c>
      <c r="K61" s="181"/>
      <c r="L61" s="186"/>
    </row>
    <row r="62" spans="2:12" s="9" customFormat="1" ht="19.9" customHeight="1" hidden="1">
      <c r="B62" s="180"/>
      <c r="C62" s="181"/>
      <c r="D62" s="182" t="s">
        <v>128</v>
      </c>
      <c r="E62" s="183"/>
      <c r="F62" s="183"/>
      <c r="G62" s="183"/>
      <c r="H62" s="183"/>
      <c r="I62" s="184"/>
      <c r="J62" s="185">
        <f>J113</f>
        <v>0</v>
      </c>
      <c r="K62" s="181"/>
      <c r="L62" s="186"/>
    </row>
    <row r="63" spans="2:12" s="9" customFormat="1" ht="19.9" customHeight="1" hidden="1">
      <c r="B63" s="180"/>
      <c r="C63" s="181"/>
      <c r="D63" s="182" t="s">
        <v>129</v>
      </c>
      <c r="E63" s="183"/>
      <c r="F63" s="183"/>
      <c r="G63" s="183"/>
      <c r="H63" s="183"/>
      <c r="I63" s="184"/>
      <c r="J63" s="185">
        <f>J119</f>
        <v>0</v>
      </c>
      <c r="K63" s="181"/>
      <c r="L63" s="186"/>
    </row>
    <row r="64" spans="2:12" s="9" customFormat="1" ht="19.9" customHeight="1" hidden="1">
      <c r="B64" s="180"/>
      <c r="C64" s="181"/>
      <c r="D64" s="182" t="s">
        <v>130</v>
      </c>
      <c r="E64" s="183"/>
      <c r="F64" s="183"/>
      <c r="G64" s="183"/>
      <c r="H64" s="183"/>
      <c r="I64" s="184"/>
      <c r="J64" s="185">
        <f>J122</f>
        <v>0</v>
      </c>
      <c r="K64" s="181"/>
      <c r="L64" s="186"/>
    </row>
    <row r="65" spans="2:12" s="9" customFormat="1" ht="19.9" customHeight="1" hidden="1">
      <c r="B65" s="180"/>
      <c r="C65" s="181"/>
      <c r="D65" s="182" t="s">
        <v>131</v>
      </c>
      <c r="E65" s="183"/>
      <c r="F65" s="183"/>
      <c r="G65" s="183"/>
      <c r="H65" s="183"/>
      <c r="I65" s="184"/>
      <c r="J65" s="185">
        <f>J127</f>
        <v>0</v>
      </c>
      <c r="K65" s="181"/>
      <c r="L65" s="186"/>
    </row>
    <row r="66" spans="2:12" s="9" customFormat="1" ht="19.9" customHeight="1" hidden="1">
      <c r="B66" s="180"/>
      <c r="C66" s="181"/>
      <c r="D66" s="182" t="s">
        <v>132</v>
      </c>
      <c r="E66" s="183"/>
      <c r="F66" s="183"/>
      <c r="G66" s="183"/>
      <c r="H66" s="183"/>
      <c r="I66" s="184"/>
      <c r="J66" s="185">
        <f>J166</f>
        <v>0</v>
      </c>
      <c r="K66" s="181"/>
      <c r="L66" s="186"/>
    </row>
    <row r="67" spans="2:12" s="9" customFormat="1" ht="19.9" customHeight="1" hidden="1">
      <c r="B67" s="180"/>
      <c r="C67" s="181"/>
      <c r="D67" s="182" t="s">
        <v>133</v>
      </c>
      <c r="E67" s="183"/>
      <c r="F67" s="183"/>
      <c r="G67" s="183"/>
      <c r="H67" s="183"/>
      <c r="I67" s="184"/>
      <c r="J67" s="185">
        <f>J183</f>
        <v>0</v>
      </c>
      <c r="K67" s="181"/>
      <c r="L67" s="186"/>
    </row>
    <row r="68" spans="2:12" s="8" customFormat="1" ht="24.95" customHeight="1" hidden="1">
      <c r="B68" s="173"/>
      <c r="C68" s="174"/>
      <c r="D68" s="175" t="s">
        <v>134</v>
      </c>
      <c r="E68" s="176"/>
      <c r="F68" s="176"/>
      <c r="G68" s="176"/>
      <c r="H68" s="176"/>
      <c r="I68" s="177"/>
      <c r="J68" s="178">
        <f>J185</f>
        <v>0</v>
      </c>
      <c r="K68" s="174"/>
      <c r="L68" s="179"/>
    </row>
    <row r="69" spans="2:12" s="9" customFormat="1" ht="19.9" customHeight="1" hidden="1">
      <c r="B69" s="180"/>
      <c r="C69" s="181"/>
      <c r="D69" s="182" t="s">
        <v>135</v>
      </c>
      <c r="E69" s="183"/>
      <c r="F69" s="183"/>
      <c r="G69" s="183"/>
      <c r="H69" s="183"/>
      <c r="I69" s="184"/>
      <c r="J69" s="185">
        <f>J186</f>
        <v>0</v>
      </c>
      <c r="K69" s="181"/>
      <c r="L69" s="186"/>
    </row>
    <row r="70" spans="2:12" s="9" customFormat="1" ht="19.9" customHeight="1" hidden="1">
      <c r="B70" s="180"/>
      <c r="C70" s="181"/>
      <c r="D70" s="182" t="s">
        <v>136</v>
      </c>
      <c r="E70" s="183"/>
      <c r="F70" s="183"/>
      <c r="G70" s="183"/>
      <c r="H70" s="183"/>
      <c r="I70" s="184"/>
      <c r="J70" s="185">
        <f>J189</f>
        <v>0</v>
      </c>
      <c r="K70" s="181"/>
      <c r="L70" s="186"/>
    </row>
    <row r="71" spans="2:12" s="9" customFormat="1" ht="19.9" customHeight="1" hidden="1">
      <c r="B71" s="180"/>
      <c r="C71" s="181"/>
      <c r="D71" s="182" t="s">
        <v>137</v>
      </c>
      <c r="E71" s="183"/>
      <c r="F71" s="183"/>
      <c r="G71" s="183"/>
      <c r="H71" s="183"/>
      <c r="I71" s="184"/>
      <c r="J71" s="185">
        <f>J192</f>
        <v>0</v>
      </c>
      <c r="K71" s="181"/>
      <c r="L71" s="186"/>
    </row>
    <row r="72" spans="2:12" s="9" customFormat="1" ht="19.9" customHeight="1" hidden="1">
      <c r="B72" s="180"/>
      <c r="C72" s="181"/>
      <c r="D72" s="182" t="s">
        <v>138</v>
      </c>
      <c r="E72" s="183"/>
      <c r="F72" s="183"/>
      <c r="G72" s="183"/>
      <c r="H72" s="183"/>
      <c r="I72" s="184"/>
      <c r="J72" s="185">
        <f>J198</f>
        <v>0</v>
      </c>
      <c r="K72" s="181"/>
      <c r="L72" s="186"/>
    </row>
    <row r="73" spans="2:12" s="8" customFormat="1" ht="24.95" customHeight="1" hidden="1">
      <c r="B73" s="173"/>
      <c r="C73" s="174"/>
      <c r="D73" s="175" t="s">
        <v>139</v>
      </c>
      <c r="E73" s="176"/>
      <c r="F73" s="176"/>
      <c r="G73" s="176"/>
      <c r="H73" s="176"/>
      <c r="I73" s="177"/>
      <c r="J73" s="178">
        <f>J201</f>
        <v>0</v>
      </c>
      <c r="K73" s="174"/>
      <c r="L73" s="179"/>
    </row>
    <row r="74" spans="2:12" s="8" customFormat="1" ht="24.95" customHeight="1" hidden="1">
      <c r="B74" s="173"/>
      <c r="C74" s="174"/>
      <c r="D74" s="175" t="s">
        <v>140</v>
      </c>
      <c r="E74" s="176"/>
      <c r="F74" s="176"/>
      <c r="G74" s="176"/>
      <c r="H74" s="176"/>
      <c r="I74" s="177"/>
      <c r="J74" s="178">
        <f>J204</f>
        <v>0</v>
      </c>
      <c r="K74" s="174"/>
      <c r="L74" s="179"/>
    </row>
    <row r="75" spans="2:12" s="9" customFormat="1" ht="19.9" customHeight="1" hidden="1">
      <c r="B75" s="180"/>
      <c r="C75" s="181"/>
      <c r="D75" s="182" t="s">
        <v>141</v>
      </c>
      <c r="E75" s="183"/>
      <c r="F75" s="183"/>
      <c r="G75" s="183"/>
      <c r="H75" s="183"/>
      <c r="I75" s="184"/>
      <c r="J75" s="185">
        <f>J205</f>
        <v>0</v>
      </c>
      <c r="K75" s="181"/>
      <c r="L75" s="186"/>
    </row>
    <row r="76" spans="2:12" s="1" customFormat="1" ht="21.8" customHeight="1" hidden="1">
      <c r="B76" s="38"/>
      <c r="C76" s="39"/>
      <c r="D76" s="39"/>
      <c r="E76" s="39"/>
      <c r="F76" s="39"/>
      <c r="G76" s="39"/>
      <c r="H76" s="39"/>
      <c r="I76" s="137"/>
      <c r="J76" s="39"/>
      <c r="K76" s="39"/>
      <c r="L76" s="43"/>
    </row>
    <row r="77" spans="2:12" s="1" customFormat="1" ht="6.95" customHeight="1" hidden="1">
      <c r="B77" s="59"/>
      <c r="C77" s="60"/>
      <c r="D77" s="60"/>
      <c r="E77" s="60"/>
      <c r="F77" s="60"/>
      <c r="G77" s="60"/>
      <c r="H77" s="60"/>
      <c r="I77" s="163"/>
      <c r="J77" s="60"/>
      <c r="K77" s="60"/>
      <c r="L77" s="43"/>
    </row>
    <row r="78" ht="12" hidden="1"/>
    <row r="79" ht="12" hidden="1"/>
    <row r="80" ht="12" hidden="1"/>
    <row r="81" spans="2:12" s="1" customFormat="1" ht="6.95" customHeight="1">
      <c r="B81" s="61"/>
      <c r="C81" s="62"/>
      <c r="D81" s="62"/>
      <c r="E81" s="62"/>
      <c r="F81" s="62"/>
      <c r="G81" s="62"/>
      <c r="H81" s="62"/>
      <c r="I81" s="166"/>
      <c r="J81" s="62"/>
      <c r="K81" s="62"/>
      <c r="L81" s="43"/>
    </row>
    <row r="82" spans="2:12" s="1" customFormat="1" ht="24.95" customHeight="1">
      <c r="B82" s="38"/>
      <c r="C82" s="22" t="s">
        <v>142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1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167" t="str">
        <f>E7</f>
        <v>Demolice objektů v areálu dolu Kohinoor</v>
      </c>
      <c r="F85" s="31"/>
      <c r="G85" s="31"/>
      <c r="H85" s="31"/>
      <c r="I85" s="137"/>
      <c r="J85" s="39"/>
      <c r="K85" s="39"/>
      <c r="L85" s="43"/>
    </row>
    <row r="86" spans="2:12" s="1" customFormat="1" ht="12" customHeight="1">
      <c r="B86" s="38"/>
      <c r="C86" s="31" t="s">
        <v>120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69" t="str">
        <f>E9</f>
        <v>A 1393 - Likvidace bývalé kuchyně v areálu Kohinoor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1" t="s">
        <v>22</v>
      </c>
      <c r="D89" s="39"/>
      <c r="E89" s="39"/>
      <c r="F89" s="26" t="str">
        <f>F12</f>
        <v>k.ú. Mariánské Radčice</v>
      </c>
      <c r="G89" s="39"/>
      <c r="H89" s="39"/>
      <c r="I89" s="140" t="s">
        <v>24</v>
      </c>
      <c r="J89" s="72" t="str">
        <f>IF(J12="","",J12)</f>
        <v>25. 2. 2019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15.15" customHeight="1">
      <c r="B91" s="38"/>
      <c r="C91" s="31" t="s">
        <v>30</v>
      </c>
      <c r="D91" s="39"/>
      <c r="E91" s="39"/>
      <c r="F91" s="26" t="str">
        <f>E15</f>
        <v>Palivový kombinát Ústí, s.p.</v>
      </c>
      <c r="G91" s="39"/>
      <c r="H91" s="39"/>
      <c r="I91" s="140" t="s">
        <v>38</v>
      </c>
      <c r="J91" s="36" t="str">
        <f>E21</f>
        <v>Ing. Jana Chotová</v>
      </c>
      <c r="K91" s="39"/>
      <c r="L91" s="43"/>
    </row>
    <row r="92" spans="2:12" s="1" customFormat="1" ht="15.15" customHeight="1">
      <c r="B92" s="38"/>
      <c r="C92" s="31" t="s">
        <v>36</v>
      </c>
      <c r="D92" s="39"/>
      <c r="E92" s="39"/>
      <c r="F92" s="26" t="str">
        <f>IF(E18="","",E18)</f>
        <v>Vyplň údaj</v>
      </c>
      <c r="G92" s="39"/>
      <c r="H92" s="39"/>
      <c r="I92" s="140" t="s">
        <v>43</v>
      </c>
      <c r="J92" s="36" t="str">
        <f>E24</f>
        <v>Karel Žíla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20" s="10" customFormat="1" ht="29.25" customHeight="1">
      <c r="B94" s="187"/>
      <c r="C94" s="188" t="s">
        <v>143</v>
      </c>
      <c r="D94" s="189" t="s">
        <v>68</v>
      </c>
      <c r="E94" s="189" t="s">
        <v>64</v>
      </c>
      <c r="F94" s="189" t="s">
        <v>65</v>
      </c>
      <c r="G94" s="189" t="s">
        <v>144</v>
      </c>
      <c r="H94" s="189" t="s">
        <v>145</v>
      </c>
      <c r="I94" s="190" t="s">
        <v>146</v>
      </c>
      <c r="J94" s="189" t="s">
        <v>124</v>
      </c>
      <c r="K94" s="191" t="s">
        <v>147</v>
      </c>
      <c r="L94" s="192"/>
      <c r="M94" s="92" t="s">
        <v>82</v>
      </c>
      <c r="N94" s="93" t="s">
        <v>53</v>
      </c>
      <c r="O94" s="93" t="s">
        <v>148</v>
      </c>
      <c r="P94" s="93" t="s">
        <v>149</v>
      </c>
      <c r="Q94" s="93" t="s">
        <v>150</v>
      </c>
      <c r="R94" s="93" t="s">
        <v>151</v>
      </c>
      <c r="S94" s="93" t="s">
        <v>152</v>
      </c>
      <c r="T94" s="94" t="s">
        <v>153</v>
      </c>
    </row>
    <row r="95" spans="2:63" s="1" customFormat="1" ht="22.8" customHeight="1">
      <c r="B95" s="38"/>
      <c r="C95" s="99" t="s">
        <v>154</v>
      </c>
      <c r="D95" s="39"/>
      <c r="E95" s="39"/>
      <c r="F95" s="39"/>
      <c r="G95" s="39"/>
      <c r="H95" s="39"/>
      <c r="I95" s="137"/>
      <c r="J95" s="193">
        <f>BK95</f>
        <v>0</v>
      </c>
      <c r="K95" s="39"/>
      <c r="L95" s="43"/>
      <c r="M95" s="95"/>
      <c r="N95" s="96"/>
      <c r="O95" s="96"/>
      <c r="P95" s="194">
        <f>P96+P185+P201+P204</f>
        <v>0</v>
      </c>
      <c r="Q95" s="96"/>
      <c r="R95" s="194">
        <f>R96+R185+R201+R204</f>
        <v>7.02460899</v>
      </c>
      <c r="S95" s="96"/>
      <c r="T95" s="195">
        <f>T96+T185+T201+T204</f>
        <v>609.27668</v>
      </c>
      <c r="AT95" s="16" t="s">
        <v>83</v>
      </c>
      <c r="AU95" s="16" t="s">
        <v>125</v>
      </c>
      <c r="BK95" s="196">
        <f>BK96+BK185+BK201+BK204</f>
        <v>0</v>
      </c>
    </row>
    <row r="96" spans="2:63" s="11" customFormat="1" ht="25.9" customHeight="1">
      <c r="B96" s="197"/>
      <c r="C96" s="198"/>
      <c r="D96" s="199" t="s">
        <v>83</v>
      </c>
      <c r="E96" s="200" t="s">
        <v>155</v>
      </c>
      <c r="F96" s="200" t="s">
        <v>156</v>
      </c>
      <c r="G96" s="198"/>
      <c r="H96" s="198"/>
      <c r="I96" s="201"/>
      <c r="J96" s="202">
        <f>BK96</f>
        <v>0</v>
      </c>
      <c r="K96" s="198"/>
      <c r="L96" s="203"/>
      <c r="M96" s="204"/>
      <c r="N96" s="205"/>
      <c r="O96" s="205"/>
      <c r="P96" s="206">
        <f>P97+P113+P119+P122+P127+P166+P183</f>
        <v>0</v>
      </c>
      <c r="Q96" s="205"/>
      <c r="R96" s="206">
        <f>R97+R113+R119+R122+R127+R166+R183</f>
        <v>7.00602939</v>
      </c>
      <c r="S96" s="205"/>
      <c r="T96" s="207">
        <f>T97+T113+T119+T122+T127+T166+T183</f>
        <v>601.8273350000001</v>
      </c>
      <c r="AR96" s="208" t="s">
        <v>92</v>
      </c>
      <c r="AT96" s="209" t="s">
        <v>83</v>
      </c>
      <c r="AU96" s="209" t="s">
        <v>84</v>
      </c>
      <c r="AY96" s="208" t="s">
        <v>157</v>
      </c>
      <c r="BK96" s="210">
        <f>BK97+BK113+BK119+BK122+BK127+BK166+BK183</f>
        <v>0</v>
      </c>
    </row>
    <row r="97" spans="2:63" s="11" customFormat="1" ht="22.8" customHeight="1">
      <c r="B97" s="197"/>
      <c r="C97" s="198"/>
      <c r="D97" s="199" t="s">
        <v>83</v>
      </c>
      <c r="E97" s="211" t="s">
        <v>92</v>
      </c>
      <c r="F97" s="211" t="s">
        <v>158</v>
      </c>
      <c r="G97" s="198"/>
      <c r="H97" s="198"/>
      <c r="I97" s="201"/>
      <c r="J97" s="212">
        <f>BK97</f>
        <v>0</v>
      </c>
      <c r="K97" s="198"/>
      <c r="L97" s="203"/>
      <c r="M97" s="204"/>
      <c r="N97" s="205"/>
      <c r="O97" s="205"/>
      <c r="P97" s="206">
        <f>SUM(P98:P112)</f>
        <v>0</v>
      </c>
      <c r="Q97" s="205"/>
      <c r="R97" s="206">
        <f>SUM(R98:R112)</f>
        <v>0.0081</v>
      </c>
      <c r="S97" s="205"/>
      <c r="T97" s="207">
        <f>SUM(T98:T112)</f>
        <v>0</v>
      </c>
      <c r="AR97" s="208" t="s">
        <v>92</v>
      </c>
      <c r="AT97" s="209" t="s">
        <v>83</v>
      </c>
      <c r="AU97" s="209" t="s">
        <v>92</v>
      </c>
      <c r="AY97" s="208" t="s">
        <v>157</v>
      </c>
      <c r="BK97" s="210">
        <f>SUM(BK98:BK112)</f>
        <v>0</v>
      </c>
    </row>
    <row r="98" spans="2:65" s="1" customFormat="1" ht="48" customHeight="1">
      <c r="B98" s="38"/>
      <c r="C98" s="213" t="s">
        <v>92</v>
      </c>
      <c r="D98" s="213" t="s">
        <v>159</v>
      </c>
      <c r="E98" s="214" t="s">
        <v>160</v>
      </c>
      <c r="F98" s="215" t="s">
        <v>161</v>
      </c>
      <c r="G98" s="216" t="s">
        <v>109</v>
      </c>
      <c r="H98" s="217">
        <v>271.118</v>
      </c>
      <c r="I98" s="218"/>
      <c r="J98" s="219">
        <f>ROUND(I98*H98,2)</f>
        <v>0</v>
      </c>
      <c r="K98" s="215" t="s">
        <v>162</v>
      </c>
      <c r="L98" s="43"/>
      <c r="M98" s="220" t="s">
        <v>82</v>
      </c>
      <c r="N98" s="221" t="s">
        <v>56</v>
      </c>
      <c r="O98" s="84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AR98" s="224" t="s">
        <v>163</v>
      </c>
      <c r="AT98" s="224" t="s">
        <v>159</v>
      </c>
      <c r="AU98" s="224" t="s">
        <v>94</v>
      </c>
      <c r="AY98" s="16" t="s">
        <v>157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6" t="s">
        <v>163</v>
      </c>
      <c r="BK98" s="225">
        <f>ROUND(I98*H98,2)</f>
        <v>0</v>
      </c>
      <c r="BL98" s="16" t="s">
        <v>163</v>
      </c>
      <c r="BM98" s="224" t="s">
        <v>164</v>
      </c>
    </row>
    <row r="99" spans="2:51" s="12" customFormat="1" ht="12">
      <c r="B99" s="226"/>
      <c r="C99" s="227"/>
      <c r="D99" s="228" t="s">
        <v>165</v>
      </c>
      <c r="E99" s="229" t="s">
        <v>82</v>
      </c>
      <c r="F99" s="230" t="s">
        <v>166</v>
      </c>
      <c r="G99" s="227"/>
      <c r="H99" s="231">
        <v>271.118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165</v>
      </c>
      <c r="AU99" s="237" t="s">
        <v>94</v>
      </c>
      <c r="AV99" s="12" t="s">
        <v>94</v>
      </c>
      <c r="AW99" s="12" t="s">
        <v>42</v>
      </c>
      <c r="AX99" s="12" t="s">
        <v>92</v>
      </c>
      <c r="AY99" s="237" t="s">
        <v>157</v>
      </c>
    </row>
    <row r="100" spans="2:65" s="1" customFormat="1" ht="36" customHeight="1">
      <c r="B100" s="38"/>
      <c r="C100" s="213" t="s">
        <v>94</v>
      </c>
      <c r="D100" s="213" t="s">
        <v>159</v>
      </c>
      <c r="E100" s="214" t="s">
        <v>167</v>
      </c>
      <c r="F100" s="215" t="s">
        <v>168</v>
      </c>
      <c r="G100" s="216" t="s">
        <v>109</v>
      </c>
      <c r="H100" s="217">
        <v>271.118</v>
      </c>
      <c r="I100" s="218"/>
      <c r="J100" s="219">
        <f>ROUND(I100*H100,2)</f>
        <v>0</v>
      </c>
      <c r="K100" s="215" t="s">
        <v>162</v>
      </c>
      <c r="L100" s="43"/>
      <c r="M100" s="220" t="s">
        <v>82</v>
      </c>
      <c r="N100" s="221" t="s">
        <v>56</v>
      </c>
      <c r="O100" s="84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AR100" s="224" t="s">
        <v>163</v>
      </c>
      <c r="AT100" s="224" t="s">
        <v>159</v>
      </c>
      <c r="AU100" s="224" t="s">
        <v>94</v>
      </c>
      <c r="AY100" s="16" t="s">
        <v>157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6" t="s">
        <v>163</v>
      </c>
      <c r="BK100" s="225">
        <f>ROUND(I100*H100,2)</f>
        <v>0</v>
      </c>
      <c r="BL100" s="16" t="s">
        <v>163</v>
      </c>
      <c r="BM100" s="224" t="s">
        <v>169</v>
      </c>
    </row>
    <row r="101" spans="2:51" s="12" customFormat="1" ht="12">
      <c r="B101" s="226"/>
      <c r="C101" s="227"/>
      <c r="D101" s="228" t="s">
        <v>165</v>
      </c>
      <c r="E101" s="229" t="s">
        <v>82</v>
      </c>
      <c r="F101" s="230" t="s">
        <v>170</v>
      </c>
      <c r="G101" s="227"/>
      <c r="H101" s="231">
        <v>271.118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165</v>
      </c>
      <c r="AU101" s="237" t="s">
        <v>94</v>
      </c>
      <c r="AV101" s="12" t="s">
        <v>94</v>
      </c>
      <c r="AW101" s="12" t="s">
        <v>42</v>
      </c>
      <c r="AX101" s="12" t="s">
        <v>92</v>
      </c>
      <c r="AY101" s="237" t="s">
        <v>157</v>
      </c>
    </row>
    <row r="102" spans="2:65" s="1" customFormat="1" ht="36" customHeight="1">
      <c r="B102" s="38"/>
      <c r="C102" s="213" t="s">
        <v>171</v>
      </c>
      <c r="D102" s="213" t="s">
        <v>159</v>
      </c>
      <c r="E102" s="214" t="s">
        <v>172</v>
      </c>
      <c r="F102" s="215" t="s">
        <v>173</v>
      </c>
      <c r="G102" s="216" t="s">
        <v>109</v>
      </c>
      <c r="H102" s="217">
        <v>271.118</v>
      </c>
      <c r="I102" s="218"/>
      <c r="J102" s="219">
        <f>ROUND(I102*H102,2)</f>
        <v>0</v>
      </c>
      <c r="K102" s="215" t="s">
        <v>162</v>
      </c>
      <c r="L102" s="43"/>
      <c r="M102" s="220" t="s">
        <v>82</v>
      </c>
      <c r="N102" s="221" t="s">
        <v>56</v>
      </c>
      <c r="O102" s="84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AR102" s="224" t="s">
        <v>163</v>
      </c>
      <c r="AT102" s="224" t="s">
        <v>159</v>
      </c>
      <c r="AU102" s="224" t="s">
        <v>94</v>
      </c>
      <c r="AY102" s="16" t="s">
        <v>157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6" t="s">
        <v>163</v>
      </c>
      <c r="BK102" s="225">
        <f>ROUND(I102*H102,2)</f>
        <v>0</v>
      </c>
      <c r="BL102" s="16" t="s">
        <v>163</v>
      </c>
      <c r="BM102" s="224" t="s">
        <v>174</v>
      </c>
    </row>
    <row r="103" spans="2:51" s="12" customFormat="1" ht="12">
      <c r="B103" s="226"/>
      <c r="C103" s="227"/>
      <c r="D103" s="228" t="s">
        <v>165</v>
      </c>
      <c r="E103" s="229" t="s">
        <v>114</v>
      </c>
      <c r="F103" s="230" t="s">
        <v>175</v>
      </c>
      <c r="G103" s="227"/>
      <c r="H103" s="231">
        <v>271.118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165</v>
      </c>
      <c r="AU103" s="237" t="s">
        <v>94</v>
      </c>
      <c r="AV103" s="12" t="s">
        <v>94</v>
      </c>
      <c r="AW103" s="12" t="s">
        <v>42</v>
      </c>
      <c r="AX103" s="12" t="s">
        <v>92</v>
      </c>
      <c r="AY103" s="237" t="s">
        <v>157</v>
      </c>
    </row>
    <row r="104" spans="2:65" s="1" customFormat="1" ht="36" customHeight="1">
      <c r="B104" s="38"/>
      <c r="C104" s="213" t="s">
        <v>163</v>
      </c>
      <c r="D104" s="213" t="s">
        <v>159</v>
      </c>
      <c r="E104" s="214" t="s">
        <v>176</v>
      </c>
      <c r="F104" s="215" t="s">
        <v>177</v>
      </c>
      <c r="G104" s="216" t="s">
        <v>100</v>
      </c>
      <c r="H104" s="217">
        <v>260.65</v>
      </c>
      <c r="I104" s="218"/>
      <c r="J104" s="219">
        <f>ROUND(I104*H104,2)</f>
        <v>0</v>
      </c>
      <c r="K104" s="215" t="s">
        <v>162</v>
      </c>
      <c r="L104" s="43"/>
      <c r="M104" s="220" t="s">
        <v>82</v>
      </c>
      <c r="N104" s="221" t="s">
        <v>56</v>
      </c>
      <c r="O104" s="84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AR104" s="224" t="s">
        <v>163</v>
      </c>
      <c r="AT104" s="224" t="s">
        <v>159</v>
      </c>
      <c r="AU104" s="224" t="s">
        <v>94</v>
      </c>
      <c r="AY104" s="16" t="s">
        <v>157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6" t="s">
        <v>163</v>
      </c>
      <c r="BK104" s="225">
        <f>ROUND(I104*H104,2)</f>
        <v>0</v>
      </c>
      <c r="BL104" s="16" t="s">
        <v>163</v>
      </c>
      <c r="BM104" s="224" t="s">
        <v>178</v>
      </c>
    </row>
    <row r="105" spans="2:47" s="1" customFormat="1" ht="12">
      <c r="B105" s="38"/>
      <c r="C105" s="39"/>
      <c r="D105" s="228" t="s">
        <v>179</v>
      </c>
      <c r="E105" s="39"/>
      <c r="F105" s="238" t="s">
        <v>180</v>
      </c>
      <c r="G105" s="39"/>
      <c r="H105" s="39"/>
      <c r="I105" s="137"/>
      <c r="J105" s="39"/>
      <c r="K105" s="39"/>
      <c r="L105" s="43"/>
      <c r="M105" s="239"/>
      <c r="N105" s="84"/>
      <c r="O105" s="84"/>
      <c r="P105" s="84"/>
      <c r="Q105" s="84"/>
      <c r="R105" s="84"/>
      <c r="S105" s="84"/>
      <c r="T105" s="85"/>
      <c r="AT105" s="16" t="s">
        <v>179</v>
      </c>
      <c r="AU105" s="16" t="s">
        <v>94</v>
      </c>
    </row>
    <row r="106" spans="2:51" s="12" customFormat="1" ht="12">
      <c r="B106" s="226"/>
      <c r="C106" s="227"/>
      <c r="D106" s="228" t="s">
        <v>165</v>
      </c>
      <c r="E106" s="229" t="s">
        <v>181</v>
      </c>
      <c r="F106" s="230" t="s">
        <v>182</v>
      </c>
      <c r="G106" s="227"/>
      <c r="H106" s="231">
        <v>260.65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165</v>
      </c>
      <c r="AU106" s="237" t="s">
        <v>94</v>
      </c>
      <c r="AV106" s="12" t="s">
        <v>94</v>
      </c>
      <c r="AW106" s="12" t="s">
        <v>42</v>
      </c>
      <c r="AX106" s="12" t="s">
        <v>92</v>
      </c>
      <c r="AY106" s="237" t="s">
        <v>157</v>
      </c>
    </row>
    <row r="107" spans="2:65" s="1" customFormat="1" ht="36" customHeight="1">
      <c r="B107" s="38"/>
      <c r="C107" s="213" t="s">
        <v>183</v>
      </c>
      <c r="D107" s="213" t="s">
        <v>159</v>
      </c>
      <c r="E107" s="214" t="s">
        <v>184</v>
      </c>
      <c r="F107" s="215" t="s">
        <v>185</v>
      </c>
      <c r="G107" s="216" t="s">
        <v>100</v>
      </c>
      <c r="H107" s="217">
        <v>324</v>
      </c>
      <c r="I107" s="218"/>
      <c r="J107" s="219">
        <f>ROUND(I107*H107,2)</f>
        <v>0</v>
      </c>
      <c r="K107" s="215" t="s">
        <v>162</v>
      </c>
      <c r="L107" s="43"/>
      <c r="M107" s="220" t="s">
        <v>82</v>
      </c>
      <c r="N107" s="221" t="s">
        <v>56</v>
      </c>
      <c r="O107" s="84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AR107" s="224" t="s">
        <v>163</v>
      </c>
      <c r="AT107" s="224" t="s">
        <v>159</v>
      </c>
      <c r="AU107" s="224" t="s">
        <v>94</v>
      </c>
      <c r="AY107" s="16" t="s">
        <v>157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6" t="s">
        <v>163</v>
      </c>
      <c r="BK107" s="225">
        <f>ROUND(I107*H107,2)</f>
        <v>0</v>
      </c>
      <c r="BL107" s="16" t="s">
        <v>163</v>
      </c>
      <c r="BM107" s="224" t="s">
        <v>186</v>
      </c>
    </row>
    <row r="108" spans="2:51" s="12" customFormat="1" ht="12">
      <c r="B108" s="226"/>
      <c r="C108" s="227"/>
      <c r="D108" s="228" t="s">
        <v>165</v>
      </c>
      <c r="E108" s="229" t="s">
        <v>82</v>
      </c>
      <c r="F108" s="230" t="s">
        <v>117</v>
      </c>
      <c r="G108" s="227"/>
      <c r="H108" s="231">
        <v>324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165</v>
      </c>
      <c r="AU108" s="237" t="s">
        <v>94</v>
      </c>
      <c r="AV108" s="12" t="s">
        <v>94</v>
      </c>
      <c r="AW108" s="12" t="s">
        <v>42</v>
      </c>
      <c r="AX108" s="12" t="s">
        <v>92</v>
      </c>
      <c r="AY108" s="237" t="s">
        <v>157</v>
      </c>
    </row>
    <row r="109" spans="2:65" s="1" customFormat="1" ht="16.5" customHeight="1">
      <c r="B109" s="38"/>
      <c r="C109" s="240" t="s">
        <v>187</v>
      </c>
      <c r="D109" s="240" t="s">
        <v>188</v>
      </c>
      <c r="E109" s="241" t="s">
        <v>189</v>
      </c>
      <c r="F109" s="242" t="s">
        <v>190</v>
      </c>
      <c r="G109" s="243" t="s">
        <v>191</v>
      </c>
      <c r="H109" s="244">
        <v>8.1</v>
      </c>
      <c r="I109" s="245"/>
      <c r="J109" s="246">
        <f>ROUND(I109*H109,2)</f>
        <v>0</v>
      </c>
      <c r="K109" s="242" t="s">
        <v>162</v>
      </c>
      <c r="L109" s="247"/>
      <c r="M109" s="248" t="s">
        <v>82</v>
      </c>
      <c r="N109" s="249" t="s">
        <v>56</v>
      </c>
      <c r="O109" s="84"/>
      <c r="P109" s="222">
        <f>O109*H109</f>
        <v>0</v>
      </c>
      <c r="Q109" s="222">
        <v>0.001</v>
      </c>
      <c r="R109" s="222">
        <f>Q109*H109</f>
        <v>0.0081</v>
      </c>
      <c r="S109" s="222">
        <v>0</v>
      </c>
      <c r="T109" s="223">
        <f>S109*H109</f>
        <v>0</v>
      </c>
      <c r="AR109" s="224" t="s">
        <v>192</v>
      </c>
      <c r="AT109" s="224" t="s">
        <v>188</v>
      </c>
      <c r="AU109" s="224" t="s">
        <v>94</v>
      </c>
      <c r="AY109" s="16" t="s">
        <v>157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6" t="s">
        <v>163</v>
      </c>
      <c r="BK109" s="225">
        <f>ROUND(I109*H109,2)</f>
        <v>0</v>
      </c>
      <c r="BL109" s="16" t="s">
        <v>163</v>
      </c>
      <c r="BM109" s="224" t="s">
        <v>193</v>
      </c>
    </row>
    <row r="110" spans="2:51" s="12" customFormat="1" ht="12">
      <c r="B110" s="226"/>
      <c r="C110" s="227"/>
      <c r="D110" s="228" t="s">
        <v>165</v>
      </c>
      <c r="E110" s="229" t="s">
        <v>82</v>
      </c>
      <c r="F110" s="230" t="s">
        <v>194</v>
      </c>
      <c r="G110" s="227"/>
      <c r="H110" s="231">
        <v>8.1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165</v>
      </c>
      <c r="AU110" s="237" t="s">
        <v>94</v>
      </c>
      <c r="AV110" s="12" t="s">
        <v>94</v>
      </c>
      <c r="AW110" s="12" t="s">
        <v>42</v>
      </c>
      <c r="AX110" s="12" t="s">
        <v>92</v>
      </c>
      <c r="AY110" s="237" t="s">
        <v>157</v>
      </c>
    </row>
    <row r="111" spans="2:65" s="1" customFormat="1" ht="24" customHeight="1">
      <c r="B111" s="38"/>
      <c r="C111" s="213" t="s">
        <v>195</v>
      </c>
      <c r="D111" s="213" t="s">
        <v>159</v>
      </c>
      <c r="E111" s="214" t="s">
        <v>196</v>
      </c>
      <c r="F111" s="215" t="s">
        <v>197</v>
      </c>
      <c r="G111" s="216" t="s">
        <v>100</v>
      </c>
      <c r="H111" s="217">
        <v>324</v>
      </c>
      <c r="I111" s="218"/>
      <c r="J111" s="219">
        <f>ROUND(I111*H111,2)</f>
        <v>0</v>
      </c>
      <c r="K111" s="215" t="s">
        <v>162</v>
      </c>
      <c r="L111" s="43"/>
      <c r="M111" s="220" t="s">
        <v>82</v>
      </c>
      <c r="N111" s="221" t="s">
        <v>56</v>
      </c>
      <c r="O111" s="84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AR111" s="224" t="s">
        <v>163</v>
      </c>
      <c r="AT111" s="224" t="s">
        <v>159</v>
      </c>
      <c r="AU111" s="224" t="s">
        <v>94</v>
      </c>
      <c r="AY111" s="16" t="s">
        <v>157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6" t="s">
        <v>163</v>
      </c>
      <c r="BK111" s="225">
        <f>ROUND(I111*H111,2)</f>
        <v>0</v>
      </c>
      <c r="BL111" s="16" t="s">
        <v>163</v>
      </c>
      <c r="BM111" s="224" t="s">
        <v>198</v>
      </c>
    </row>
    <row r="112" spans="2:51" s="12" customFormat="1" ht="12">
      <c r="B112" s="226"/>
      <c r="C112" s="227"/>
      <c r="D112" s="228" t="s">
        <v>165</v>
      </c>
      <c r="E112" s="229" t="s">
        <v>117</v>
      </c>
      <c r="F112" s="230" t="s">
        <v>199</v>
      </c>
      <c r="G112" s="227"/>
      <c r="H112" s="231">
        <v>324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165</v>
      </c>
      <c r="AU112" s="237" t="s">
        <v>94</v>
      </c>
      <c r="AV112" s="12" t="s">
        <v>94</v>
      </c>
      <c r="AW112" s="12" t="s">
        <v>42</v>
      </c>
      <c r="AX112" s="12" t="s">
        <v>92</v>
      </c>
      <c r="AY112" s="237" t="s">
        <v>157</v>
      </c>
    </row>
    <row r="113" spans="2:63" s="11" customFormat="1" ht="22.8" customHeight="1">
      <c r="B113" s="197"/>
      <c r="C113" s="198"/>
      <c r="D113" s="199" t="s">
        <v>83</v>
      </c>
      <c r="E113" s="211" t="s">
        <v>94</v>
      </c>
      <c r="F113" s="211" t="s">
        <v>200</v>
      </c>
      <c r="G113" s="198"/>
      <c r="H113" s="198"/>
      <c r="I113" s="201"/>
      <c r="J113" s="212">
        <f>BK113</f>
        <v>0</v>
      </c>
      <c r="K113" s="198"/>
      <c r="L113" s="203"/>
      <c r="M113" s="204"/>
      <c r="N113" s="205"/>
      <c r="O113" s="205"/>
      <c r="P113" s="206">
        <f>SUM(P114:P118)</f>
        <v>0</v>
      </c>
      <c r="Q113" s="205"/>
      <c r="R113" s="206">
        <f>SUM(R114:R118)</f>
        <v>0.11129764</v>
      </c>
      <c r="S113" s="205"/>
      <c r="T113" s="207">
        <f>SUM(T114:T118)</f>
        <v>0</v>
      </c>
      <c r="AR113" s="208" t="s">
        <v>92</v>
      </c>
      <c r="AT113" s="209" t="s">
        <v>83</v>
      </c>
      <c r="AU113" s="209" t="s">
        <v>92</v>
      </c>
      <c r="AY113" s="208" t="s">
        <v>157</v>
      </c>
      <c r="BK113" s="210">
        <f>SUM(BK114:BK118)</f>
        <v>0</v>
      </c>
    </row>
    <row r="114" spans="2:65" s="1" customFormat="1" ht="36" customHeight="1">
      <c r="B114" s="38"/>
      <c r="C114" s="213" t="s">
        <v>192</v>
      </c>
      <c r="D114" s="213" t="s">
        <v>159</v>
      </c>
      <c r="E114" s="214" t="s">
        <v>201</v>
      </c>
      <c r="F114" s="215" t="s">
        <v>202</v>
      </c>
      <c r="G114" s="216" t="s">
        <v>100</v>
      </c>
      <c r="H114" s="217">
        <v>260.65</v>
      </c>
      <c r="I114" s="218"/>
      <c r="J114" s="219">
        <f>ROUND(I114*H114,2)</f>
        <v>0</v>
      </c>
      <c r="K114" s="215" t="s">
        <v>162</v>
      </c>
      <c r="L114" s="43"/>
      <c r="M114" s="220" t="s">
        <v>82</v>
      </c>
      <c r="N114" s="221" t="s">
        <v>56</v>
      </c>
      <c r="O114" s="84"/>
      <c r="P114" s="222">
        <f>O114*H114</f>
        <v>0</v>
      </c>
      <c r="Q114" s="222">
        <v>0.00022</v>
      </c>
      <c r="R114" s="222">
        <f>Q114*H114</f>
        <v>0.057343</v>
      </c>
      <c r="S114" s="222">
        <v>0</v>
      </c>
      <c r="T114" s="223">
        <f>S114*H114</f>
        <v>0</v>
      </c>
      <c r="AR114" s="224" t="s">
        <v>163</v>
      </c>
      <c r="AT114" s="224" t="s">
        <v>159</v>
      </c>
      <c r="AU114" s="224" t="s">
        <v>94</v>
      </c>
      <c r="AY114" s="16" t="s">
        <v>157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6" t="s">
        <v>163</v>
      </c>
      <c r="BK114" s="225">
        <f>ROUND(I114*H114,2)</f>
        <v>0</v>
      </c>
      <c r="BL114" s="16" t="s">
        <v>163</v>
      </c>
      <c r="BM114" s="224" t="s">
        <v>203</v>
      </c>
    </row>
    <row r="115" spans="2:51" s="12" customFormat="1" ht="12">
      <c r="B115" s="226"/>
      <c r="C115" s="227"/>
      <c r="D115" s="228" t="s">
        <v>165</v>
      </c>
      <c r="E115" s="229" t="s">
        <v>82</v>
      </c>
      <c r="F115" s="230" t="s">
        <v>182</v>
      </c>
      <c r="G115" s="227"/>
      <c r="H115" s="231">
        <v>260.65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165</v>
      </c>
      <c r="AU115" s="237" t="s">
        <v>94</v>
      </c>
      <c r="AV115" s="12" t="s">
        <v>94</v>
      </c>
      <c r="AW115" s="12" t="s">
        <v>42</v>
      </c>
      <c r="AX115" s="12" t="s">
        <v>92</v>
      </c>
      <c r="AY115" s="237" t="s">
        <v>157</v>
      </c>
    </row>
    <row r="116" spans="2:65" s="1" customFormat="1" ht="24" customHeight="1">
      <c r="B116" s="38"/>
      <c r="C116" s="240" t="s">
        <v>204</v>
      </c>
      <c r="D116" s="240" t="s">
        <v>188</v>
      </c>
      <c r="E116" s="241" t="s">
        <v>205</v>
      </c>
      <c r="F116" s="242" t="s">
        <v>206</v>
      </c>
      <c r="G116" s="243" t="s">
        <v>100</v>
      </c>
      <c r="H116" s="244">
        <v>299.748</v>
      </c>
      <c r="I116" s="245"/>
      <c r="J116" s="246">
        <f>ROUND(I116*H116,2)</f>
        <v>0</v>
      </c>
      <c r="K116" s="242" t="s">
        <v>162</v>
      </c>
      <c r="L116" s="247"/>
      <c r="M116" s="248" t="s">
        <v>82</v>
      </c>
      <c r="N116" s="249" t="s">
        <v>56</v>
      </c>
      <c r="O116" s="84"/>
      <c r="P116" s="222">
        <f>O116*H116</f>
        <v>0</v>
      </c>
      <c r="Q116" s="222">
        <v>0.00018</v>
      </c>
      <c r="R116" s="222">
        <f>Q116*H116</f>
        <v>0.053954640000000005</v>
      </c>
      <c r="S116" s="222">
        <v>0</v>
      </c>
      <c r="T116" s="223">
        <f>S116*H116</f>
        <v>0</v>
      </c>
      <c r="AR116" s="224" t="s">
        <v>192</v>
      </c>
      <c r="AT116" s="224" t="s">
        <v>188</v>
      </c>
      <c r="AU116" s="224" t="s">
        <v>94</v>
      </c>
      <c r="AY116" s="16" t="s">
        <v>157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6" t="s">
        <v>163</v>
      </c>
      <c r="BK116" s="225">
        <f>ROUND(I116*H116,2)</f>
        <v>0</v>
      </c>
      <c r="BL116" s="16" t="s">
        <v>163</v>
      </c>
      <c r="BM116" s="224" t="s">
        <v>207</v>
      </c>
    </row>
    <row r="117" spans="2:51" s="12" customFormat="1" ht="12">
      <c r="B117" s="226"/>
      <c r="C117" s="227"/>
      <c r="D117" s="228" t="s">
        <v>165</v>
      </c>
      <c r="E117" s="229" t="s">
        <v>82</v>
      </c>
      <c r="F117" s="230" t="s">
        <v>182</v>
      </c>
      <c r="G117" s="227"/>
      <c r="H117" s="231">
        <v>260.65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165</v>
      </c>
      <c r="AU117" s="237" t="s">
        <v>94</v>
      </c>
      <c r="AV117" s="12" t="s">
        <v>94</v>
      </c>
      <c r="AW117" s="12" t="s">
        <v>42</v>
      </c>
      <c r="AX117" s="12" t="s">
        <v>92</v>
      </c>
      <c r="AY117" s="237" t="s">
        <v>157</v>
      </c>
    </row>
    <row r="118" spans="2:51" s="12" customFormat="1" ht="12">
      <c r="B118" s="226"/>
      <c r="C118" s="227"/>
      <c r="D118" s="228" t="s">
        <v>165</v>
      </c>
      <c r="E118" s="227"/>
      <c r="F118" s="230" t="s">
        <v>208</v>
      </c>
      <c r="G118" s="227"/>
      <c r="H118" s="231">
        <v>299.748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165</v>
      </c>
      <c r="AU118" s="237" t="s">
        <v>94</v>
      </c>
      <c r="AV118" s="12" t="s">
        <v>94</v>
      </c>
      <c r="AW118" s="12" t="s">
        <v>4</v>
      </c>
      <c r="AX118" s="12" t="s">
        <v>92</v>
      </c>
      <c r="AY118" s="237" t="s">
        <v>157</v>
      </c>
    </row>
    <row r="119" spans="2:63" s="11" customFormat="1" ht="22.8" customHeight="1">
      <c r="B119" s="197"/>
      <c r="C119" s="198"/>
      <c r="D119" s="199" t="s">
        <v>83</v>
      </c>
      <c r="E119" s="211" t="s">
        <v>171</v>
      </c>
      <c r="F119" s="211" t="s">
        <v>209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SUM(P120:P121)</f>
        <v>0</v>
      </c>
      <c r="Q119" s="205"/>
      <c r="R119" s="206">
        <f>SUM(R120:R121)</f>
        <v>4.06771475</v>
      </c>
      <c r="S119" s="205"/>
      <c r="T119" s="207">
        <f>SUM(T120:T121)</f>
        <v>0</v>
      </c>
      <c r="AR119" s="208" t="s">
        <v>92</v>
      </c>
      <c r="AT119" s="209" t="s">
        <v>83</v>
      </c>
      <c r="AU119" s="209" t="s">
        <v>92</v>
      </c>
      <c r="AY119" s="208" t="s">
        <v>157</v>
      </c>
      <c r="BK119" s="210">
        <f>SUM(BK120:BK121)</f>
        <v>0</v>
      </c>
    </row>
    <row r="120" spans="2:65" s="1" customFormat="1" ht="36" customHeight="1">
      <c r="B120" s="38"/>
      <c r="C120" s="213" t="s">
        <v>210</v>
      </c>
      <c r="D120" s="213" t="s">
        <v>159</v>
      </c>
      <c r="E120" s="214" t="s">
        <v>211</v>
      </c>
      <c r="F120" s="215" t="s">
        <v>212</v>
      </c>
      <c r="G120" s="216" t="s">
        <v>109</v>
      </c>
      <c r="H120" s="217">
        <v>3.065</v>
      </c>
      <c r="I120" s="218"/>
      <c r="J120" s="219">
        <f>ROUND(I120*H120,2)</f>
        <v>0</v>
      </c>
      <c r="K120" s="215" t="s">
        <v>162</v>
      </c>
      <c r="L120" s="43"/>
      <c r="M120" s="220" t="s">
        <v>82</v>
      </c>
      <c r="N120" s="221" t="s">
        <v>56</v>
      </c>
      <c r="O120" s="84"/>
      <c r="P120" s="222">
        <f>O120*H120</f>
        <v>0</v>
      </c>
      <c r="Q120" s="222">
        <v>1.32715</v>
      </c>
      <c r="R120" s="222">
        <f>Q120*H120</f>
        <v>4.06771475</v>
      </c>
      <c r="S120" s="222">
        <v>0</v>
      </c>
      <c r="T120" s="223">
        <f>S120*H120</f>
        <v>0</v>
      </c>
      <c r="AR120" s="224" t="s">
        <v>163</v>
      </c>
      <c r="AT120" s="224" t="s">
        <v>159</v>
      </c>
      <c r="AU120" s="224" t="s">
        <v>94</v>
      </c>
      <c r="AY120" s="16" t="s">
        <v>157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6" t="s">
        <v>163</v>
      </c>
      <c r="BK120" s="225">
        <f>ROUND(I120*H120,2)</f>
        <v>0</v>
      </c>
      <c r="BL120" s="16" t="s">
        <v>163</v>
      </c>
      <c r="BM120" s="224" t="s">
        <v>213</v>
      </c>
    </row>
    <row r="121" spans="2:51" s="12" customFormat="1" ht="12">
      <c r="B121" s="226"/>
      <c r="C121" s="227"/>
      <c r="D121" s="228" t="s">
        <v>165</v>
      </c>
      <c r="E121" s="229" t="s">
        <v>82</v>
      </c>
      <c r="F121" s="230" t="s">
        <v>214</v>
      </c>
      <c r="G121" s="227"/>
      <c r="H121" s="231">
        <v>3.065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165</v>
      </c>
      <c r="AU121" s="237" t="s">
        <v>94</v>
      </c>
      <c r="AV121" s="12" t="s">
        <v>94</v>
      </c>
      <c r="AW121" s="12" t="s">
        <v>42</v>
      </c>
      <c r="AX121" s="12" t="s">
        <v>92</v>
      </c>
      <c r="AY121" s="237" t="s">
        <v>157</v>
      </c>
    </row>
    <row r="122" spans="2:63" s="11" customFormat="1" ht="22.8" customHeight="1">
      <c r="B122" s="197"/>
      <c r="C122" s="198"/>
      <c r="D122" s="199" t="s">
        <v>83</v>
      </c>
      <c r="E122" s="211" t="s">
        <v>187</v>
      </c>
      <c r="F122" s="211" t="s">
        <v>215</v>
      </c>
      <c r="G122" s="198"/>
      <c r="H122" s="198"/>
      <c r="I122" s="201"/>
      <c r="J122" s="212">
        <f>BK122</f>
        <v>0</v>
      </c>
      <c r="K122" s="198"/>
      <c r="L122" s="203"/>
      <c r="M122" s="204"/>
      <c r="N122" s="205"/>
      <c r="O122" s="205"/>
      <c r="P122" s="206">
        <f>SUM(P123:P126)</f>
        <v>0</v>
      </c>
      <c r="Q122" s="205"/>
      <c r="R122" s="206">
        <f>SUM(R123:R126)</f>
        <v>2.813733</v>
      </c>
      <c r="S122" s="205"/>
      <c r="T122" s="207">
        <f>SUM(T123:T126)</f>
        <v>0</v>
      </c>
      <c r="AR122" s="208" t="s">
        <v>92</v>
      </c>
      <c r="AT122" s="209" t="s">
        <v>83</v>
      </c>
      <c r="AU122" s="209" t="s">
        <v>92</v>
      </c>
      <c r="AY122" s="208" t="s">
        <v>157</v>
      </c>
      <c r="BK122" s="210">
        <f>SUM(BK123:BK126)</f>
        <v>0</v>
      </c>
    </row>
    <row r="123" spans="2:65" s="1" customFormat="1" ht="24" customHeight="1">
      <c r="B123" s="38"/>
      <c r="C123" s="213" t="s">
        <v>216</v>
      </c>
      <c r="D123" s="213" t="s">
        <v>159</v>
      </c>
      <c r="E123" s="214" t="s">
        <v>217</v>
      </c>
      <c r="F123" s="215" t="s">
        <v>218</v>
      </c>
      <c r="G123" s="216" t="s">
        <v>219</v>
      </c>
      <c r="H123" s="217">
        <v>5</v>
      </c>
      <c r="I123" s="218"/>
      <c r="J123" s="219">
        <f>ROUND(I123*H123,2)</f>
        <v>0</v>
      </c>
      <c r="K123" s="215" t="s">
        <v>162</v>
      </c>
      <c r="L123" s="43"/>
      <c r="M123" s="220" t="s">
        <v>82</v>
      </c>
      <c r="N123" s="221" t="s">
        <v>56</v>
      </c>
      <c r="O123" s="84"/>
      <c r="P123" s="222">
        <f>O123*H123</f>
        <v>0</v>
      </c>
      <c r="Q123" s="222">
        <v>0.1575</v>
      </c>
      <c r="R123" s="222">
        <f>Q123*H123</f>
        <v>0.7875</v>
      </c>
      <c r="S123" s="222">
        <v>0</v>
      </c>
      <c r="T123" s="223">
        <f>S123*H123</f>
        <v>0</v>
      </c>
      <c r="AR123" s="224" t="s">
        <v>163</v>
      </c>
      <c r="AT123" s="224" t="s">
        <v>159</v>
      </c>
      <c r="AU123" s="224" t="s">
        <v>94</v>
      </c>
      <c r="AY123" s="16" t="s">
        <v>157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6" t="s">
        <v>163</v>
      </c>
      <c r="BK123" s="225">
        <f>ROUND(I123*H123,2)</f>
        <v>0</v>
      </c>
      <c r="BL123" s="16" t="s">
        <v>163</v>
      </c>
      <c r="BM123" s="224" t="s">
        <v>220</v>
      </c>
    </row>
    <row r="124" spans="2:51" s="12" customFormat="1" ht="12">
      <c r="B124" s="226"/>
      <c r="C124" s="227"/>
      <c r="D124" s="228" t="s">
        <v>165</v>
      </c>
      <c r="E124" s="229" t="s">
        <v>82</v>
      </c>
      <c r="F124" s="230" t="s">
        <v>221</v>
      </c>
      <c r="G124" s="227"/>
      <c r="H124" s="231">
        <v>5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165</v>
      </c>
      <c r="AU124" s="237" t="s">
        <v>94</v>
      </c>
      <c r="AV124" s="12" t="s">
        <v>94</v>
      </c>
      <c r="AW124" s="12" t="s">
        <v>42</v>
      </c>
      <c r="AX124" s="12" t="s">
        <v>92</v>
      </c>
      <c r="AY124" s="237" t="s">
        <v>157</v>
      </c>
    </row>
    <row r="125" spans="2:65" s="1" customFormat="1" ht="36" customHeight="1">
      <c r="B125" s="38"/>
      <c r="C125" s="213" t="s">
        <v>222</v>
      </c>
      <c r="D125" s="213" t="s">
        <v>159</v>
      </c>
      <c r="E125" s="214" t="s">
        <v>223</v>
      </c>
      <c r="F125" s="215" t="s">
        <v>224</v>
      </c>
      <c r="G125" s="216" t="s">
        <v>100</v>
      </c>
      <c r="H125" s="217">
        <v>106.7</v>
      </c>
      <c r="I125" s="218"/>
      <c r="J125" s="219">
        <f>ROUND(I125*H125,2)</f>
        <v>0</v>
      </c>
      <c r="K125" s="215" t="s">
        <v>162</v>
      </c>
      <c r="L125" s="43"/>
      <c r="M125" s="220" t="s">
        <v>82</v>
      </c>
      <c r="N125" s="221" t="s">
        <v>56</v>
      </c>
      <c r="O125" s="84"/>
      <c r="P125" s="222">
        <f>O125*H125</f>
        <v>0</v>
      </c>
      <c r="Q125" s="222">
        <v>0.01899</v>
      </c>
      <c r="R125" s="222">
        <f>Q125*H125</f>
        <v>2.026233</v>
      </c>
      <c r="S125" s="222">
        <v>0</v>
      </c>
      <c r="T125" s="223">
        <f>S125*H125</f>
        <v>0</v>
      </c>
      <c r="AR125" s="224" t="s">
        <v>163</v>
      </c>
      <c r="AT125" s="224" t="s">
        <v>159</v>
      </c>
      <c r="AU125" s="224" t="s">
        <v>94</v>
      </c>
      <c r="AY125" s="16" t="s">
        <v>157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6" t="s">
        <v>163</v>
      </c>
      <c r="BK125" s="225">
        <f>ROUND(I125*H125,2)</f>
        <v>0</v>
      </c>
      <c r="BL125" s="16" t="s">
        <v>163</v>
      </c>
      <c r="BM125" s="224" t="s">
        <v>225</v>
      </c>
    </row>
    <row r="126" spans="2:51" s="12" customFormat="1" ht="12">
      <c r="B126" s="226"/>
      <c r="C126" s="227"/>
      <c r="D126" s="228" t="s">
        <v>165</v>
      </c>
      <c r="E126" s="229" t="s">
        <v>98</v>
      </c>
      <c r="F126" s="230" t="s">
        <v>226</v>
      </c>
      <c r="G126" s="227"/>
      <c r="H126" s="231">
        <v>106.7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165</v>
      </c>
      <c r="AU126" s="237" t="s">
        <v>94</v>
      </c>
      <c r="AV126" s="12" t="s">
        <v>94</v>
      </c>
      <c r="AW126" s="12" t="s">
        <v>42</v>
      </c>
      <c r="AX126" s="12" t="s">
        <v>92</v>
      </c>
      <c r="AY126" s="237" t="s">
        <v>157</v>
      </c>
    </row>
    <row r="127" spans="2:63" s="11" customFormat="1" ht="22.8" customHeight="1">
      <c r="B127" s="197"/>
      <c r="C127" s="198"/>
      <c r="D127" s="199" t="s">
        <v>83</v>
      </c>
      <c r="E127" s="211" t="s">
        <v>204</v>
      </c>
      <c r="F127" s="211" t="s">
        <v>227</v>
      </c>
      <c r="G127" s="198"/>
      <c r="H127" s="198"/>
      <c r="I127" s="201"/>
      <c r="J127" s="212">
        <f>BK127</f>
        <v>0</v>
      </c>
      <c r="K127" s="198"/>
      <c r="L127" s="203"/>
      <c r="M127" s="204"/>
      <c r="N127" s="205"/>
      <c r="O127" s="205"/>
      <c r="P127" s="206">
        <f>SUM(P128:P165)</f>
        <v>0</v>
      </c>
      <c r="Q127" s="205"/>
      <c r="R127" s="206">
        <f>SUM(R128:R165)</f>
        <v>0.005184</v>
      </c>
      <c r="S127" s="205"/>
      <c r="T127" s="207">
        <f>SUM(T128:T165)</f>
        <v>601.8273350000001</v>
      </c>
      <c r="AR127" s="208" t="s">
        <v>92</v>
      </c>
      <c r="AT127" s="209" t="s">
        <v>83</v>
      </c>
      <c r="AU127" s="209" t="s">
        <v>92</v>
      </c>
      <c r="AY127" s="208" t="s">
        <v>157</v>
      </c>
      <c r="BK127" s="210">
        <f>SUM(BK128:BK165)</f>
        <v>0</v>
      </c>
    </row>
    <row r="128" spans="2:65" s="1" customFormat="1" ht="48" customHeight="1">
      <c r="B128" s="38"/>
      <c r="C128" s="213" t="s">
        <v>228</v>
      </c>
      <c r="D128" s="213" t="s">
        <v>159</v>
      </c>
      <c r="E128" s="214" t="s">
        <v>229</v>
      </c>
      <c r="F128" s="215" t="s">
        <v>230</v>
      </c>
      <c r="G128" s="216" t="s">
        <v>100</v>
      </c>
      <c r="H128" s="217">
        <v>106.7</v>
      </c>
      <c r="I128" s="218"/>
      <c r="J128" s="219">
        <f>ROUND(I128*H128,2)</f>
        <v>0</v>
      </c>
      <c r="K128" s="215" t="s">
        <v>162</v>
      </c>
      <c r="L128" s="43"/>
      <c r="M128" s="220" t="s">
        <v>82</v>
      </c>
      <c r="N128" s="221" t="s">
        <v>56</v>
      </c>
      <c r="O128" s="84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AR128" s="224" t="s">
        <v>163</v>
      </c>
      <c r="AT128" s="224" t="s">
        <v>159</v>
      </c>
      <c r="AU128" s="224" t="s">
        <v>94</v>
      </c>
      <c r="AY128" s="16" t="s">
        <v>157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6" t="s">
        <v>163</v>
      </c>
      <c r="BK128" s="225">
        <f>ROUND(I128*H128,2)</f>
        <v>0</v>
      </c>
      <c r="BL128" s="16" t="s">
        <v>163</v>
      </c>
      <c r="BM128" s="224" t="s">
        <v>231</v>
      </c>
    </row>
    <row r="129" spans="2:51" s="12" customFormat="1" ht="12">
      <c r="B129" s="226"/>
      <c r="C129" s="227"/>
      <c r="D129" s="228" t="s">
        <v>165</v>
      </c>
      <c r="E129" s="229" t="s">
        <v>82</v>
      </c>
      <c r="F129" s="230" t="s">
        <v>98</v>
      </c>
      <c r="G129" s="227"/>
      <c r="H129" s="231">
        <v>106.7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165</v>
      </c>
      <c r="AU129" s="237" t="s">
        <v>94</v>
      </c>
      <c r="AV129" s="12" t="s">
        <v>94</v>
      </c>
      <c r="AW129" s="12" t="s">
        <v>42</v>
      </c>
      <c r="AX129" s="12" t="s">
        <v>92</v>
      </c>
      <c r="AY129" s="237" t="s">
        <v>157</v>
      </c>
    </row>
    <row r="130" spans="2:65" s="1" customFormat="1" ht="48" customHeight="1">
      <c r="B130" s="38"/>
      <c r="C130" s="213" t="s">
        <v>232</v>
      </c>
      <c r="D130" s="213" t="s">
        <v>159</v>
      </c>
      <c r="E130" s="214" t="s">
        <v>233</v>
      </c>
      <c r="F130" s="215" t="s">
        <v>234</v>
      </c>
      <c r="G130" s="216" t="s">
        <v>100</v>
      </c>
      <c r="H130" s="217">
        <v>3201</v>
      </c>
      <c r="I130" s="218"/>
      <c r="J130" s="219">
        <f>ROUND(I130*H130,2)</f>
        <v>0</v>
      </c>
      <c r="K130" s="215" t="s">
        <v>162</v>
      </c>
      <c r="L130" s="43"/>
      <c r="M130" s="220" t="s">
        <v>82</v>
      </c>
      <c r="N130" s="221" t="s">
        <v>56</v>
      </c>
      <c r="O130" s="84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AR130" s="224" t="s">
        <v>163</v>
      </c>
      <c r="AT130" s="224" t="s">
        <v>159</v>
      </c>
      <c r="AU130" s="224" t="s">
        <v>94</v>
      </c>
      <c r="AY130" s="16" t="s">
        <v>157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6" t="s">
        <v>163</v>
      </c>
      <c r="BK130" s="225">
        <f>ROUND(I130*H130,2)</f>
        <v>0</v>
      </c>
      <c r="BL130" s="16" t="s">
        <v>163</v>
      </c>
      <c r="BM130" s="224" t="s">
        <v>235</v>
      </c>
    </row>
    <row r="131" spans="2:51" s="12" customFormat="1" ht="12">
      <c r="B131" s="226"/>
      <c r="C131" s="227"/>
      <c r="D131" s="228" t="s">
        <v>165</v>
      </c>
      <c r="E131" s="229" t="s">
        <v>82</v>
      </c>
      <c r="F131" s="230" t="s">
        <v>236</v>
      </c>
      <c r="G131" s="227"/>
      <c r="H131" s="231">
        <v>3201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165</v>
      </c>
      <c r="AU131" s="237" t="s">
        <v>94</v>
      </c>
      <c r="AV131" s="12" t="s">
        <v>94</v>
      </c>
      <c r="AW131" s="12" t="s">
        <v>42</v>
      </c>
      <c r="AX131" s="12" t="s">
        <v>92</v>
      </c>
      <c r="AY131" s="237" t="s">
        <v>157</v>
      </c>
    </row>
    <row r="132" spans="2:65" s="1" customFormat="1" ht="48" customHeight="1">
      <c r="B132" s="38"/>
      <c r="C132" s="213" t="s">
        <v>8</v>
      </c>
      <c r="D132" s="213" t="s">
        <v>159</v>
      </c>
      <c r="E132" s="214" t="s">
        <v>237</v>
      </c>
      <c r="F132" s="215" t="s">
        <v>238</v>
      </c>
      <c r="G132" s="216" t="s">
        <v>100</v>
      </c>
      <c r="H132" s="217">
        <v>106.7</v>
      </c>
      <c r="I132" s="218"/>
      <c r="J132" s="219">
        <f>ROUND(I132*H132,2)</f>
        <v>0</v>
      </c>
      <c r="K132" s="215" t="s">
        <v>162</v>
      </c>
      <c r="L132" s="43"/>
      <c r="M132" s="220" t="s">
        <v>82</v>
      </c>
      <c r="N132" s="221" t="s">
        <v>56</v>
      </c>
      <c r="O132" s="84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AR132" s="224" t="s">
        <v>163</v>
      </c>
      <c r="AT132" s="224" t="s">
        <v>159</v>
      </c>
      <c r="AU132" s="224" t="s">
        <v>94</v>
      </c>
      <c r="AY132" s="16" t="s">
        <v>157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6" t="s">
        <v>163</v>
      </c>
      <c r="BK132" s="225">
        <f>ROUND(I132*H132,2)</f>
        <v>0</v>
      </c>
      <c r="BL132" s="16" t="s">
        <v>163</v>
      </c>
      <c r="BM132" s="224" t="s">
        <v>239</v>
      </c>
    </row>
    <row r="133" spans="2:51" s="12" customFormat="1" ht="12">
      <c r="B133" s="226"/>
      <c r="C133" s="227"/>
      <c r="D133" s="228" t="s">
        <v>165</v>
      </c>
      <c r="E133" s="229" t="s">
        <v>82</v>
      </c>
      <c r="F133" s="230" t="s">
        <v>98</v>
      </c>
      <c r="G133" s="227"/>
      <c r="H133" s="231">
        <v>106.7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165</v>
      </c>
      <c r="AU133" s="237" t="s">
        <v>94</v>
      </c>
      <c r="AV133" s="12" t="s">
        <v>94</v>
      </c>
      <c r="AW133" s="12" t="s">
        <v>42</v>
      </c>
      <c r="AX133" s="12" t="s">
        <v>92</v>
      </c>
      <c r="AY133" s="237" t="s">
        <v>157</v>
      </c>
    </row>
    <row r="134" spans="2:65" s="1" customFormat="1" ht="24" customHeight="1">
      <c r="B134" s="38"/>
      <c r="C134" s="213" t="s">
        <v>240</v>
      </c>
      <c r="D134" s="213" t="s">
        <v>159</v>
      </c>
      <c r="E134" s="214" t="s">
        <v>241</v>
      </c>
      <c r="F134" s="215" t="s">
        <v>242</v>
      </c>
      <c r="G134" s="216" t="s">
        <v>100</v>
      </c>
      <c r="H134" s="217">
        <v>13.45</v>
      </c>
      <c r="I134" s="218"/>
      <c r="J134" s="219">
        <f>ROUND(I134*H134,2)</f>
        <v>0</v>
      </c>
      <c r="K134" s="215" t="s">
        <v>162</v>
      </c>
      <c r="L134" s="43"/>
      <c r="M134" s="220" t="s">
        <v>82</v>
      </c>
      <c r="N134" s="221" t="s">
        <v>56</v>
      </c>
      <c r="O134" s="84"/>
      <c r="P134" s="222">
        <f>O134*H134</f>
        <v>0</v>
      </c>
      <c r="Q134" s="222">
        <v>0</v>
      </c>
      <c r="R134" s="222">
        <f>Q134*H134</f>
        <v>0</v>
      </c>
      <c r="S134" s="222">
        <v>0.082</v>
      </c>
      <c r="T134" s="223">
        <f>S134*H134</f>
        <v>1.1029</v>
      </c>
      <c r="AR134" s="224" t="s">
        <v>163</v>
      </c>
      <c r="AT134" s="224" t="s">
        <v>159</v>
      </c>
      <c r="AU134" s="224" t="s">
        <v>94</v>
      </c>
      <c r="AY134" s="16" t="s">
        <v>157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6" t="s">
        <v>163</v>
      </c>
      <c r="BK134" s="225">
        <f>ROUND(I134*H134,2)</f>
        <v>0</v>
      </c>
      <c r="BL134" s="16" t="s">
        <v>163</v>
      </c>
      <c r="BM134" s="224" t="s">
        <v>243</v>
      </c>
    </row>
    <row r="135" spans="2:51" s="12" customFormat="1" ht="12">
      <c r="B135" s="226"/>
      <c r="C135" s="227"/>
      <c r="D135" s="228" t="s">
        <v>165</v>
      </c>
      <c r="E135" s="229" t="s">
        <v>82</v>
      </c>
      <c r="F135" s="230" t="s">
        <v>244</v>
      </c>
      <c r="G135" s="227"/>
      <c r="H135" s="231">
        <v>13.45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165</v>
      </c>
      <c r="AU135" s="237" t="s">
        <v>94</v>
      </c>
      <c r="AV135" s="12" t="s">
        <v>94</v>
      </c>
      <c r="AW135" s="12" t="s">
        <v>42</v>
      </c>
      <c r="AX135" s="12" t="s">
        <v>92</v>
      </c>
      <c r="AY135" s="237" t="s">
        <v>157</v>
      </c>
    </row>
    <row r="136" spans="2:65" s="1" customFormat="1" ht="36" customHeight="1">
      <c r="B136" s="38"/>
      <c r="C136" s="213" t="s">
        <v>245</v>
      </c>
      <c r="D136" s="213" t="s">
        <v>159</v>
      </c>
      <c r="E136" s="214" t="s">
        <v>246</v>
      </c>
      <c r="F136" s="215" t="s">
        <v>247</v>
      </c>
      <c r="G136" s="216" t="s">
        <v>100</v>
      </c>
      <c r="H136" s="217">
        <v>5.4</v>
      </c>
      <c r="I136" s="218"/>
      <c r="J136" s="219">
        <f>ROUND(I136*H136,2)</f>
        <v>0</v>
      </c>
      <c r="K136" s="215" t="s">
        <v>162</v>
      </c>
      <c r="L136" s="43"/>
      <c r="M136" s="220" t="s">
        <v>82</v>
      </c>
      <c r="N136" s="221" t="s">
        <v>56</v>
      </c>
      <c r="O136" s="84"/>
      <c r="P136" s="222">
        <f>O136*H136</f>
        <v>0</v>
      </c>
      <c r="Q136" s="222">
        <v>0</v>
      </c>
      <c r="R136" s="222">
        <f>Q136*H136</f>
        <v>0</v>
      </c>
      <c r="S136" s="222">
        <v>0.076</v>
      </c>
      <c r="T136" s="223">
        <f>S136*H136</f>
        <v>0.41040000000000004</v>
      </c>
      <c r="AR136" s="224" t="s">
        <v>163</v>
      </c>
      <c r="AT136" s="224" t="s">
        <v>159</v>
      </c>
      <c r="AU136" s="224" t="s">
        <v>94</v>
      </c>
      <c r="AY136" s="16" t="s">
        <v>157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6" t="s">
        <v>163</v>
      </c>
      <c r="BK136" s="225">
        <f>ROUND(I136*H136,2)</f>
        <v>0</v>
      </c>
      <c r="BL136" s="16" t="s">
        <v>163</v>
      </c>
      <c r="BM136" s="224" t="s">
        <v>248</v>
      </c>
    </row>
    <row r="137" spans="2:51" s="12" customFormat="1" ht="12">
      <c r="B137" s="226"/>
      <c r="C137" s="227"/>
      <c r="D137" s="228" t="s">
        <v>165</v>
      </c>
      <c r="E137" s="229" t="s">
        <v>82</v>
      </c>
      <c r="F137" s="230" t="s">
        <v>249</v>
      </c>
      <c r="G137" s="227"/>
      <c r="H137" s="231">
        <v>5.4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165</v>
      </c>
      <c r="AU137" s="237" t="s">
        <v>94</v>
      </c>
      <c r="AV137" s="12" t="s">
        <v>94</v>
      </c>
      <c r="AW137" s="12" t="s">
        <v>42</v>
      </c>
      <c r="AX137" s="12" t="s">
        <v>92</v>
      </c>
      <c r="AY137" s="237" t="s">
        <v>157</v>
      </c>
    </row>
    <row r="138" spans="2:65" s="1" customFormat="1" ht="24" customHeight="1">
      <c r="B138" s="38"/>
      <c r="C138" s="213" t="s">
        <v>250</v>
      </c>
      <c r="D138" s="213" t="s">
        <v>159</v>
      </c>
      <c r="E138" s="214" t="s">
        <v>251</v>
      </c>
      <c r="F138" s="215" t="s">
        <v>252</v>
      </c>
      <c r="G138" s="216" t="s">
        <v>100</v>
      </c>
      <c r="H138" s="217">
        <v>2.16</v>
      </c>
      <c r="I138" s="218"/>
      <c r="J138" s="219">
        <f>ROUND(I138*H138,2)</f>
        <v>0</v>
      </c>
      <c r="K138" s="215" t="s">
        <v>162</v>
      </c>
      <c r="L138" s="43"/>
      <c r="M138" s="220" t="s">
        <v>82</v>
      </c>
      <c r="N138" s="221" t="s">
        <v>56</v>
      </c>
      <c r="O138" s="84"/>
      <c r="P138" s="222">
        <f>O138*H138</f>
        <v>0</v>
      </c>
      <c r="Q138" s="222">
        <v>0</v>
      </c>
      <c r="R138" s="222">
        <f>Q138*H138</f>
        <v>0</v>
      </c>
      <c r="S138" s="222">
        <v>0.073</v>
      </c>
      <c r="T138" s="223">
        <f>S138*H138</f>
        <v>0.15768</v>
      </c>
      <c r="AR138" s="224" t="s">
        <v>163</v>
      </c>
      <c r="AT138" s="224" t="s">
        <v>159</v>
      </c>
      <c r="AU138" s="224" t="s">
        <v>94</v>
      </c>
      <c r="AY138" s="16" t="s">
        <v>157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6" t="s">
        <v>163</v>
      </c>
      <c r="BK138" s="225">
        <f>ROUND(I138*H138,2)</f>
        <v>0</v>
      </c>
      <c r="BL138" s="16" t="s">
        <v>163</v>
      </c>
      <c r="BM138" s="224" t="s">
        <v>253</v>
      </c>
    </row>
    <row r="139" spans="2:51" s="12" customFormat="1" ht="12">
      <c r="B139" s="226"/>
      <c r="C139" s="227"/>
      <c r="D139" s="228" t="s">
        <v>165</v>
      </c>
      <c r="E139" s="229" t="s">
        <v>82</v>
      </c>
      <c r="F139" s="230" t="s">
        <v>254</v>
      </c>
      <c r="G139" s="227"/>
      <c r="H139" s="231">
        <v>2.16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165</v>
      </c>
      <c r="AU139" s="237" t="s">
        <v>94</v>
      </c>
      <c r="AV139" s="12" t="s">
        <v>94</v>
      </c>
      <c r="AW139" s="12" t="s">
        <v>42</v>
      </c>
      <c r="AX139" s="12" t="s">
        <v>92</v>
      </c>
      <c r="AY139" s="237" t="s">
        <v>157</v>
      </c>
    </row>
    <row r="140" spans="2:65" s="1" customFormat="1" ht="24" customHeight="1">
      <c r="B140" s="38"/>
      <c r="C140" s="213" t="s">
        <v>255</v>
      </c>
      <c r="D140" s="213" t="s">
        <v>159</v>
      </c>
      <c r="E140" s="214" t="s">
        <v>256</v>
      </c>
      <c r="F140" s="215" t="s">
        <v>257</v>
      </c>
      <c r="G140" s="216" t="s">
        <v>100</v>
      </c>
      <c r="H140" s="217">
        <v>4.8</v>
      </c>
      <c r="I140" s="218"/>
      <c r="J140" s="219">
        <f>ROUND(I140*H140,2)</f>
        <v>0</v>
      </c>
      <c r="K140" s="215" t="s">
        <v>162</v>
      </c>
      <c r="L140" s="43"/>
      <c r="M140" s="220" t="s">
        <v>82</v>
      </c>
      <c r="N140" s="221" t="s">
        <v>56</v>
      </c>
      <c r="O140" s="84"/>
      <c r="P140" s="222">
        <f>O140*H140</f>
        <v>0</v>
      </c>
      <c r="Q140" s="222">
        <v>0</v>
      </c>
      <c r="R140" s="222">
        <f>Q140*H140</f>
        <v>0</v>
      </c>
      <c r="S140" s="222">
        <v>0.051</v>
      </c>
      <c r="T140" s="223">
        <f>S140*H140</f>
        <v>0.24479999999999996</v>
      </c>
      <c r="AR140" s="224" t="s">
        <v>163</v>
      </c>
      <c r="AT140" s="224" t="s">
        <v>159</v>
      </c>
      <c r="AU140" s="224" t="s">
        <v>94</v>
      </c>
      <c r="AY140" s="16" t="s">
        <v>157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6" t="s">
        <v>163</v>
      </c>
      <c r="BK140" s="225">
        <f>ROUND(I140*H140,2)</f>
        <v>0</v>
      </c>
      <c r="BL140" s="16" t="s">
        <v>163</v>
      </c>
      <c r="BM140" s="224" t="s">
        <v>258</v>
      </c>
    </row>
    <row r="141" spans="2:51" s="12" customFormat="1" ht="12">
      <c r="B141" s="226"/>
      <c r="C141" s="227"/>
      <c r="D141" s="228" t="s">
        <v>165</v>
      </c>
      <c r="E141" s="229" t="s">
        <v>82</v>
      </c>
      <c r="F141" s="230" t="s">
        <v>259</v>
      </c>
      <c r="G141" s="227"/>
      <c r="H141" s="231">
        <v>4.8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165</v>
      </c>
      <c r="AU141" s="237" t="s">
        <v>94</v>
      </c>
      <c r="AV141" s="12" t="s">
        <v>94</v>
      </c>
      <c r="AW141" s="12" t="s">
        <v>42</v>
      </c>
      <c r="AX141" s="12" t="s">
        <v>92</v>
      </c>
      <c r="AY141" s="237" t="s">
        <v>157</v>
      </c>
    </row>
    <row r="142" spans="2:65" s="1" customFormat="1" ht="24" customHeight="1">
      <c r="B142" s="38"/>
      <c r="C142" s="213" t="s">
        <v>260</v>
      </c>
      <c r="D142" s="213" t="s">
        <v>159</v>
      </c>
      <c r="E142" s="214" t="s">
        <v>261</v>
      </c>
      <c r="F142" s="215" t="s">
        <v>262</v>
      </c>
      <c r="G142" s="216" t="s">
        <v>100</v>
      </c>
      <c r="H142" s="217">
        <v>24</v>
      </c>
      <c r="I142" s="218"/>
      <c r="J142" s="219">
        <f>ROUND(I142*H142,2)</f>
        <v>0</v>
      </c>
      <c r="K142" s="215" t="s">
        <v>162</v>
      </c>
      <c r="L142" s="43"/>
      <c r="M142" s="220" t="s">
        <v>82</v>
      </c>
      <c r="N142" s="221" t="s">
        <v>56</v>
      </c>
      <c r="O142" s="84"/>
      <c r="P142" s="222">
        <f>O142*H142</f>
        <v>0</v>
      </c>
      <c r="Q142" s="222">
        <v>0</v>
      </c>
      <c r="R142" s="222">
        <f>Q142*H142</f>
        <v>0</v>
      </c>
      <c r="S142" s="222">
        <v>0.043</v>
      </c>
      <c r="T142" s="223">
        <f>S142*H142</f>
        <v>1.032</v>
      </c>
      <c r="AR142" s="224" t="s">
        <v>163</v>
      </c>
      <c r="AT142" s="224" t="s">
        <v>159</v>
      </c>
      <c r="AU142" s="224" t="s">
        <v>94</v>
      </c>
      <c r="AY142" s="16" t="s">
        <v>157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6" t="s">
        <v>163</v>
      </c>
      <c r="BK142" s="225">
        <f>ROUND(I142*H142,2)</f>
        <v>0</v>
      </c>
      <c r="BL142" s="16" t="s">
        <v>163</v>
      </c>
      <c r="BM142" s="224" t="s">
        <v>263</v>
      </c>
    </row>
    <row r="143" spans="2:51" s="12" customFormat="1" ht="12">
      <c r="B143" s="226"/>
      <c r="C143" s="227"/>
      <c r="D143" s="228" t="s">
        <v>165</v>
      </c>
      <c r="E143" s="229" t="s">
        <v>82</v>
      </c>
      <c r="F143" s="230" t="s">
        <v>264</v>
      </c>
      <c r="G143" s="227"/>
      <c r="H143" s="231">
        <v>24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165</v>
      </c>
      <c r="AU143" s="237" t="s">
        <v>94</v>
      </c>
      <c r="AV143" s="12" t="s">
        <v>94</v>
      </c>
      <c r="AW143" s="12" t="s">
        <v>42</v>
      </c>
      <c r="AX143" s="12" t="s">
        <v>92</v>
      </c>
      <c r="AY143" s="237" t="s">
        <v>157</v>
      </c>
    </row>
    <row r="144" spans="2:65" s="1" customFormat="1" ht="36" customHeight="1">
      <c r="B144" s="38"/>
      <c r="C144" s="213" t="s">
        <v>7</v>
      </c>
      <c r="D144" s="213" t="s">
        <v>159</v>
      </c>
      <c r="E144" s="214" t="s">
        <v>265</v>
      </c>
      <c r="F144" s="215" t="s">
        <v>266</v>
      </c>
      <c r="G144" s="216" t="s">
        <v>267</v>
      </c>
      <c r="H144" s="217">
        <v>5.4</v>
      </c>
      <c r="I144" s="218"/>
      <c r="J144" s="219">
        <f>ROUND(I144*H144,2)</f>
        <v>0</v>
      </c>
      <c r="K144" s="215" t="s">
        <v>162</v>
      </c>
      <c r="L144" s="43"/>
      <c r="M144" s="220" t="s">
        <v>82</v>
      </c>
      <c r="N144" s="221" t="s">
        <v>56</v>
      </c>
      <c r="O144" s="84"/>
      <c r="P144" s="222">
        <f>O144*H144</f>
        <v>0</v>
      </c>
      <c r="Q144" s="222">
        <v>0.00096</v>
      </c>
      <c r="R144" s="222">
        <f>Q144*H144</f>
        <v>0.005184</v>
      </c>
      <c r="S144" s="222">
        <v>0.031</v>
      </c>
      <c r="T144" s="223">
        <f>S144*H144</f>
        <v>0.16740000000000002</v>
      </c>
      <c r="AR144" s="224" t="s">
        <v>163</v>
      </c>
      <c r="AT144" s="224" t="s">
        <v>159</v>
      </c>
      <c r="AU144" s="224" t="s">
        <v>94</v>
      </c>
      <c r="AY144" s="16" t="s">
        <v>157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6" t="s">
        <v>163</v>
      </c>
      <c r="BK144" s="225">
        <f>ROUND(I144*H144,2)</f>
        <v>0</v>
      </c>
      <c r="BL144" s="16" t="s">
        <v>163</v>
      </c>
      <c r="BM144" s="224" t="s">
        <v>268</v>
      </c>
    </row>
    <row r="145" spans="2:51" s="12" customFormat="1" ht="12">
      <c r="B145" s="226"/>
      <c r="C145" s="227"/>
      <c r="D145" s="228" t="s">
        <v>165</v>
      </c>
      <c r="E145" s="229" t="s">
        <v>82</v>
      </c>
      <c r="F145" s="230" t="s">
        <v>269</v>
      </c>
      <c r="G145" s="227"/>
      <c r="H145" s="231">
        <v>5.4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165</v>
      </c>
      <c r="AU145" s="237" t="s">
        <v>94</v>
      </c>
      <c r="AV145" s="12" t="s">
        <v>94</v>
      </c>
      <c r="AW145" s="12" t="s">
        <v>42</v>
      </c>
      <c r="AX145" s="12" t="s">
        <v>92</v>
      </c>
      <c r="AY145" s="237" t="s">
        <v>157</v>
      </c>
    </row>
    <row r="146" spans="2:65" s="1" customFormat="1" ht="48" customHeight="1">
      <c r="B146" s="38"/>
      <c r="C146" s="213" t="s">
        <v>270</v>
      </c>
      <c r="D146" s="213" t="s">
        <v>159</v>
      </c>
      <c r="E146" s="214" t="s">
        <v>271</v>
      </c>
      <c r="F146" s="215" t="s">
        <v>272</v>
      </c>
      <c r="G146" s="216" t="s">
        <v>109</v>
      </c>
      <c r="H146" s="217">
        <v>1193</v>
      </c>
      <c r="I146" s="218"/>
      <c r="J146" s="219">
        <f>ROUND(I146*H146,2)</f>
        <v>0</v>
      </c>
      <c r="K146" s="215" t="s">
        <v>162</v>
      </c>
      <c r="L146" s="43"/>
      <c r="M146" s="220" t="s">
        <v>82</v>
      </c>
      <c r="N146" s="221" t="s">
        <v>56</v>
      </c>
      <c r="O146" s="84"/>
      <c r="P146" s="222">
        <f>O146*H146</f>
        <v>0</v>
      </c>
      <c r="Q146" s="222">
        <v>0</v>
      </c>
      <c r="R146" s="222">
        <f>Q146*H146</f>
        <v>0</v>
      </c>
      <c r="S146" s="222">
        <v>0.45</v>
      </c>
      <c r="T146" s="223">
        <f>S146*H146</f>
        <v>536.85</v>
      </c>
      <c r="AR146" s="224" t="s">
        <v>163</v>
      </c>
      <c r="AT146" s="224" t="s">
        <v>159</v>
      </c>
      <c r="AU146" s="224" t="s">
        <v>94</v>
      </c>
      <c r="AY146" s="16" t="s">
        <v>157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6" t="s">
        <v>163</v>
      </c>
      <c r="BK146" s="225">
        <f>ROUND(I146*H146,2)</f>
        <v>0</v>
      </c>
      <c r="BL146" s="16" t="s">
        <v>163</v>
      </c>
      <c r="BM146" s="224" t="s">
        <v>273</v>
      </c>
    </row>
    <row r="147" spans="2:51" s="12" customFormat="1" ht="12">
      <c r="B147" s="226"/>
      <c r="C147" s="227"/>
      <c r="D147" s="228" t="s">
        <v>165</v>
      </c>
      <c r="E147" s="229" t="s">
        <v>82</v>
      </c>
      <c r="F147" s="230" t="s">
        <v>274</v>
      </c>
      <c r="G147" s="227"/>
      <c r="H147" s="231">
        <v>3.402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165</v>
      </c>
      <c r="AU147" s="237" t="s">
        <v>94</v>
      </c>
      <c r="AV147" s="12" t="s">
        <v>94</v>
      </c>
      <c r="AW147" s="12" t="s">
        <v>42</v>
      </c>
      <c r="AX147" s="12" t="s">
        <v>84</v>
      </c>
      <c r="AY147" s="237" t="s">
        <v>157</v>
      </c>
    </row>
    <row r="148" spans="2:51" s="12" customFormat="1" ht="12">
      <c r="B148" s="226"/>
      <c r="C148" s="227"/>
      <c r="D148" s="228" t="s">
        <v>165</v>
      </c>
      <c r="E148" s="229" t="s">
        <v>82</v>
      </c>
      <c r="F148" s="230" t="s">
        <v>275</v>
      </c>
      <c r="G148" s="227"/>
      <c r="H148" s="231">
        <v>7.128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165</v>
      </c>
      <c r="AU148" s="237" t="s">
        <v>94</v>
      </c>
      <c r="AV148" s="12" t="s">
        <v>94</v>
      </c>
      <c r="AW148" s="12" t="s">
        <v>42</v>
      </c>
      <c r="AX148" s="12" t="s">
        <v>84</v>
      </c>
      <c r="AY148" s="237" t="s">
        <v>157</v>
      </c>
    </row>
    <row r="149" spans="2:51" s="12" customFormat="1" ht="12">
      <c r="B149" s="226"/>
      <c r="C149" s="227"/>
      <c r="D149" s="228" t="s">
        <v>165</v>
      </c>
      <c r="E149" s="229" t="s">
        <v>82</v>
      </c>
      <c r="F149" s="230" t="s">
        <v>276</v>
      </c>
      <c r="G149" s="227"/>
      <c r="H149" s="231">
        <v>86.625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165</v>
      </c>
      <c r="AU149" s="237" t="s">
        <v>94</v>
      </c>
      <c r="AV149" s="12" t="s">
        <v>94</v>
      </c>
      <c r="AW149" s="12" t="s">
        <v>42</v>
      </c>
      <c r="AX149" s="12" t="s">
        <v>84</v>
      </c>
      <c r="AY149" s="237" t="s">
        <v>157</v>
      </c>
    </row>
    <row r="150" spans="2:51" s="12" customFormat="1" ht="12">
      <c r="B150" s="226"/>
      <c r="C150" s="227"/>
      <c r="D150" s="228" t="s">
        <v>165</v>
      </c>
      <c r="E150" s="229" t="s">
        <v>82</v>
      </c>
      <c r="F150" s="230" t="s">
        <v>277</v>
      </c>
      <c r="G150" s="227"/>
      <c r="H150" s="231">
        <v>33.345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165</v>
      </c>
      <c r="AU150" s="237" t="s">
        <v>94</v>
      </c>
      <c r="AV150" s="12" t="s">
        <v>94</v>
      </c>
      <c r="AW150" s="12" t="s">
        <v>42</v>
      </c>
      <c r="AX150" s="12" t="s">
        <v>84</v>
      </c>
      <c r="AY150" s="237" t="s">
        <v>157</v>
      </c>
    </row>
    <row r="151" spans="2:51" s="12" customFormat="1" ht="12">
      <c r="B151" s="226"/>
      <c r="C151" s="227"/>
      <c r="D151" s="228" t="s">
        <v>165</v>
      </c>
      <c r="E151" s="229" t="s">
        <v>82</v>
      </c>
      <c r="F151" s="230" t="s">
        <v>278</v>
      </c>
      <c r="G151" s="227"/>
      <c r="H151" s="231">
        <v>31.331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165</v>
      </c>
      <c r="AU151" s="237" t="s">
        <v>94</v>
      </c>
      <c r="AV151" s="12" t="s">
        <v>94</v>
      </c>
      <c r="AW151" s="12" t="s">
        <v>42</v>
      </c>
      <c r="AX151" s="12" t="s">
        <v>84</v>
      </c>
      <c r="AY151" s="237" t="s">
        <v>157</v>
      </c>
    </row>
    <row r="152" spans="2:51" s="12" customFormat="1" ht="12">
      <c r="B152" s="226"/>
      <c r="C152" s="227"/>
      <c r="D152" s="228" t="s">
        <v>165</v>
      </c>
      <c r="E152" s="229" t="s">
        <v>82</v>
      </c>
      <c r="F152" s="230" t="s">
        <v>279</v>
      </c>
      <c r="G152" s="227"/>
      <c r="H152" s="231">
        <v>13.669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165</v>
      </c>
      <c r="AU152" s="237" t="s">
        <v>94</v>
      </c>
      <c r="AV152" s="12" t="s">
        <v>94</v>
      </c>
      <c r="AW152" s="12" t="s">
        <v>42</v>
      </c>
      <c r="AX152" s="12" t="s">
        <v>84</v>
      </c>
      <c r="AY152" s="237" t="s">
        <v>157</v>
      </c>
    </row>
    <row r="153" spans="2:51" s="12" customFormat="1" ht="12">
      <c r="B153" s="226"/>
      <c r="C153" s="227"/>
      <c r="D153" s="228" t="s">
        <v>165</v>
      </c>
      <c r="E153" s="229" t="s">
        <v>82</v>
      </c>
      <c r="F153" s="230" t="s">
        <v>280</v>
      </c>
      <c r="G153" s="227"/>
      <c r="H153" s="231">
        <v>104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165</v>
      </c>
      <c r="AU153" s="237" t="s">
        <v>94</v>
      </c>
      <c r="AV153" s="12" t="s">
        <v>94</v>
      </c>
      <c r="AW153" s="12" t="s">
        <v>42</v>
      </c>
      <c r="AX153" s="12" t="s">
        <v>84</v>
      </c>
      <c r="AY153" s="237" t="s">
        <v>157</v>
      </c>
    </row>
    <row r="154" spans="2:51" s="13" customFormat="1" ht="12">
      <c r="B154" s="250"/>
      <c r="C154" s="251"/>
      <c r="D154" s="228" t="s">
        <v>165</v>
      </c>
      <c r="E154" s="252" t="s">
        <v>107</v>
      </c>
      <c r="F154" s="253" t="s">
        <v>281</v>
      </c>
      <c r="G154" s="251"/>
      <c r="H154" s="254">
        <v>279.5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AT154" s="260" t="s">
        <v>165</v>
      </c>
      <c r="AU154" s="260" t="s">
        <v>94</v>
      </c>
      <c r="AV154" s="13" t="s">
        <v>171</v>
      </c>
      <c r="AW154" s="13" t="s">
        <v>42</v>
      </c>
      <c r="AX154" s="13" t="s">
        <v>84</v>
      </c>
      <c r="AY154" s="260" t="s">
        <v>157</v>
      </c>
    </row>
    <row r="155" spans="2:51" s="12" customFormat="1" ht="12">
      <c r="B155" s="226"/>
      <c r="C155" s="227"/>
      <c r="D155" s="228" t="s">
        <v>165</v>
      </c>
      <c r="E155" s="229" t="s">
        <v>82</v>
      </c>
      <c r="F155" s="230" t="s">
        <v>282</v>
      </c>
      <c r="G155" s="227"/>
      <c r="H155" s="231">
        <v>23.428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165</v>
      </c>
      <c r="AU155" s="237" t="s">
        <v>94</v>
      </c>
      <c r="AV155" s="12" t="s">
        <v>94</v>
      </c>
      <c r="AW155" s="12" t="s">
        <v>42</v>
      </c>
      <c r="AX155" s="12" t="s">
        <v>84</v>
      </c>
      <c r="AY155" s="237" t="s">
        <v>157</v>
      </c>
    </row>
    <row r="156" spans="2:51" s="12" customFormat="1" ht="12">
      <c r="B156" s="226"/>
      <c r="C156" s="227"/>
      <c r="D156" s="228" t="s">
        <v>165</v>
      </c>
      <c r="E156" s="229" t="s">
        <v>111</v>
      </c>
      <c r="F156" s="230" t="s">
        <v>283</v>
      </c>
      <c r="G156" s="227"/>
      <c r="H156" s="231">
        <v>1193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165</v>
      </c>
      <c r="AU156" s="237" t="s">
        <v>94</v>
      </c>
      <c r="AV156" s="12" t="s">
        <v>94</v>
      </c>
      <c r="AW156" s="12" t="s">
        <v>42</v>
      </c>
      <c r="AX156" s="12" t="s">
        <v>92</v>
      </c>
      <c r="AY156" s="237" t="s">
        <v>157</v>
      </c>
    </row>
    <row r="157" spans="2:65" s="1" customFormat="1" ht="48" customHeight="1">
      <c r="B157" s="38"/>
      <c r="C157" s="213" t="s">
        <v>284</v>
      </c>
      <c r="D157" s="213" t="s">
        <v>159</v>
      </c>
      <c r="E157" s="214" t="s">
        <v>285</v>
      </c>
      <c r="F157" s="215" t="s">
        <v>286</v>
      </c>
      <c r="G157" s="216" t="s">
        <v>109</v>
      </c>
      <c r="H157" s="217">
        <v>23.431</v>
      </c>
      <c r="I157" s="218"/>
      <c r="J157" s="219">
        <f>ROUND(I157*H157,2)</f>
        <v>0</v>
      </c>
      <c r="K157" s="215" t="s">
        <v>162</v>
      </c>
      <c r="L157" s="43"/>
      <c r="M157" s="220" t="s">
        <v>82</v>
      </c>
      <c r="N157" s="221" t="s">
        <v>56</v>
      </c>
      <c r="O157" s="84"/>
      <c r="P157" s="222">
        <f>O157*H157</f>
        <v>0</v>
      </c>
      <c r="Q157" s="222">
        <v>0</v>
      </c>
      <c r="R157" s="222">
        <f>Q157*H157</f>
        <v>0</v>
      </c>
      <c r="S157" s="222">
        <v>1.805</v>
      </c>
      <c r="T157" s="223">
        <f>S157*H157</f>
        <v>42.292955</v>
      </c>
      <c r="AR157" s="224" t="s">
        <v>163</v>
      </c>
      <c r="AT157" s="224" t="s">
        <v>159</v>
      </c>
      <c r="AU157" s="224" t="s">
        <v>94</v>
      </c>
      <c r="AY157" s="16" t="s">
        <v>157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6" t="s">
        <v>163</v>
      </c>
      <c r="BK157" s="225">
        <f>ROUND(I157*H157,2)</f>
        <v>0</v>
      </c>
      <c r="BL157" s="16" t="s">
        <v>163</v>
      </c>
      <c r="BM157" s="224" t="s">
        <v>287</v>
      </c>
    </row>
    <row r="158" spans="2:51" s="12" customFormat="1" ht="12">
      <c r="B158" s="226"/>
      <c r="C158" s="227"/>
      <c r="D158" s="228" t="s">
        <v>165</v>
      </c>
      <c r="E158" s="229" t="s">
        <v>82</v>
      </c>
      <c r="F158" s="230" t="s">
        <v>288</v>
      </c>
      <c r="G158" s="227"/>
      <c r="H158" s="231">
        <v>7.812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165</v>
      </c>
      <c r="AU158" s="237" t="s">
        <v>94</v>
      </c>
      <c r="AV158" s="12" t="s">
        <v>94</v>
      </c>
      <c r="AW158" s="12" t="s">
        <v>42</v>
      </c>
      <c r="AX158" s="12" t="s">
        <v>84</v>
      </c>
      <c r="AY158" s="237" t="s">
        <v>157</v>
      </c>
    </row>
    <row r="159" spans="2:51" s="12" customFormat="1" ht="12">
      <c r="B159" s="226"/>
      <c r="C159" s="227"/>
      <c r="D159" s="228" t="s">
        <v>165</v>
      </c>
      <c r="E159" s="229" t="s">
        <v>82</v>
      </c>
      <c r="F159" s="230" t="s">
        <v>289</v>
      </c>
      <c r="G159" s="227"/>
      <c r="H159" s="231">
        <v>15.619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165</v>
      </c>
      <c r="AU159" s="237" t="s">
        <v>94</v>
      </c>
      <c r="AV159" s="12" t="s">
        <v>94</v>
      </c>
      <c r="AW159" s="12" t="s">
        <v>42</v>
      </c>
      <c r="AX159" s="12" t="s">
        <v>84</v>
      </c>
      <c r="AY159" s="237" t="s">
        <v>157</v>
      </c>
    </row>
    <row r="160" spans="2:51" s="14" customFormat="1" ht="12">
      <c r="B160" s="261"/>
      <c r="C160" s="262"/>
      <c r="D160" s="228" t="s">
        <v>165</v>
      </c>
      <c r="E160" s="263" t="s">
        <v>82</v>
      </c>
      <c r="F160" s="264" t="s">
        <v>290</v>
      </c>
      <c r="G160" s="262"/>
      <c r="H160" s="265">
        <v>23.431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AT160" s="271" t="s">
        <v>165</v>
      </c>
      <c r="AU160" s="271" t="s">
        <v>94</v>
      </c>
      <c r="AV160" s="14" t="s">
        <v>163</v>
      </c>
      <c r="AW160" s="14" t="s">
        <v>42</v>
      </c>
      <c r="AX160" s="14" t="s">
        <v>92</v>
      </c>
      <c r="AY160" s="271" t="s">
        <v>157</v>
      </c>
    </row>
    <row r="161" spans="2:65" s="1" customFormat="1" ht="24" customHeight="1">
      <c r="B161" s="38"/>
      <c r="C161" s="213" t="s">
        <v>291</v>
      </c>
      <c r="D161" s="213" t="s">
        <v>159</v>
      </c>
      <c r="E161" s="214" t="s">
        <v>292</v>
      </c>
      <c r="F161" s="215" t="s">
        <v>293</v>
      </c>
      <c r="G161" s="216" t="s">
        <v>109</v>
      </c>
      <c r="H161" s="217">
        <v>8.12</v>
      </c>
      <c r="I161" s="218"/>
      <c r="J161" s="219">
        <f>ROUND(I161*H161,2)</f>
        <v>0</v>
      </c>
      <c r="K161" s="215" t="s">
        <v>162</v>
      </c>
      <c r="L161" s="43"/>
      <c r="M161" s="220" t="s">
        <v>82</v>
      </c>
      <c r="N161" s="221" t="s">
        <v>56</v>
      </c>
      <c r="O161" s="84"/>
      <c r="P161" s="222">
        <f>O161*H161</f>
        <v>0</v>
      </c>
      <c r="Q161" s="222">
        <v>0</v>
      </c>
      <c r="R161" s="222">
        <f>Q161*H161</f>
        <v>0</v>
      </c>
      <c r="S161" s="222">
        <v>2.41</v>
      </c>
      <c r="T161" s="223">
        <f>S161*H161</f>
        <v>19.5692</v>
      </c>
      <c r="AR161" s="224" t="s">
        <v>163</v>
      </c>
      <c r="AT161" s="224" t="s">
        <v>159</v>
      </c>
      <c r="AU161" s="224" t="s">
        <v>94</v>
      </c>
      <c r="AY161" s="16" t="s">
        <v>157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6" t="s">
        <v>163</v>
      </c>
      <c r="BK161" s="225">
        <f>ROUND(I161*H161,2)</f>
        <v>0</v>
      </c>
      <c r="BL161" s="16" t="s">
        <v>163</v>
      </c>
      <c r="BM161" s="224" t="s">
        <v>294</v>
      </c>
    </row>
    <row r="162" spans="2:51" s="12" customFormat="1" ht="12">
      <c r="B162" s="226"/>
      <c r="C162" s="227"/>
      <c r="D162" s="228" t="s">
        <v>165</v>
      </c>
      <c r="E162" s="229" t="s">
        <v>82</v>
      </c>
      <c r="F162" s="230" t="s">
        <v>295</v>
      </c>
      <c r="G162" s="227"/>
      <c r="H162" s="231">
        <v>2.5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165</v>
      </c>
      <c r="AU162" s="237" t="s">
        <v>94</v>
      </c>
      <c r="AV162" s="12" t="s">
        <v>94</v>
      </c>
      <c r="AW162" s="12" t="s">
        <v>42</v>
      </c>
      <c r="AX162" s="12" t="s">
        <v>84</v>
      </c>
      <c r="AY162" s="237" t="s">
        <v>157</v>
      </c>
    </row>
    <row r="163" spans="2:51" s="12" customFormat="1" ht="12">
      <c r="B163" s="226"/>
      <c r="C163" s="227"/>
      <c r="D163" s="228" t="s">
        <v>165</v>
      </c>
      <c r="E163" s="229" t="s">
        <v>82</v>
      </c>
      <c r="F163" s="230" t="s">
        <v>296</v>
      </c>
      <c r="G163" s="227"/>
      <c r="H163" s="231">
        <v>1.75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165</v>
      </c>
      <c r="AU163" s="237" t="s">
        <v>94</v>
      </c>
      <c r="AV163" s="12" t="s">
        <v>94</v>
      </c>
      <c r="AW163" s="12" t="s">
        <v>42</v>
      </c>
      <c r="AX163" s="12" t="s">
        <v>84</v>
      </c>
      <c r="AY163" s="237" t="s">
        <v>157</v>
      </c>
    </row>
    <row r="164" spans="2:51" s="12" customFormat="1" ht="12">
      <c r="B164" s="226"/>
      <c r="C164" s="227"/>
      <c r="D164" s="228" t="s">
        <v>165</v>
      </c>
      <c r="E164" s="229" t="s">
        <v>82</v>
      </c>
      <c r="F164" s="230" t="s">
        <v>297</v>
      </c>
      <c r="G164" s="227"/>
      <c r="H164" s="231">
        <v>3.87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165</v>
      </c>
      <c r="AU164" s="237" t="s">
        <v>94</v>
      </c>
      <c r="AV164" s="12" t="s">
        <v>94</v>
      </c>
      <c r="AW164" s="12" t="s">
        <v>42</v>
      </c>
      <c r="AX164" s="12" t="s">
        <v>84</v>
      </c>
      <c r="AY164" s="237" t="s">
        <v>157</v>
      </c>
    </row>
    <row r="165" spans="2:51" s="14" customFormat="1" ht="12">
      <c r="B165" s="261"/>
      <c r="C165" s="262"/>
      <c r="D165" s="228" t="s">
        <v>165</v>
      </c>
      <c r="E165" s="263" t="s">
        <v>82</v>
      </c>
      <c r="F165" s="264" t="s">
        <v>290</v>
      </c>
      <c r="G165" s="262"/>
      <c r="H165" s="265">
        <v>8.12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AT165" s="271" t="s">
        <v>165</v>
      </c>
      <c r="AU165" s="271" t="s">
        <v>94</v>
      </c>
      <c r="AV165" s="14" t="s">
        <v>163</v>
      </c>
      <c r="AW165" s="14" t="s">
        <v>42</v>
      </c>
      <c r="AX165" s="14" t="s">
        <v>92</v>
      </c>
      <c r="AY165" s="271" t="s">
        <v>157</v>
      </c>
    </row>
    <row r="166" spans="2:63" s="11" customFormat="1" ht="22.8" customHeight="1">
      <c r="B166" s="197"/>
      <c r="C166" s="198"/>
      <c r="D166" s="199" t="s">
        <v>83</v>
      </c>
      <c r="E166" s="211" t="s">
        <v>298</v>
      </c>
      <c r="F166" s="211" t="s">
        <v>299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SUM(P167:P182)</f>
        <v>0</v>
      </c>
      <c r="Q166" s="205"/>
      <c r="R166" s="206">
        <f>SUM(R167:R182)</f>
        <v>0</v>
      </c>
      <c r="S166" s="205"/>
      <c r="T166" s="207">
        <f>SUM(T167:T182)</f>
        <v>0</v>
      </c>
      <c r="AR166" s="208" t="s">
        <v>92</v>
      </c>
      <c r="AT166" s="209" t="s">
        <v>83</v>
      </c>
      <c r="AU166" s="209" t="s">
        <v>92</v>
      </c>
      <c r="AY166" s="208" t="s">
        <v>157</v>
      </c>
      <c r="BK166" s="210">
        <f>SUM(BK167:BK182)</f>
        <v>0</v>
      </c>
    </row>
    <row r="167" spans="2:65" s="1" customFormat="1" ht="36" customHeight="1">
      <c r="B167" s="38"/>
      <c r="C167" s="213" t="s">
        <v>300</v>
      </c>
      <c r="D167" s="213" t="s">
        <v>159</v>
      </c>
      <c r="E167" s="214" t="s">
        <v>301</v>
      </c>
      <c r="F167" s="215" t="s">
        <v>302</v>
      </c>
      <c r="G167" s="216" t="s">
        <v>104</v>
      </c>
      <c r="H167" s="217">
        <v>582.258</v>
      </c>
      <c r="I167" s="218"/>
      <c r="J167" s="219">
        <f>ROUND(I167*H167,2)</f>
        <v>0</v>
      </c>
      <c r="K167" s="215" t="s">
        <v>162</v>
      </c>
      <c r="L167" s="43"/>
      <c r="M167" s="220" t="s">
        <v>82</v>
      </c>
      <c r="N167" s="221" t="s">
        <v>56</v>
      </c>
      <c r="O167" s="84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AR167" s="224" t="s">
        <v>163</v>
      </c>
      <c r="AT167" s="224" t="s">
        <v>159</v>
      </c>
      <c r="AU167" s="224" t="s">
        <v>94</v>
      </c>
      <c r="AY167" s="16" t="s">
        <v>157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6" t="s">
        <v>163</v>
      </c>
      <c r="BK167" s="225">
        <f>ROUND(I167*H167,2)</f>
        <v>0</v>
      </c>
      <c r="BL167" s="16" t="s">
        <v>163</v>
      </c>
      <c r="BM167" s="224" t="s">
        <v>303</v>
      </c>
    </row>
    <row r="168" spans="2:65" s="1" customFormat="1" ht="36" customHeight="1">
      <c r="B168" s="38"/>
      <c r="C168" s="213" t="s">
        <v>304</v>
      </c>
      <c r="D168" s="213" t="s">
        <v>159</v>
      </c>
      <c r="E168" s="214" t="s">
        <v>305</v>
      </c>
      <c r="F168" s="215" t="s">
        <v>306</v>
      </c>
      <c r="G168" s="216" t="s">
        <v>104</v>
      </c>
      <c r="H168" s="217">
        <v>19.569</v>
      </c>
      <c r="I168" s="218"/>
      <c r="J168" s="219">
        <f>ROUND(I168*H168,2)</f>
        <v>0</v>
      </c>
      <c r="K168" s="215" t="s">
        <v>162</v>
      </c>
      <c r="L168" s="43"/>
      <c r="M168" s="220" t="s">
        <v>82</v>
      </c>
      <c r="N168" s="221" t="s">
        <v>56</v>
      </c>
      <c r="O168" s="84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AR168" s="224" t="s">
        <v>163</v>
      </c>
      <c r="AT168" s="224" t="s">
        <v>159</v>
      </c>
      <c r="AU168" s="224" t="s">
        <v>94</v>
      </c>
      <c r="AY168" s="16" t="s">
        <v>157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6" t="s">
        <v>163</v>
      </c>
      <c r="BK168" s="225">
        <f>ROUND(I168*H168,2)</f>
        <v>0</v>
      </c>
      <c r="BL168" s="16" t="s">
        <v>163</v>
      </c>
      <c r="BM168" s="224" t="s">
        <v>307</v>
      </c>
    </row>
    <row r="169" spans="2:65" s="1" customFormat="1" ht="24" customHeight="1">
      <c r="B169" s="38"/>
      <c r="C169" s="213" t="s">
        <v>308</v>
      </c>
      <c r="D169" s="213" t="s">
        <v>159</v>
      </c>
      <c r="E169" s="214" t="s">
        <v>309</v>
      </c>
      <c r="F169" s="215" t="s">
        <v>310</v>
      </c>
      <c r="G169" s="216" t="s">
        <v>104</v>
      </c>
      <c r="H169" s="217">
        <v>91.039</v>
      </c>
      <c r="I169" s="218"/>
      <c r="J169" s="219">
        <f>ROUND(I169*H169,2)</f>
        <v>0</v>
      </c>
      <c r="K169" s="215" t="s">
        <v>162</v>
      </c>
      <c r="L169" s="43"/>
      <c r="M169" s="220" t="s">
        <v>82</v>
      </c>
      <c r="N169" s="221" t="s">
        <v>56</v>
      </c>
      <c r="O169" s="84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AR169" s="224" t="s">
        <v>163</v>
      </c>
      <c r="AT169" s="224" t="s">
        <v>159</v>
      </c>
      <c r="AU169" s="224" t="s">
        <v>94</v>
      </c>
      <c r="AY169" s="16" t="s">
        <v>157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6" t="s">
        <v>163</v>
      </c>
      <c r="BK169" s="225">
        <f>ROUND(I169*H169,2)</f>
        <v>0</v>
      </c>
      <c r="BL169" s="16" t="s">
        <v>163</v>
      </c>
      <c r="BM169" s="224" t="s">
        <v>311</v>
      </c>
    </row>
    <row r="170" spans="2:51" s="12" customFormat="1" ht="12">
      <c r="B170" s="226"/>
      <c r="C170" s="227"/>
      <c r="D170" s="228" t="s">
        <v>165</v>
      </c>
      <c r="E170" s="229" t="s">
        <v>82</v>
      </c>
      <c r="F170" s="230" t="s">
        <v>312</v>
      </c>
      <c r="G170" s="227"/>
      <c r="H170" s="231">
        <v>82.486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165</v>
      </c>
      <c r="AU170" s="237" t="s">
        <v>94</v>
      </c>
      <c r="AV170" s="12" t="s">
        <v>94</v>
      </c>
      <c r="AW170" s="12" t="s">
        <v>42</v>
      </c>
      <c r="AX170" s="12" t="s">
        <v>84</v>
      </c>
      <c r="AY170" s="237" t="s">
        <v>157</v>
      </c>
    </row>
    <row r="171" spans="2:51" s="12" customFormat="1" ht="12">
      <c r="B171" s="226"/>
      <c r="C171" s="227"/>
      <c r="D171" s="228" t="s">
        <v>165</v>
      </c>
      <c r="E171" s="229" t="s">
        <v>82</v>
      </c>
      <c r="F171" s="230" t="s">
        <v>313</v>
      </c>
      <c r="G171" s="227"/>
      <c r="H171" s="231">
        <v>1.191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165</v>
      </c>
      <c r="AU171" s="237" t="s">
        <v>94</v>
      </c>
      <c r="AV171" s="12" t="s">
        <v>94</v>
      </c>
      <c r="AW171" s="12" t="s">
        <v>42</v>
      </c>
      <c r="AX171" s="12" t="s">
        <v>84</v>
      </c>
      <c r="AY171" s="237" t="s">
        <v>157</v>
      </c>
    </row>
    <row r="172" spans="2:51" s="12" customFormat="1" ht="12">
      <c r="B172" s="226"/>
      <c r="C172" s="227"/>
      <c r="D172" s="228" t="s">
        <v>165</v>
      </c>
      <c r="E172" s="229" t="s">
        <v>82</v>
      </c>
      <c r="F172" s="230" t="s">
        <v>314</v>
      </c>
      <c r="G172" s="227"/>
      <c r="H172" s="231">
        <v>6.259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165</v>
      </c>
      <c r="AU172" s="237" t="s">
        <v>94</v>
      </c>
      <c r="AV172" s="12" t="s">
        <v>94</v>
      </c>
      <c r="AW172" s="12" t="s">
        <v>42</v>
      </c>
      <c r="AX172" s="12" t="s">
        <v>84</v>
      </c>
      <c r="AY172" s="237" t="s">
        <v>157</v>
      </c>
    </row>
    <row r="173" spans="2:51" s="12" customFormat="1" ht="12">
      <c r="B173" s="226"/>
      <c r="C173" s="227"/>
      <c r="D173" s="228" t="s">
        <v>165</v>
      </c>
      <c r="E173" s="229" t="s">
        <v>82</v>
      </c>
      <c r="F173" s="230" t="s">
        <v>315</v>
      </c>
      <c r="G173" s="227"/>
      <c r="H173" s="231">
        <v>1.103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165</v>
      </c>
      <c r="AU173" s="237" t="s">
        <v>94</v>
      </c>
      <c r="AV173" s="12" t="s">
        <v>94</v>
      </c>
      <c r="AW173" s="12" t="s">
        <v>42</v>
      </c>
      <c r="AX173" s="12" t="s">
        <v>84</v>
      </c>
      <c r="AY173" s="237" t="s">
        <v>157</v>
      </c>
    </row>
    <row r="174" spans="2:51" s="14" customFormat="1" ht="12">
      <c r="B174" s="261"/>
      <c r="C174" s="262"/>
      <c r="D174" s="228" t="s">
        <v>165</v>
      </c>
      <c r="E174" s="263" t="s">
        <v>102</v>
      </c>
      <c r="F174" s="264" t="s">
        <v>290</v>
      </c>
      <c r="G174" s="262"/>
      <c r="H174" s="265">
        <v>91.039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AT174" s="271" t="s">
        <v>165</v>
      </c>
      <c r="AU174" s="271" t="s">
        <v>94</v>
      </c>
      <c r="AV174" s="14" t="s">
        <v>163</v>
      </c>
      <c r="AW174" s="14" t="s">
        <v>42</v>
      </c>
      <c r="AX174" s="14" t="s">
        <v>92</v>
      </c>
      <c r="AY174" s="271" t="s">
        <v>157</v>
      </c>
    </row>
    <row r="175" spans="2:65" s="1" customFormat="1" ht="36" customHeight="1">
      <c r="B175" s="38"/>
      <c r="C175" s="213" t="s">
        <v>316</v>
      </c>
      <c r="D175" s="213" t="s">
        <v>159</v>
      </c>
      <c r="E175" s="214" t="s">
        <v>317</v>
      </c>
      <c r="F175" s="215" t="s">
        <v>318</v>
      </c>
      <c r="G175" s="216" t="s">
        <v>104</v>
      </c>
      <c r="H175" s="217">
        <v>1092.468</v>
      </c>
      <c r="I175" s="218"/>
      <c r="J175" s="219">
        <f>ROUND(I175*H175,2)</f>
        <v>0</v>
      </c>
      <c r="K175" s="215" t="s">
        <v>162</v>
      </c>
      <c r="L175" s="43"/>
      <c r="M175" s="220" t="s">
        <v>82</v>
      </c>
      <c r="N175" s="221" t="s">
        <v>56</v>
      </c>
      <c r="O175" s="84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AR175" s="224" t="s">
        <v>163</v>
      </c>
      <c r="AT175" s="224" t="s">
        <v>159</v>
      </c>
      <c r="AU175" s="224" t="s">
        <v>94</v>
      </c>
      <c r="AY175" s="16" t="s">
        <v>157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6" t="s">
        <v>163</v>
      </c>
      <c r="BK175" s="225">
        <f>ROUND(I175*H175,2)</f>
        <v>0</v>
      </c>
      <c r="BL175" s="16" t="s">
        <v>163</v>
      </c>
      <c r="BM175" s="224" t="s">
        <v>319</v>
      </c>
    </row>
    <row r="176" spans="2:51" s="12" customFormat="1" ht="12">
      <c r="B176" s="226"/>
      <c r="C176" s="227"/>
      <c r="D176" s="228" t="s">
        <v>165</v>
      </c>
      <c r="E176" s="229" t="s">
        <v>82</v>
      </c>
      <c r="F176" s="230" t="s">
        <v>320</v>
      </c>
      <c r="G176" s="227"/>
      <c r="H176" s="231">
        <v>1092.468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165</v>
      </c>
      <c r="AU176" s="237" t="s">
        <v>94</v>
      </c>
      <c r="AV176" s="12" t="s">
        <v>94</v>
      </c>
      <c r="AW176" s="12" t="s">
        <v>42</v>
      </c>
      <c r="AX176" s="12" t="s">
        <v>92</v>
      </c>
      <c r="AY176" s="237" t="s">
        <v>157</v>
      </c>
    </row>
    <row r="177" spans="2:65" s="1" customFormat="1" ht="36" customHeight="1">
      <c r="B177" s="38"/>
      <c r="C177" s="213" t="s">
        <v>321</v>
      </c>
      <c r="D177" s="213" t="s">
        <v>159</v>
      </c>
      <c r="E177" s="214" t="s">
        <v>322</v>
      </c>
      <c r="F177" s="215" t="s">
        <v>323</v>
      </c>
      <c r="G177" s="216" t="s">
        <v>104</v>
      </c>
      <c r="H177" s="217">
        <v>82.486</v>
      </c>
      <c r="I177" s="218"/>
      <c r="J177" s="219">
        <f>ROUND(I177*H177,2)</f>
        <v>0</v>
      </c>
      <c r="K177" s="215" t="s">
        <v>162</v>
      </c>
      <c r="L177" s="43"/>
      <c r="M177" s="220" t="s">
        <v>82</v>
      </c>
      <c r="N177" s="221" t="s">
        <v>56</v>
      </c>
      <c r="O177" s="84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AR177" s="224" t="s">
        <v>163</v>
      </c>
      <c r="AT177" s="224" t="s">
        <v>159</v>
      </c>
      <c r="AU177" s="224" t="s">
        <v>94</v>
      </c>
      <c r="AY177" s="16" t="s">
        <v>157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6" t="s">
        <v>163</v>
      </c>
      <c r="BK177" s="225">
        <f>ROUND(I177*H177,2)</f>
        <v>0</v>
      </c>
      <c r="BL177" s="16" t="s">
        <v>163</v>
      </c>
      <c r="BM177" s="224" t="s">
        <v>324</v>
      </c>
    </row>
    <row r="178" spans="2:51" s="12" customFormat="1" ht="12">
      <c r="B178" s="226"/>
      <c r="C178" s="227"/>
      <c r="D178" s="228" t="s">
        <v>165</v>
      </c>
      <c r="E178" s="229" t="s">
        <v>82</v>
      </c>
      <c r="F178" s="230" t="s">
        <v>325</v>
      </c>
      <c r="G178" s="227"/>
      <c r="H178" s="231">
        <v>82.486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165</v>
      </c>
      <c r="AU178" s="237" t="s">
        <v>94</v>
      </c>
      <c r="AV178" s="12" t="s">
        <v>94</v>
      </c>
      <c r="AW178" s="12" t="s">
        <v>42</v>
      </c>
      <c r="AX178" s="12" t="s">
        <v>92</v>
      </c>
      <c r="AY178" s="237" t="s">
        <v>157</v>
      </c>
    </row>
    <row r="179" spans="2:65" s="1" customFormat="1" ht="36" customHeight="1">
      <c r="B179" s="38"/>
      <c r="C179" s="213" t="s">
        <v>326</v>
      </c>
      <c r="D179" s="213" t="s">
        <v>159</v>
      </c>
      <c r="E179" s="214" t="s">
        <v>327</v>
      </c>
      <c r="F179" s="215" t="s">
        <v>328</v>
      </c>
      <c r="G179" s="216" t="s">
        <v>104</v>
      </c>
      <c r="H179" s="217">
        <v>1.103</v>
      </c>
      <c r="I179" s="218"/>
      <c r="J179" s="219">
        <f>ROUND(I179*H179,2)</f>
        <v>0</v>
      </c>
      <c r="K179" s="215" t="s">
        <v>162</v>
      </c>
      <c r="L179" s="43"/>
      <c r="M179" s="220" t="s">
        <v>82</v>
      </c>
      <c r="N179" s="221" t="s">
        <v>56</v>
      </c>
      <c r="O179" s="84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AR179" s="224" t="s">
        <v>163</v>
      </c>
      <c r="AT179" s="224" t="s">
        <v>159</v>
      </c>
      <c r="AU179" s="224" t="s">
        <v>94</v>
      </c>
      <c r="AY179" s="16" t="s">
        <v>157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6" t="s">
        <v>163</v>
      </c>
      <c r="BK179" s="225">
        <f>ROUND(I179*H179,2)</f>
        <v>0</v>
      </c>
      <c r="BL179" s="16" t="s">
        <v>163</v>
      </c>
      <c r="BM179" s="224" t="s">
        <v>329</v>
      </c>
    </row>
    <row r="180" spans="2:65" s="1" customFormat="1" ht="36" customHeight="1">
      <c r="B180" s="38"/>
      <c r="C180" s="213" t="s">
        <v>330</v>
      </c>
      <c r="D180" s="213" t="s">
        <v>159</v>
      </c>
      <c r="E180" s="214" t="s">
        <v>331</v>
      </c>
      <c r="F180" s="215" t="s">
        <v>332</v>
      </c>
      <c r="G180" s="216" t="s">
        <v>104</v>
      </c>
      <c r="H180" s="217">
        <v>1.191</v>
      </c>
      <c r="I180" s="218"/>
      <c r="J180" s="219">
        <f>ROUND(I180*H180,2)</f>
        <v>0</v>
      </c>
      <c r="K180" s="215" t="s">
        <v>162</v>
      </c>
      <c r="L180" s="43"/>
      <c r="M180" s="220" t="s">
        <v>82</v>
      </c>
      <c r="N180" s="221" t="s">
        <v>56</v>
      </c>
      <c r="O180" s="84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AR180" s="224" t="s">
        <v>163</v>
      </c>
      <c r="AT180" s="224" t="s">
        <v>159</v>
      </c>
      <c r="AU180" s="224" t="s">
        <v>94</v>
      </c>
      <c r="AY180" s="16" t="s">
        <v>157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6" t="s">
        <v>163</v>
      </c>
      <c r="BK180" s="225">
        <f>ROUND(I180*H180,2)</f>
        <v>0</v>
      </c>
      <c r="BL180" s="16" t="s">
        <v>163</v>
      </c>
      <c r="BM180" s="224" t="s">
        <v>333</v>
      </c>
    </row>
    <row r="181" spans="2:65" s="1" customFormat="1" ht="36" customHeight="1">
      <c r="B181" s="38"/>
      <c r="C181" s="213" t="s">
        <v>334</v>
      </c>
      <c r="D181" s="213" t="s">
        <v>159</v>
      </c>
      <c r="E181" s="214" t="s">
        <v>335</v>
      </c>
      <c r="F181" s="215" t="s">
        <v>336</v>
      </c>
      <c r="G181" s="216" t="s">
        <v>104</v>
      </c>
      <c r="H181" s="217">
        <v>6.259</v>
      </c>
      <c r="I181" s="218"/>
      <c r="J181" s="219">
        <f>ROUND(I181*H181,2)</f>
        <v>0</v>
      </c>
      <c r="K181" s="215" t="s">
        <v>82</v>
      </c>
      <c r="L181" s="43"/>
      <c r="M181" s="220" t="s">
        <v>82</v>
      </c>
      <c r="N181" s="221" t="s">
        <v>56</v>
      </c>
      <c r="O181" s="84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AR181" s="224" t="s">
        <v>163</v>
      </c>
      <c r="AT181" s="224" t="s">
        <v>159</v>
      </c>
      <c r="AU181" s="224" t="s">
        <v>94</v>
      </c>
      <c r="AY181" s="16" t="s">
        <v>157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6" t="s">
        <v>163</v>
      </c>
      <c r="BK181" s="225">
        <f>ROUND(I181*H181,2)</f>
        <v>0</v>
      </c>
      <c r="BL181" s="16" t="s">
        <v>163</v>
      </c>
      <c r="BM181" s="224" t="s">
        <v>337</v>
      </c>
    </row>
    <row r="182" spans="2:47" s="1" customFormat="1" ht="12">
      <c r="B182" s="38"/>
      <c r="C182" s="39"/>
      <c r="D182" s="228" t="s">
        <v>179</v>
      </c>
      <c r="E182" s="39"/>
      <c r="F182" s="238" t="s">
        <v>338</v>
      </c>
      <c r="G182" s="39"/>
      <c r="H182" s="39"/>
      <c r="I182" s="137"/>
      <c r="J182" s="39"/>
      <c r="K182" s="39"/>
      <c r="L182" s="43"/>
      <c r="M182" s="239"/>
      <c r="N182" s="84"/>
      <c r="O182" s="84"/>
      <c r="P182" s="84"/>
      <c r="Q182" s="84"/>
      <c r="R182" s="84"/>
      <c r="S182" s="84"/>
      <c r="T182" s="85"/>
      <c r="AT182" s="16" t="s">
        <v>179</v>
      </c>
      <c r="AU182" s="16" t="s">
        <v>94</v>
      </c>
    </row>
    <row r="183" spans="2:63" s="11" customFormat="1" ht="22.8" customHeight="1">
      <c r="B183" s="197"/>
      <c r="C183" s="198"/>
      <c r="D183" s="199" t="s">
        <v>83</v>
      </c>
      <c r="E183" s="211" t="s">
        <v>339</v>
      </c>
      <c r="F183" s="211" t="s">
        <v>340</v>
      </c>
      <c r="G183" s="198"/>
      <c r="H183" s="198"/>
      <c r="I183" s="201"/>
      <c r="J183" s="212">
        <f>BK183</f>
        <v>0</v>
      </c>
      <c r="K183" s="198"/>
      <c r="L183" s="203"/>
      <c r="M183" s="204"/>
      <c r="N183" s="205"/>
      <c r="O183" s="205"/>
      <c r="P183" s="206">
        <f>P184</f>
        <v>0</v>
      </c>
      <c r="Q183" s="205"/>
      <c r="R183" s="206">
        <f>R184</f>
        <v>0</v>
      </c>
      <c r="S183" s="205"/>
      <c r="T183" s="207">
        <f>T184</f>
        <v>0</v>
      </c>
      <c r="AR183" s="208" t="s">
        <v>92</v>
      </c>
      <c r="AT183" s="209" t="s">
        <v>83</v>
      </c>
      <c r="AU183" s="209" t="s">
        <v>92</v>
      </c>
      <c r="AY183" s="208" t="s">
        <v>157</v>
      </c>
      <c r="BK183" s="210">
        <f>BK184</f>
        <v>0</v>
      </c>
    </row>
    <row r="184" spans="2:65" s="1" customFormat="1" ht="16.5" customHeight="1">
      <c r="B184" s="38"/>
      <c r="C184" s="213" t="s">
        <v>341</v>
      </c>
      <c r="D184" s="213" t="s">
        <v>159</v>
      </c>
      <c r="E184" s="214" t="s">
        <v>342</v>
      </c>
      <c r="F184" s="215" t="s">
        <v>343</v>
      </c>
      <c r="G184" s="216" t="s">
        <v>104</v>
      </c>
      <c r="H184" s="217">
        <v>7.006</v>
      </c>
      <c r="I184" s="218"/>
      <c r="J184" s="219">
        <f>ROUND(I184*H184,2)</f>
        <v>0</v>
      </c>
      <c r="K184" s="215" t="s">
        <v>162</v>
      </c>
      <c r="L184" s="43"/>
      <c r="M184" s="220" t="s">
        <v>82</v>
      </c>
      <c r="N184" s="221" t="s">
        <v>56</v>
      </c>
      <c r="O184" s="84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AR184" s="224" t="s">
        <v>163</v>
      </c>
      <c r="AT184" s="224" t="s">
        <v>159</v>
      </c>
      <c r="AU184" s="224" t="s">
        <v>94</v>
      </c>
      <c r="AY184" s="16" t="s">
        <v>157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6" t="s">
        <v>163</v>
      </c>
      <c r="BK184" s="225">
        <f>ROUND(I184*H184,2)</f>
        <v>0</v>
      </c>
      <c r="BL184" s="16" t="s">
        <v>163</v>
      </c>
      <c r="BM184" s="224" t="s">
        <v>344</v>
      </c>
    </row>
    <row r="185" spans="2:63" s="11" customFormat="1" ht="25.9" customHeight="1">
      <c r="B185" s="197"/>
      <c r="C185" s="198"/>
      <c r="D185" s="199" t="s">
        <v>83</v>
      </c>
      <c r="E185" s="200" t="s">
        <v>345</v>
      </c>
      <c r="F185" s="200" t="s">
        <v>346</v>
      </c>
      <c r="G185" s="198"/>
      <c r="H185" s="198"/>
      <c r="I185" s="201"/>
      <c r="J185" s="202">
        <f>BK185</f>
        <v>0</v>
      </c>
      <c r="K185" s="198"/>
      <c r="L185" s="203"/>
      <c r="M185" s="204"/>
      <c r="N185" s="205"/>
      <c r="O185" s="205"/>
      <c r="P185" s="206">
        <f>P186+P189+P192+P198</f>
        <v>0</v>
      </c>
      <c r="Q185" s="205"/>
      <c r="R185" s="206">
        <f>R186+R189+R192+R198</f>
        <v>0.0185796</v>
      </c>
      <c r="S185" s="205"/>
      <c r="T185" s="207">
        <f>T186+T189+T192+T198</f>
        <v>7.449345</v>
      </c>
      <c r="AR185" s="208" t="s">
        <v>94</v>
      </c>
      <c r="AT185" s="209" t="s">
        <v>83</v>
      </c>
      <c r="AU185" s="209" t="s">
        <v>84</v>
      </c>
      <c r="AY185" s="208" t="s">
        <v>157</v>
      </c>
      <c r="BK185" s="210">
        <f>BK186+BK189+BK192+BK198</f>
        <v>0</v>
      </c>
    </row>
    <row r="186" spans="2:63" s="11" customFormat="1" ht="22.8" customHeight="1">
      <c r="B186" s="197"/>
      <c r="C186" s="198"/>
      <c r="D186" s="199" t="s">
        <v>83</v>
      </c>
      <c r="E186" s="211" t="s">
        <v>347</v>
      </c>
      <c r="F186" s="211" t="s">
        <v>348</v>
      </c>
      <c r="G186" s="198"/>
      <c r="H186" s="198"/>
      <c r="I186" s="201"/>
      <c r="J186" s="212">
        <f>BK186</f>
        <v>0</v>
      </c>
      <c r="K186" s="198"/>
      <c r="L186" s="203"/>
      <c r="M186" s="204"/>
      <c r="N186" s="205"/>
      <c r="O186" s="205"/>
      <c r="P186" s="206">
        <f>SUM(P187:P188)</f>
        <v>0</v>
      </c>
      <c r="Q186" s="205"/>
      <c r="R186" s="206">
        <f>SUM(R187:R188)</f>
        <v>0</v>
      </c>
      <c r="S186" s="205"/>
      <c r="T186" s="207">
        <f>SUM(T187:T188)</f>
        <v>6.2587</v>
      </c>
      <c r="AR186" s="208" t="s">
        <v>94</v>
      </c>
      <c r="AT186" s="209" t="s">
        <v>83</v>
      </c>
      <c r="AU186" s="209" t="s">
        <v>92</v>
      </c>
      <c r="AY186" s="208" t="s">
        <v>157</v>
      </c>
      <c r="BK186" s="210">
        <f>SUM(BK187:BK188)</f>
        <v>0</v>
      </c>
    </row>
    <row r="187" spans="2:65" s="1" customFormat="1" ht="24" customHeight="1">
      <c r="B187" s="38"/>
      <c r="C187" s="213" t="s">
        <v>349</v>
      </c>
      <c r="D187" s="213" t="s">
        <v>159</v>
      </c>
      <c r="E187" s="214" t="s">
        <v>350</v>
      </c>
      <c r="F187" s="215" t="s">
        <v>351</v>
      </c>
      <c r="G187" s="216" t="s">
        <v>100</v>
      </c>
      <c r="H187" s="217">
        <v>447.05</v>
      </c>
      <c r="I187" s="218"/>
      <c r="J187" s="219">
        <f>ROUND(I187*H187,2)</f>
        <v>0</v>
      </c>
      <c r="K187" s="215" t="s">
        <v>162</v>
      </c>
      <c r="L187" s="43"/>
      <c r="M187" s="220" t="s">
        <v>82</v>
      </c>
      <c r="N187" s="221" t="s">
        <v>56</v>
      </c>
      <c r="O187" s="84"/>
      <c r="P187" s="222">
        <f>O187*H187</f>
        <v>0</v>
      </c>
      <c r="Q187" s="222">
        <v>0</v>
      </c>
      <c r="R187" s="222">
        <f>Q187*H187</f>
        <v>0</v>
      </c>
      <c r="S187" s="222">
        <v>0.014</v>
      </c>
      <c r="T187" s="223">
        <f>S187*H187</f>
        <v>6.2587</v>
      </c>
      <c r="AR187" s="224" t="s">
        <v>240</v>
      </c>
      <c r="AT187" s="224" t="s">
        <v>159</v>
      </c>
      <c r="AU187" s="224" t="s">
        <v>94</v>
      </c>
      <c r="AY187" s="16" t="s">
        <v>157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6" t="s">
        <v>163</v>
      </c>
      <c r="BK187" s="225">
        <f>ROUND(I187*H187,2)</f>
        <v>0</v>
      </c>
      <c r="BL187" s="16" t="s">
        <v>240</v>
      </c>
      <c r="BM187" s="224" t="s">
        <v>352</v>
      </c>
    </row>
    <row r="188" spans="2:51" s="12" customFormat="1" ht="12">
      <c r="B188" s="226"/>
      <c r="C188" s="227"/>
      <c r="D188" s="228" t="s">
        <v>165</v>
      </c>
      <c r="E188" s="229" t="s">
        <v>82</v>
      </c>
      <c r="F188" s="230" t="s">
        <v>353</v>
      </c>
      <c r="G188" s="227"/>
      <c r="H188" s="231">
        <v>447.05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165</v>
      </c>
      <c r="AU188" s="237" t="s">
        <v>94</v>
      </c>
      <c r="AV188" s="12" t="s">
        <v>94</v>
      </c>
      <c r="AW188" s="12" t="s">
        <v>42</v>
      </c>
      <c r="AX188" s="12" t="s">
        <v>92</v>
      </c>
      <c r="AY188" s="237" t="s">
        <v>157</v>
      </c>
    </row>
    <row r="189" spans="2:63" s="11" customFormat="1" ht="22.8" customHeight="1">
      <c r="B189" s="197"/>
      <c r="C189" s="198"/>
      <c r="D189" s="199" t="s">
        <v>83</v>
      </c>
      <c r="E189" s="211" t="s">
        <v>354</v>
      </c>
      <c r="F189" s="211" t="s">
        <v>355</v>
      </c>
      <c r="G189" s="198"/>
      <c r="H189" s="198"/>
      <c r="I189" s="201"/>
      <c r="J189" s="212">
        <f>BK189</f>
        <v>0</v>
      </c>
      <c r="K189" s="198"/>
      <c r="L189" s="203"/>
      <c r="M189" s="204"/>
      <c r="N189" s="205"/>
      <c r="O189" s="205"/>
      <c r="P189" s="206">
        <f>SUM(P190:P191)</f>
        <v>0</v>
      </c>
      <c r="Q189" s="205"/>
      <c r="R189" s="206">
        <f>SUM(R190:R191)</f>
        <v>0</v>
      </c>
      <c r="S189" s="205"/>
      <c r="T189" s="207">
        <f>SUM(T190:T191)</f>
        <v>1.190645</v>
      </c>
      <c r="AR189" s="208" t="s">
        <v>94</v>
      </c>
      <c r="AT189" s="209" t="s">
        <v>83</v>
      </c>
      <c r="AU189" s="209" t="s">
        <v>92</v>
      </c>
      <c r="AY189" s="208" t="s">
        <v>157</v>
      </c>
      <c r="BK189" s="210">
        <f>SUM(BK190:BK191)</f>
        <v>0</v>
      </c>
    </row>
    <row r="190" spans="2:65" s="1" customFormat="1" ht="48" customHeight="1">
      <c r="B190" s="38"/>
      <c r="C190" s="213" t="s">
        <v>356</v>
      </c>
      <c r="D190" s="213" t="s">
        <v>159</v>
      </c>
      <c r="E190" s="214" t="s">
        <v>357</v>
      </c>
      <c r="F190" s="215" t="s">
        <v>358</v>
      </c>
      <c r="G190" s="216" t="s">
        <v>100</v>
      </c>
      <c r="H190" s="217">
        <v>224.65</v>
      </c>
      <c r="I190" s="218"/>
      <c r="J190" s="219">
        <f>ROUND(I190*H190,2)</f>
        <v>0</v>
      </c>
      <c r="K190" s="215" t="s">
        <v>162</v>
      </c>
      <c r="L190" s="43"/>
      <c r="M190" s="220" t="s">
        <v>82</v>
      </c>
      <c r="N190" s="221" t="s">
        <v>56</v>
      </c>
      <c r="O190" s="84"/>
      <c r="P190" s="222">
        <f>O190*H190</f>
        <v>0</v>
      </c>
      <c r="Q190" s="222">
        <v>0</v>
      </c>
      <c r="R190" s="222">
        <f>Q190*H190</f>
        <v>0</v>
      </c>
      <c r="S190" s="222">
        <v>0.0053</v>
      </c>
      <c r="T190" s="223">
        <f>S190*H190</f>
        <v>1.190645</v>
      </c>
      <c r="AR190" s="224" t="s">
        <v>240</v>
      </c>
      <c r="AT190" s="224" t="s">
        <v>159</v>
      </c>
      <c r="AU190" s="224" t="s">
        <v>94</v>
      </c>
      <c r="AY190" s="16" t="s">
        <v>157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6" t="s">
        <v>163</v>
      </c>
      <c r="BK190" s="225">
        <f>ROUND(I190*H190,2)</f>
        <v>0</v>
      </c>
      <c r="BL190" s="16" t="s">
        <v>240</v>
      </c>
      <c r="BM190" s="224" t="s">
        <v>359</v>
      </c>
    </row>
    <row r="191" spans="2:51" s="12" customFormat="1" ht="12">
      <c r="B191" s="226"/>
      <c r="C191" s="227"/>
      <c r="D191" s="228" t="s">
        <v>165</v>
      </c>
      <c r="E191" s="229" t="s">
        <v>82</v>
      </c>
      <c r="F191" s="230" t="s">
        <v>360</v>
      </c>
      <c r="G191" s="227"/>
      <c r="H191" s="231">
        <v>224.65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165</v>
      </c>
      <c r="AU191" s="237" t="s">
        <v>94</v>
      </c>
      <c r="AV191" s="12" t="s">
        <v>94</v>
      </c>
      <c r="AW191" s="12" t="s">
        <v>42</v>
      </c>
      <c r="AX191" s="12" t="s">
        <v>92</v>
      </c>
      <c r="AY191" s="237" t="s">
        <v>157</v>
      </c>
    </row>
    <row r="192" spans="2:63" s="11" customFormat="1" ht="22.8" customHeight="1">
      <c r="B192" s="197"/>
      <c r="C192" s="198"/>
      <c r="D192" s="199" t="s">
        <v>83</v>
      </c>
      <c r="E192" s="211" t="s">
        <v>361</v>
      </c>
      <c r="F192" s="211" t="s">
        <v>362</v>
      </c>
      <c r="G192" s="198"/>
      <c r="H192" s="198"/>
      <c r="I192" s="201"/>
      <c r="J192" s="212">
        <f>BK192</f>
        <v>0</v>
      </c>
      <c r="K192" s="198"/>
      <c r="L192" s="203"/>
      <c r="M192" s="204"/>
      <c r="N192" s="205"/>
      <c r="O192" s="205"/>
      <c r="P192" s="206">
        <f>SUM(P193:P197)</f>
        <v>0</v>
      </c>
      <c r="Q192" s="205"/>
      <c r="R192" s="206">
        <f>SUM(R193:R197)</f>
        <v>0.014085</v>
      </c>
      <c r="S192" s="205"/>
      <c r="T192" s="207">
        <f>SUM(T193:T197)</f>
        <v>0</v>
      </c>
      <c r="AR192" s="208" t="s">
        <v>94</v>
      </c>
      <c r="AT192" s="209" t="s">
        <v>83</v>
      </c>
      <c r="AU192" s="209" t="s">
        <v>92</v>
      </c>
      <c r="AY192" s="208" t="s">
        <v>157</v>
      </c>
      <c r="BK192" s="210">
        <f>SUM(BK193:BK197)</f>
        <v>0</v>
      </c>
    </row>
    <row r="193" spans="2:65" s="1" customFormat="1" ht="24" customHeight="1">
      <c r="B193" s="38"/>
      <c r="C193" s="213" t="s">
        <v>363</v>
      </c>
      <c r="D193" s="213" t="s">
        <v>159</v>
      </c>
      <c r="E193" s="214" t="s">
        <v>364</v>
      </c>
      <c r="F193" s="215" t="s">
        <v>365</v>
      </c>
      <c r="G193" s="216" t="s">
        <v>219</v>
      </c>
      <c r="H193" s="217">
        <v>1</v>
      </c>
      <c r="I193" s="218"/>
      <c r="J193" s="219">
        <f>ROUND(I193*H193,2)</f>
        <v>0</v>
      </c>
      <c r="K193" s="215" t="s">
        <v>162</v>
      </c>
      <c r="L193" s="43"/>
      <c r="M193" s="220" t="s">
        <v>82</v>
      </c>
      <c r="N193" s="221" t="s">
        <v>56</v>
      </c>
      <c r="O193" s="84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AR193" s="224" t="s">
        <v>240</v>
      </c>
      <c r="AT193" s="224" t="s">
        <v>159</v>
      </c>
      <c r="AU193" s="224" t="s">
        <v>94</v>
      </c>
      <c r="AY193" s="16" t="s">
        <v>157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6" t="s">
        <v>163</v>
      </c>
      <c r="BK193" s="225">
        <f>ROUND(I193*H193,2)</f>
        <v>0</v>
      </c>
      <c r="BL193" s="16" t="s">
        <v>240</v>
      </c>
      <c r="BM193" s="224" t="s">
        <v>366</v>
      </c>
    </row>
    <row r="194" spans="2:51" s="12" customFormat="1" ht="12">
      <c r="B194" s="226"/>
      <c r="C194" s="227"/>
      <c r="D194" s="228" t="s">
        <v>165</v>
      </c>
      <c r="E194" s="229" t="s">
        <v>82</v>
      </c>
      <c r="F194" s="230" t="s">
        <v>367</v>
      </c>
      <c r="G194" s="227"/>
      <c r="H194" s="231">
        <v>1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165</v>
      </c>
      <c r="AU194" s="237" t="s">
        <v>94</v>
      </c>
      <c r="AV194" s="12" t="s">
        <v>94</v>
      </c>
      <c r="AW194" s="12" t="s">
        <v>42</v>
      </c>
      <c r="AX194" s="12" t="s">
        <v>92</v>
      </c>
      <c r="AY194" s="237" t="s">
        <v>157</v>
      </c>
    </row>
    <row r="195" spans="2:65" s="1" customFormat="1" ht="24" customHeight="1">
      <c r="B195" s="38"/>
      <c r="C195" s="213" t="s">
        <v>368</v>
      </c>
      <c r="D195" s="213" t="s">
        <v>159</v>
      </c>
      <c r="E195" s="214" t="s">
        <v>369</v>
      </c>
      <c r="F195" s="215" t="s">
        <v>370</v>
      </c>
      <c r="G195" s="216" t="s">
        <v>267</v>
      </c>
      <c r="H195" s="217">
        <v>4.5</v>
      </c>
      <c r="I195" s="218"/>
      <c r="J195" s="219">
        <f>ROUND(I195*H195,2)</f>
        <v>0</v>
      </c>
      <c r="K195" s="215" t="s">
        <v>162</v>
      </c>
      <c r="L195" s="43"/>
      <c r="M195" s="220" t="s">
        <v>82</v>
      </c>
      <c r="N195" s="221" t="s">
        <v>56</v>
      </c>
      <c r="O195" s="84"/>
      <c r="P195" s="222">
        <f>O195*H195</f>
        <v>0</v>
      </c>
      <c r="Q195" s="222">
        <v>0.00313</v>
      </c>
      <c r="R195" s="222">
        <f>Q195*H195</f>
        <v>0.014085</v>
      </c>
      <c r="S195" s="222">
        <v>0</v>
      </c>
      <c r="T195" s="223">
        <f>S195*H195</f>
        <v>0</v>
      </c>
      <c r="AR195" s="224" t="s">
        <v>240</v>
      </c>
      <c r="AT195" s="224" t="s">
        <v>159</v>
      </c>
      <c r="AU195" s="224" t="s">
        <v>94</v>
      </c>
      <c r="AY195" s="16" t="s">
        <v>157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6" t="s">
        <v>163</v>
      </c>
      <c r="BK195" s="225">
        <f>ROUND(I195*H195,2)</f>
        <v>0</v>
      </c>
      <c r="BL195" s="16" t="s">
        <v>240</v>
      </c>
      <c r="BM195" s="224" t="s">
        <v>371</v>
      </c>
    </row>
    <row r="196" spans="2:51" s="12" customFormat="1" ht="12">
      <c r="B196" s="226"/>
      <c r="C196" s="227"/>
      <c r="D196" s="228" t="s">
        <v>165</v>
      </c>
      <c r="E196" s="229" t="s">
        <v>82</v>
      </c>
      <c r="F196" s="230" t="s">
        <v>372</v>
      </c>
      <c r="G196" s="227"/>
      <c r="H196" s="231">
        <v>4.5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165</v>
      </c>
      <c r="AU196" s="237" t="s">
        <v>94</v>
      </c>
      <c r="AV196" s="12" t="s">
        <v>94</v>
      </c>
      <c r="AW196" s="12" t="s">
        <v>42</v>
      </c>
      <c r="AX196" s="12" t="s">
        <v>92</v>
      </c>
      <c r="AY196" s="237" t="s">
        <v>157</v>
      </c>
    </row>
    <row r="197" spans="2:65" s="1" customFormat="1" ht="48" customHeight="1">
      <c r="B197" s="38"/>
      <c r="C197" s="213" t="s">
        <v>373</v>
      </c>
      <c r="D197" s="213" t="s">
        <v>159</v>
      </c>
      <c r="E197" s="214" t="s">
        <v>374</v>
      </c>
      <c r="F197" s="215" t="s">
        <v>375</v>
      </c>
      <c r="G197" s="216" t="s">
        <v>104</v>
      </c>
      <c r="H197" s="217">
        <v>0.014</v>
      </c>
      <c r="I197" s="218"/>
      <c r="J197" s="219">
        <f>ROUND(I197*H197,2)</f>
        <v>0</v>
      </c>
      <c r="K197" s="215" t="s">
        <v>162</v>
      </c>
      <c r="L197" s="43"/>
      <c r="M197" s="220" t="s">
        <v>82</v>
      </c>
      <c r="N197" s="221" t="s">
        <v>56</v>
      </c>
      <c r="O197" s="84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AR197" s="224" t="s">
        <v>240</v>
      </c>
      <c r="AT197" s="224" t="s">
        <v>159</v>
      </c>
      <c r="AU197" s="224" t="s">
        <v>94</v>
      </c>
      <c r="AY197" s="16" t="s">
        <v>157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6" t="s">
        <v>163</v>
      </c>
      <c r="BK197" s="225">
        <f>ROUND(I197*H197,2)</f>
        <v>0</v>
      </c>
      <c r="BL197" s="16" t="s">
        <v>240</v>
      </c>
      <c r="BM197" s="224" t="s">
        <v>376</v>
      </c>
    </row>
    <row r="198" spans="2:63" s="11" customFormat="1" ht="22.8" customHeight="1">
      <c r="B198" s="197"/>
      <c r="C198" s="198"/>
      <c r="D198" s="199" t="s">
        <v>83</v>
      </c>
      <c r="E198" s="211" t="s">
        <v>377</v>
      </c>
      <c r="F198" s="211" t="s">
        <v>378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SUM(P199:P200)</f>
        <v>0</v>
      </c>
      <c r="Q198" s="205"/>
      <c r="R198" s="206">
        <f>SUM(R199:R200)</f>
        <v>0.0044946000000000005</v>
      </c>
      <c r="S198" s="205"/>
      <c r="T198" s="207">
        <f>SUM(T199:T200)</f>
        <v>0</v>
      </c>
      <c r="AR198" s="208" t="s">
        <v>94</v>
      </c>
      <c r="AT198" s="209" t="s">
        <v>83</v>
      </c>
      <c r="AU198" s="209" t="s">
        <v>92</v>
      </c>
      <c r="AY198" s="208" t="s">
        <v>157</v>
      </c>
      <c r="BK198" s="210">
        <f>SUM(BK199:BK200)</f>
        <v>0</v>
      </c>
    </row>
    <row r="199" spans="2:65" s="1" customFormat="1" ht="24" customHeight="1">
      <c r="B199" s="38"/>
      <c r="C199" s="213" t="s">
        <v>379</v>
      </c>
      <c r="D199" s="213" t="s">
        <v>159</v>
      </c>
      <c r="E199" s="214" t="s">
        <v>380</v>
      </c>
      <c r="F199" s="215" t="s">
        <v>381</v>
      </c>
      <c r="G199" s="216" t="s">
        <v>100</v>
      </c>
      <c r="H199" s="217">
        <v>10.215</v>
      </c>
      <c r="I199" s="218"/>
      <c r="J199" s="219">
        <f>ROUND(I199*H199,2)</f>
        <v>0</v>
      </c>
      <c r="K199" s="215" t="s">
        <v>162</v>
      </c>
      <c r="L199" s="43"/>
      <c r="M199" s="220" t="s">
        <v>82</v>
      </c>
      <c r="N199" s="221" t="s">
        <v>56</v>
      </c>
      <c r="O199" s="84"/>
      <c r="P199" s="222">
        <f>O199*H199</f>
        <v>0</v>
      </c>
      <c r="Q199" s="222">
        <v>0.00044</v>
      </c>
      <c r="R199" s="222">
        <f>Q199*H199</f>
        <v>0.0044946000000000005</v>
      </c>
      <c r="S199" s="222">
        <v>0</v>
      </c>
      <c r="T199" s="223">
        <f>S199*H199</f>
        <v>0</v>
      </c>
      <c r="AR199" s="224" t="s">
        <v>240</v>
      </c>
      <c r="AT199" s="224" t="s">
        <v>159</v>
      </c>
      <c r="AU199" s="224" t="s">
        <v>94</v>
      </c>
      <c r="AY199" s="16" t="s">
        <v>157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6" t="s">
        <v>163</v>
      </c>
      <c r="BK199" s="225">
        <f>ROUND(I199*H199,2)</f>
        <v>0</v>
      </c>
      <c r="BL199" s="16" t="s">
        <v>240</v>
      </c>
      <c r="BM199" s="224" t="s">
        <v>382</v>
      </c>
    </row>
    <row r="200" spans="2:51" s="12" customFormat="1" ht="12">
      <c r="B200" s="226"/>
      <c r="C200" s="227"/>
      <c r="D200" s="228" t="s">
        <v>165</v>
      </c>
      <c r="E200" s="229" t="s">
        <v>82</v>
      </c>
      <c r="F200" s="230" t="s">
        <v>383</v>
      </c>
      <c r="G200" s="227"/>
      <c r="H200" s="231">
        <v>10.215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165</v>
      </c>
      <c r="AU200" s="237" t="s">
        <v>94</v>
      </c>
      <c r="AV200" s="12" t="s">
        <v>94</v>
      </c>
      <c r="AW200" s="12" t="s">
        <v>42</v>
      </c>
      <c r="AX200" s="12" t="s">
        <v>92</v>
      </c>
      <c r="AY200" s="237" t="s">
        <v>157</v>
      </c>
    </row>
    <row r="201" spans="2:63" s="11" customFormat="1" ht="25.9" customHeight="1">
      <c r="B201" s="197"/>
      <c r="C201" s="198"/>
      <c r="D201" s="199" t="s">
        <v>83</v>
      </c>
      <c r="E201" s="200" t="s">
        <v>384</v>
      </c>
      <c r="F201" s="200" t="s">
        <v>385</v>
      </c>
      <c r="G201" s="198"/>
      <c r="H201" s="198"/>
      <c r="I201" s="201"/>
      <c r="J201" s="202">
        <f>BK201</f>
        <v>0</v>
      </c>
      <c r="K201" s="198"/>
      <c r="L201" s="203"/>
      <c r="M201" s="204"/>
      <c r="N201" s="205"/>
      <c r="O201" s="205"/>
      <c r="P201" s="206">
        <f>SUM(P202:P203)</f>
        <v>0</v>
      </c>
      <c r="Q201" s="205"/>
      <c r="R201" s="206">
        <f>SUM(R202:R203)</f>
        <v>0</v>
      </c>
      <c r="S201" s="205"/>
      <c r="T201" s="207">
        <f>SUM(T202:T203)</f>
        <v>0</v>
      </c>
      <c r="AR201" s="208" t="s">
        <v>163</v>
      </c>
      <c r="AT201" s="209" t="s">
        <v>83</v>
      </c>
      <c r="AU201" s="209" t="s">
        <v>84</v>
      </c>
      <c r="AY201" s="208" t="s">
        <v>157</v>
      </c>
      <c r="BK201" s="210">
        <f>SUM(BK202:BK203)</f>
        <v>0</v>
      </c>
    </row>
    <row r="202" spans="2:65" s="1" customFormat="1" ht="24" customHeight="1">
      <c r="B202" s="38"/>
      <c r="C202" s="213" t="s">
        <v>386</v>
      </c>
      <c r="D202" s="213" t="s">
        <v>159</v>
      </c>
      <c r="E202" s="214" t="s">
        <v>387</v>
      </c>
      <c r="F202" s="215" t="s">
        <v>388</v>
      </c>
      <c r="G202" s="216" t="s">
        <v>389</v>
      </c>
      <c r="H202" s="217">
        <v>128</v>
      </c>
      <c r="I202" s="218"/>
      <c r="J202" s="219">
        <f>ROUND(I202*H202,2)</f>
        <v>0</v>
      </c>
      <c r="K202" s="215" t="s">
        <v>162</v>
      </c>
      <c r="L202" s="43"/>
      <c r="M202" s="220" t="s">
        <v>82</v>
      </c>
      <c r="N202" s="221" t="s">
        <v>56</v>
      </c>
      <c r="O202" s="84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AR202" s="224" t="s">
        <v>390</v>
      </c>
      <c r="AT202" s="224" t="s">
        <v>159</v>
      </c>
      <c r="AU202" s="224" t="s">
        <v>92</v>
      </c>
      <c r="AY202" s="16" t="s">
        <v>157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6" t="s">
        <v>163</v>
      </c>
      <c r="BK202" s="225">
        <f>ROUND(I202*H202,2)</f>
        <v>0</v>
      </c>
      <c r="BL202" s="16" t="s">
        <v>390</v>
      </c>
      <c r="BM202" s="224" t="s">
        <v>391</v>
      </c>
    </row>
    <row r="203" spans="2:51" s="12" customFormat="1" ht="12">
      <c r="B203" s="226"/>
      <c r="C203" s="227"/>
      <c r="D203" s="228" t="s">
        <v>165</v>
      </c>
      <c r="E203" s="229" t="s">
        <v>82</v>
      </c>
      <c r="F203" s="230" t="s">
        <v>392</v>
      </c>
      <c r="G203" s="227"/>
      <c r="H203" s="231">
        <v>128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165</v>
      </c>
      <c r="AU203" s="237" t="s">
        <v>92</v>
      </c>
      <c r="AV203" s="12" t="s">
        <v>94</v>
      </c>
      <c r="AW203" s="12" t="s">
        <v>42</v>
      </c>
      <c r="AX203" s="12" t="s">
        <v>92</v>
      </c>
      <c r="AY203" s="237" t="s">
        <v>157</v>
      </c>
    </row>
    <row r="204" spans="2:63" s="11" customFormat="1" ht="25.9" customHeight="1">
      <c r="B204" s="197"/>
      <c r="C204" s="198"/>
      <c r="D204" s="199" t="s">
        <v>83</v>
      </c>
      <c r="E204" s="200" t="s">
        <v>393</v>
      </c>
      <c r="F204" s="200" t="s">
        <v>394</v>
      </c>
      <c r="G204" s="198"/>
      <c r="H204" s="198"/>
      <c r="I204" s="201"/>
      <c r="J204" s="202">
        <f>BK204</f>
        <v>0</v>
      </c>
      <c r="K204" s="198"/>
      <c r="L204" s="203"/>
      <c r="M204" s="204"/>
      <c r="N204" s="205"/>
      <c r="O204" s="205"/>
      <c r="P204" s="206">
        <f>P205</f>
        <v>0</v>
      </c>
      <c r="Q204" s="205"/>
      <c r="R204" s="206">
        <f>R205</f>
        <v>0</v>
      </c>
      <c r="S204" s="205"/>
      <c r="T204" s="207">
        <f>T205</f>
        <v>0</v>
      </c>
      <c r="AR204" s="208" t="s">
        <v>183</v>
      </c>
      <c r="AT204" s="209" t="s">
        <v>83</v>
      </c>
      <c r="AU204" s="209" t="s">
        <v>84</v>
      </c>
      <c r="AY204" s="208" t="s">
        <v>157</v>
      </c>
      <c r="BK204" s="210">
        <f>BK205</f>
        <v>0</v>
      </c>
    </row>
    <row r="205" spans="2:63" s="11" customFormat="1" ht="22.8" customHeight="1">
      <c r="B205" s="197"/>
      <c r="C205" s="198"/>
      <c r="D205" s="199" t="s">
        <v>83</v>
      </c>
      <c r="E205" s="211" t="s">
        <v>395</v>
      </c>
      <c r="F205" s="211" t="s">
        <v>396</v>
      </c>
      <c r="G205" s="198"/>
      <c r="H205" s="198"/>
      <c r="I205" s="201"/>
      <c r="J205" s="212">
        <f>BK205</f>
        <v>0</v>
      </c>
      <c r="K205" s="198"/>
      <c r="L205" s="203"/>
      <c r="M205" s="204"/>
      <c r="N205" s="205"/>
      <c r="O205" s="205"/>
      <c r="P205" s="206">
        <f>SUM(P206:P208)</f>
        <v>0</v>
      </c>
      <c r="Q205" s="205"/>
      <c r="R205" s="206">
        <f>SUM(R206:R208)</f>
        <v>0</v>
      </c>
      <c r="S205" s="205"/>
      <c r="T205" s="207">
        <f>SUM(T206:T208)</f>
        <v>0</v>
      </c>
      <c r="AR205" s="208" t="s">
        <v>183</v>
      </c>
      <c r="AT205" s="209" t="s">
        <v>83</v>
      </c>
      <c r="AU205" s="209" t="s">
        <v>92</v>
      </c>
      <c r="AY205" s="208" t="s">
        <v>157</v>
      </c>
      <c r="BK205" s="210">
        <f>SUM(BK206:BK208)</f>
        <v>0</v>
      </c>
    </row>
    <row r="206" spans="2:65" s="1" customFormat="1" ht="16.5" customHeight="1">
      <c r="B206" s="38"/>
      <c r="C206" s="213" t="s">
        <v>397</v>
      </c>
      <c r="D206" s="213" t="s">
        <v>159</v>
      </c>
      <c r="E206" s="214" t="s">
        <v>398</v>
      </c>
      <c r="F206" s="215" t="s">
        <v>399</v>
      </c>
      <c r="G206" s="216" t="s">
        <v>400</v>
      </c>
      <c r="H206" s="217">
        <v>1</v>
      </c>
      <c r="I206" s="218"/>
      <c r="J206" s="219">
        <f>ROUND(I206*H206,2)</f>
        <v>0</v>
      </c>
      <c r="K206" s="215" t="s">
        <v>162</v>
      </c>
      <c r="L206" s="43"/>
      <c r="M206" s="220" t="s">
        <v>82</v>
      </c>
      <c r="N206" s="221" t="s">
        <v>56</v>
      </c>
      <c r="O206" s="84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AR206" s="224" t="s">
        <v>401</v>
      </c>
      <c r="AT206" s="224" t="s">
        <v>159</v>
      </c>
      <c r="AU206" s="224" t="s">
        <v>94</v>
      </c>
      <c r="AY206" s="16" t="s">
        <v>157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6" t="s">
        <v>163</v>
      </c>
      <c r="BK206" s="225">
        <f>ROUND(I206*H206,2)</f>
        <v>0</v>
      </c>
      <c r="BL206" s="16" t="s">
        <v>401</v>
      </c>
      <c r="BM206" s="224" t="s">
        <v>402</v>
      </c>
    </row>
    <row r="207" spans="2:47" s="1" customFormat="1" ht="12">
      <c r="B207" s="38"/>
      <c r="C207" s="39"/>
      <c r="D207" s="228" t="s">
        <v>179</v>
      </c>
      <c r="E207" s="39"/>
      <c r="F207" s="238" t="s">
        <v>403</v>
      </c>
      <c r="G207" s="39"/>
      <c r="H207" s="39"/>
      <c r="I207" s="137"/>
      <c r="J207" s="39"/>
      <c r="K207" s="39"/>
      <c r="L207" s="43"/>
      <c r="M207" s="239"/>
      <c r="N207" s="84"/>
      <c r="O207" s="84"/>
      <c r="P207" s="84"/>
      <c r="Q207" s="84"/>
      <c r="R207" s="84"/>
      <c r="S207" s="84"/>
      <c r="T207" s="85"/>
      <c r="AT207" s="16" t="s">
        <v>179</v>
      </c>
      <c r="AU207" s="16" t="s">
        <v>94</v>
      </c>
    </row>
    <row r="208" spans="2:51" s="12" customFormat="1" ht="12">
      <c r="B208" s="226"/>
      <c r="C208" s="227"/>
      <c r="D208" s="228" t="s">
        <v>165</v>
      </c>
      <c r="E208" s="229" t="s">
        <v>82</v>
      </c>
      <c r="F208" s="230" t="s">
        <v>404</v>
      </c>
      <c r="G208" s="227"/>
      <c r="H208" s="231">
        <v>1</v>
      </c>
      <c r="I208" s="232"/>
      <c r="J208" s="227"/>
      <c r="K208" s="227"/>
      <c r="L208" s="233"/>
      <c r="M208" s="272"/>
      <c r="N208" s="273"/>
      <c r="O208" s="273"/>
      <c r="P208" s="273"/>
      <c r="Q208" s="273"/>
      <c r="R208" s="273"/>
      <c r="S208" s="273"/>
      <c r="T208" s="274"/>
      <c r="AT208" s="237" t="s">
        <v>165</v>
      </c>
      <c r="AU208" s="237" t="s">
        <v>94</v>
      </c>
      <c r="AV208" s="12" t="s">
        <v>94</v>
      </c>
      <c r="AW208" s="12" t="s">
        <v>42</v>
      </c>
      <c r="AX208" s="12" t="s">
        <v>92</v>
      </c>
      <c r="AY208" s="237" t="s">
        <v>157</v>
      </c>
    </row>
    <row r="209" spans="2:12" s="1" customFormat="1" ht="6.95" customHeight="1">
      <c r="B209" s="59"/>
      <c r="C209" s="60"/>
      <c r="D209" s="60"/>
      <c r="E209" s="60"/>
      <c r="F209" s="60"/>
      <c r="G209" s="60"/>
      <c r="H209" s="60"/>
      <c r="I209" s="163"/>
      <c r="J209" s="60"/>
      <c r="K209" s="60"/>
      <c r="L209" s="43"/>
    </row>
  </sheetData>
  <sheetProtection password="CC35" sheet="1" objects="1" scenarios="1" formatColumns="0" formatRows="0" autoFilter="0"/>
  <autoFilter ref="C94:K208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97</v>
      </c>
      <c r="AZ2" s="129" t="s">
        <v>405</v>
      </c>
      <c r="BA2" s="129" t="s">
        <v>406</v>
      </c>
      <c r="BB2" s="129" t="s">
        <v>100</v>
      </c>
      <c r="BC2" s="129" t="s">
        <v>407</v>
      </c>
      <c r="BD2" s="129" t="s">
        <v>94</v>
      </c>
    </row>
    <row r="3" spans="2:5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9"/>
      <c r="AT3" s="16" t="s">
        <v>94</v>
      </c>
      <c r="AZ3" s="129" t="s">
        <v>107</v>
      </c>
      <c r="BA3" s="129" t="s">
        <v>108</v>
      </c>
      <c r="BB3" s="129" t="s">
        <v>109</v>
      </c>
      <c r="BC3" s="129" t="s">
        <v>408</v>
      </c>
      <c r="BD3" s="129" t="s">
        <v>94</v>
      </c>
    </row>
    <row r="4" spans="2:56" ht="24.95" customHeight="1">
      <c r="B4" s="19"/>
      <c r="D4" s="133" t="s">
        <v>106</v>
      </c>
      <c r="L4" s="19"/>
      <c r="M4" s="134" t="s">
        <v>10</v>
      </c>
      <c r="AT4" s="16" t="s">
        <v>42</v>
      </c>
      <c r="AZ4" s="129" t="s">
        <v>111</v>
      </c>
      <c r="BA4" s="129" t="s">
        <v>112</v>
      </c>
      <c r="BB4" s="129" t="s">
        <v>109</v>
      </c>
      <c r="BC4" s="129" t="s">
        <v>409</v>
      </c>
      <c r="BD4" s="129" t="s">
        <v>94</v>
      </c>
    </row>
    <row r="5" spans="2:56" ht="6.95" customHeight="1">
      <c r="B5" s="19"/>
      <c r="L5" s="19"/>
      <c r="AZ5" s="129" t="s">
        <v>117</v>
      </c>
      <c r="BA5" s="129" t="s">
        <v>118</v>
      </c>
      <c r="BB5" s="129" t="s">
        <v>100</v>
      </c>
      <c r="BC5" s="129" t="s">
        <v>410</v>
      </c>
      <c r="BD5" s="129" t="s">
        <v>94</v>
      </c>
    </row>
    <row r="6" spans="2:12" ht="12" customHeight="1">
      <c r="B6" s="19"/>
      <c r="D6" s="135" t="s">
        <v>16</v>
      </c>
      <c r="L6" s="19"/>
    </row>
    <row r="7" spans="2:12" ht="16.5" customHeight="1">
      <c r="B7" s="19"/>
      <c r="E7" s="136" t="str">
        <f>'Rekapitulace stavby'!K6</f>
        <v>Demolice objektů v areálu dolu Kohinoor</v>
      </c>
      <c r="F7" s="135"/>
      <c r="G7" s="135"/>
      <c r="H7" s="135"/>
      <c r="L7" s="19"/>
    </row>
    <row r="8" spans="2:12" s="1" customFormat="1" ht="12" customHeight="1">
      <c r="B8" s="43"/>
      <c r="D8" s="135" t="s">
        <v>120</v>
      </c>
      <c r="I8" s="137"/>
      <c r="L8" s="43"/>
    </row>
    <row r="9" spans="2:12" s="1" customFormat="1" ht="36.95" customHeight="1">
      <c r="B9" s="43"/>
      <c r="E9" s="138" t="s">
        <v>411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5" t="s">
        <v>18</v>
      </c>
      <c r="F11" s="139" t="s">
        <v>82</v>
      </c>
      <c r="I11" s="140" t="s">
        <v>20</v>
      </c>
      <c r="J11" s="139" t="s">
        <v>82</v>
      </c>
      <c r="L11" s="43"/>
    </row>
    <row r="12" spans="2:12" s="1" customFormat="1" ht="12" customHeight="1">
      <c r="B12" s="43"/>
      <c r="D12" s="135" t="s">
        <v>22</v>
      </c>
      <c r="F12" s="139" t="s">
        <v>23</v>
      </c>
      <c r="I12" s="140" t="s">
        <v>24</v>
      </c>
      <c r="J12" s="141" t="str">
        <f>'Rekapitulace stavby'!AN8</f>
        <v>25. 2. 2019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5" t="s">
        <v>30</v>
      </c>
      <c r="I14" s="140" t="s">
        <v>31</v>
      </c>
      <c r="J14" s="139" t="s">
        <v>32</v>
      </c>
      <c r="L14" s="43"/>
    </row>
    <row r="15" spans="2:12" s="1" customFormat="1" ht="18" customHeight="1">
      <c r="B15" s="43"/>
      <c r="E15" s="139" t="s">
        <v>33</v>
      </c>
      <c r="I15" s="140" t="s">
        <v>34</v>
      </c>
      <c r="J15" s="139" t="s">
        <v>35</v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5" t="s">
        <v>36</v>
      </c>
      <c r="I17" s="140" t="s">
        <v>31</v>
      </c>
      <c r="J17" s="32" t="str">
        <f>'Rekapitulace stavby'!AN13</f>
        <v>Vyplň údaj</v>
      </c>
      <c r="L17" s="43"/>
    </row>
    <row r="18" spans="2:12" s="1" customFormat="1" ht="18" customHeight="1">
      <c r="B18" s="43"/>
      <c r="E18" s="32" t="str">
        <f>'Rekapitulace stavby'!E14</f>
        <v>Vyplň údaj</v>
      </c>
      <c r="F18" s="139"/>
      <c r="G18" s="139"/>
      <c r="H18" s="139"/>
      <c r="I18" s="140" t="s">
        <v>34</v>
      </c>
      <c r="J18" s="32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5" t="s">
        <v>38</v>
      </c>
      <c r="I20" s="140" t="s">
        <v>31</v>
      </c>
      <c r="J20" s="139" t="s">
        <v>39</v>
      </c>
      <c r="L20" s="43"/>
    </row>
    <row r="21" spans="2:12" s="1" customFormat="1" ht="18" customHeight="1">
      <c r="B21" s="43"/>
      <c r="E21" s="139" t="s">
        <v>40</v>
      </c>
      <c r="I21" s="140" t="s">
        <v>34</v>
      </c>
      <c r="J21" s="139" t="s">
        <v>41</v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5" t="s">
        <v>43</v>
      </c>
      <c r="I23" s="140" t="s">
        <v>31</v>
      </c>
      <c r="J23" s="139" t="s">
        <v>44</v>
      </c>
      <c r="L23" s="43"/>
    </row>
    <row r="24" spans="2:12" s="1" customFormat="1" ht="18" customHeight="1">
      <c r="B24" s="43"/>
      <c r="E24" s="139" t="s">
        <v>45</v>
      </c>
      <c r="I24" s="140" t="s">
        <v>34</v>
      </c>
      <c r="J24" s="139" t="s">
        <v>46</v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5" t="s">
        <v>47</v>
      </c>
      <c r="I26" s="137"/>
      <c r="L26" s="43"/>
    </row>
    <row r="27" spans="2:12" s="7" customFormat="1" ht="89.25" customHeight="1">
      <c r="B27" s="142"/>
      <c r="E27" s="143" t="s">
        <v>48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6"/>
      <c r="E29" s="76"/>
      <c r="F29" s="76"/>
      <c r="G29" s="76"/>
      <c r="H29" s="76"/>
      <c r="I29" s="145"/>
      <c r="J29" s="76"/>
      <c r="K29" s="76"/>
      <c r="L29" s="43"/>
    </row>
    <row r="30" spans="2:12" s="1" customFormat="1" ht="25.4" customHeight="1">
      <c r="B30" s="43"/>
      <c r="D30" s="146" t="s">
        <v>49</v>
      </c>
      <c r="I30" s="137"/>
      <c r="J30" s="147">
        <f>ROUND(J94,2)</f>
        <v>0</v>
      </c>
      <c r="L30" s="43"/>
    </row>
    <row r="31" spans="2:12" s="1" customFormat="1" ht="6.95" customHeight="1">
      <c r="B31" s="43"/>
      <c r="D31" s="76"/>
      <c r="E31" s="76"/>
      <c r="F31" s="76"/>
      <c r="G31" s="76"/>
      <c r="H31" s="76"/>
      <c r="I31" s="145"/>
      <c r="J31" s="76"/>
      <c r="K31" s="76"/>
      <c r="L31" s="43"/>
    </row>
    <row r="32" spans="2:12" s="1" customFormat="1" ht="14.4" customHeight="1">
      <c r="B32" s="43"/>
      <c r="F32" s="148" t="s">
        <v>51</v>
      </c>
      <c r="I32" s="149" t="s">
        <v>50</v>
      </c>
      <c r="J32" s="148" t="s">
        <v>52</v>
      </c>
      <c r="L32" s="43"/>
    </row>
    <row r="33" spans="2:12" s="1" customFormat="1" ht="14.4" customHeight="1" hidden="1">
      <c r="B33" s="43"/>
      <c r="D33" s="150" t="s">
        <v>53</v>
      </c>
      <c r="E33" s="135" t="s">
        <v>54</v>
      </c>
      <c r="F33" s="151">
        <f>ROUND((SUM(BE94:BE182)),2)</f>
        <v>0</v>
      </c>
      <c r="I33" s="152">
        <v>0.21</v>
      </c>
      <c r="J33" s="151">
        <f>ROUND(((SUM(BE94:BE182))*I33),2)</f>
        <v>0</v>
      </c>
      <c r="L33" s="43"/>
    </row>
    <row r="34" spans="2:12" s="1" customFormat="1" ht="14.4" customHeight="1" hidden="1">
      <c r="B34" s="43"/>
      <c r="E34" s="135" t="s">
        <v>55</v>
      </c>
      <c r="F34" s="151">
        <f>ROUND((SUM(BF94:BF182)),2)</f>
        <v>0</v>
      </c>
      <c r="I34" s="152">
        <v>0.15</v>
      </c>
      <c r="J34" s="151">
        <f>ROUND(((SUM(BF94:BF182))*I34),2)</f>
        <v>0</v>
      </c>
      <c r="L34" s="43"/>
    </row>
    <row r="35" spans="2:12" s="1" customFormat="1" ht="14.4" customHeight="1">
      <c r="B35" s="43"/>
      <c r="D35" s="135" t="s">
        <v>53</v>
      </c>
      <c r="E35" s="135" t="s">
        <v>56</v>
      </c>
      <c r="F35" s="151">
        <f>ROUND((SUM(BG94:BG182)),2)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>
      <c r="B36" s="43"/>
      <c r="E36" s="135" t="s">
        <v>57</v>
      </c>
      <c r="F36" s="151">
        <f>ROUND((SUM(BH94:BH182)),2)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5" t="s">
        <v>58</v>
      </c>
      <c r="F37" s="151">
        <f>ROUND((SUM(BI94:BI182)),2)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59</v>
      </c>
      <c r="E39" s="155"/>
      <c r="F39" s="155"/>
      <c r="G39" s="156" t="s">
        <v>60</v>
      </c>
      <c r="H39" s="157" t="s">
        <v>61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43"/>
    </row>
    <row r="44" spans="2:12" s="1" customFormat="1" ht="6.95" customHeight="1" hidden="1"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43"/>
    </row>
    <row r="45" spans="2:12" s="1" customFormat="1" ht="24.95" customHeight="1" hidden="1">
      <c r="B45" s="38"/>
      <c r="C45" s="22" t="s">
        <v>122</v>
      </c>
      <c r="D45" s="39"/>
      <c r="E45" s="39"/>
      <c r="F45" s="39"/>
      <c r="G45" s="39"/>
      <c r="H45" s="39"/>
      <c r="I45" s="137"/>
      <c r="J45" s="39"/>
      <c r="K45" s="39"/>
      <c r="L45" s="43"/>
    </row>
    <row r="46" spans="2:12" s="1" customFormat="1" ht="6.95" customHeight="1" hidden="1">
      <c r="B46" s="38"/>
      <c r="C46" s="39"/>
      <c r="D46" s="39"/>
      <c r="E46" s="39"/>
      <c r="F46" s="39"/>
      <c r="G46" s="39"/>
      <c r="H46" s="39"/>
      <c r="I46" s="137"/>
      <c r="J46" s="39"/>
      <c r="K46" s="39"/>
      <c r="L46" s="43"/>
    </row>
    <row r="47" spans="2:12" s="1" customFormat="1" ht="12" customHeight="1" hidden="1">
      <c r="B47" s="38"/>
      <c r="C47" s="31" t="s">
        <v>16</v>
      </c>
      <c r="D47" s="39"/>
      <c r="E47" s="39"/>
      <c r="F47" s="39"/>
      <c r="G47" s="39"/>
      <c r="H47" s="39"/>
      <c r="I47" s="137"/>
      <c r="J47" s="39"/>
      <c r="K47" s="39"/>
      <c r="L47" s="43"/>
    </row>
    <row r="48" spans="2:12" s="1" customFormat="1" ht="16.5" customHeight="1" hidden="1">
      <c r="B48" s="38"/>
      <c r="C48" s="39"/>
      <c r="D48" s="39"/>
      <c r="E48" s="167" t="str">
        <f>E7</f>
        <v>Demolice objektů v areálu dolu Kohinoor</v>
      </c>
      <c r="F48" s="31"/>
      <c r="G48" s="31"/>
      <c r="H48" s="31"/>
      <c r="I48" s="137"/>
      <c r="J48" s="39"/>
      <c r="K48" s="39"/>
      <c r="L48" s="43"/>
    </row>
    <row r="49" spans="2:12" s="1" customFormat="1" ht="12" customHeight="1" hidden="1">
      <c r="B49" s="38"/>
      <c r="C49" s="31" t="s">
        <v>120</v>
      </c>
      <c r="D49" s="39"/>
      <c r="E49" s="39"/>
      <c r="F49" s="39"/>
      <c r="G49" s="39"/>
      <c r="H49" s="39"/>
      <c r="I49" s="137"/>
      <c r="J49" s="39"/>
      <c r="K49" s="39"/>
      <c r="L49" s="43"/>
    </row>
    <row r="50" spans="2:12" s="1" customFormat="1" ht="16.5" customHeight="1" hidden="1">
      <c r="B50" s="38"/>
      <c r="C50" s="39"/>
      <c r="D50" s="39"/>
      <c r="E50" s="69" t="str">
        <f>E9</f>
        <v>A 1394 - Likvidace objektu přístavby strojovny</v>
      </c>
      <c r="F50" s="39"/>
      <c r="G50" s="39"/>
      <c r="H50" s="39"/>
      <c r="I50" s="137"/>
      <c r="J50" s="39"/>
      <c r="K50" s="39"/>
      <c r="L50" s="43"/>
    </row>
    <row r="51" spans="2:12" s="1" customFormat="1" ht="6.95" customHeight="1" hidden="1">
      <c r="B51" s="38"/>
      <c r="C51" s="39"/>
      <c r="D51" s="39"/>
      <c r="E51" s="39"/>
      <c r="F51" s="39"/>
      <c r="G51" s="39"/>
      <c r="H51" s="39"/>
      <c r="I51" s="137"/>
      <c r="J51" s="39"/>
      <c r="K51" s="39"/>
      <c r="L51" s="43"/>
    </row>
    <row r="52" spans="2:12" s="1" customFormat="1" ht="12" customHeight="1" hidden="1">
      <c r="B52" s="38"/>
      <c r="C52" s="31" t="s">
        <v>22</v>
      </c>
      <c r="D52" s="39"/>
      <c r="E52" s="39"/>
      <c r="F52" s="26" t="str">
        <f>F12</f>
        <v>k.ú. Mariánské Radčice</v>
      </c>
      <c r="G52" s="39"/>
      <c r="H52" s="39"/>
      <c r="I52" s="140" t="s">
        <v>24</v>
      </c>
      <c r="J52" s="72" t="str">
        <f>IF(J12="","",J12)</f>
        <v>25. 2. 2019</v>
      </c>
      <c r="K52" s="39"/>
      <c r="L52" s="43"/>
    </row>
    <row r="53" spans="2:12" s="1" customFormat="1" ht="6.95" customHeight="1" hidden="1">
      <c r="B53" s="38"/>
      <c r="C53" s="39"/>
      <c r="D53" s="39"/>
      <c r="E53" s="39"/>
      <c r="F53" s="39"/>
      <c r="G53" s="39"/>
      <c r="H53" s="39"/>
      <c r="I53" s="137"/>
      <c r="J53" s="39"/>
      <c r="K53" s="39"/>
      <c r="L53" s="43"/>
    </row>
    <row r="54" spans="2:12" s="1" customFormat="1" ht="15.15" customHeight="1" hidden="1">
      <c r="B54" s="38"/>
      <c r="C54" s="31" t="s">
        <v>30</v>
      </c>
      <c r="D54" s="39"/>
      <c r="E54" s="39"/>
      <c r="F54" s="26" t="str">
        <f>E15</f>
        <v>Palivový kombinát Ústí, s.p.</v>
      </c>
      <c r="G54" s="39"/>
      <c r="H54" s="39"/>
      <c r="I54" s="140" t="s">
        <v>38</v>
      </c>
      <c r="J54" s="36" t="str">
        <f>E21</f>
        <v>Ing. Jana Chotová</v>
      </c>
      <c r="K54" s="39"/>
      <c r="L54" s="43"/>
    </row>
    <row r="55" spans="2:12" s="1" customFormat="1" ht="15.15" customHeight="1" hidden="1">
      <c r="B55" s="38"/>
      <c r="C55" s="31" t="s">
        <v>36</v>
      </c>
      <c r="D55" s="39"/>
      <c r="E55" s="39"/>
      <c r="F55" s="26" t="str">
        <f>IF(E18="","",E18)</f>
        <v>Vyplň údaj</v>
      </c>
      <c r="G55" s="39"/>
      <c r="H55" s="39"/>
      <c r="I55" s="140" t="s">
        <v>43</v>
      </c>
      <c r="J55" s="36" t="str">
        <f>E24</f>
        <v>Karel Žíla</v>
      </c>
      <c r="K55" s="39"/>
      <c r="L55" s="43"/>
    </row>
    <row r="56" spans="2:12" s="1" customFormat="1" ht="10.3" customHeight="1" hidden="1">
      <c r="B56" s="38"/>
      <c r="C56" s="39"/>
      <c r="D56" s="39"/>
      <c r="E56" s="39"/>
      <c r="F56" s="39"/>
      <c r="G56" s="39"/>
      <c r="H56" s="39"/>
      <c r="I56" s="137"/>
      <c r="J56" s="39"/>
      <c r="K56" s="39"/>
      <c r="L56" s="43"/>
    </row>
    <row r="57" spans="2:12" s="1" customFormat="1" ht="29.25" customHeight="1" hidden="1">
      <c r="B57" s="38"/>
      <c r="C57" s="168" t="s">
        <v>123</v>
      </c>
      <c r="D57" s="169"/>
      <c r="E57" s="169"/>
      <c r="F57" s="169"/>
      <c r="G57" s="169"/>
      <c r="H57" s="169"/>
      <c r="I57" s="170"/>
      <c r="J57" s="171" t="s">
        <v>124</v>
      </c>
      <c r="K57" s="169"/>
      <c r="L57" s="43"/>
    </row>
    <row r="58" spans="2:12" s="1" customFormat="1" ht="10.3" customHeight="1" hidden="1">
      <c r="B58" s="38"/>
      <c r="C58" s="39"/>
      <c r="D58" s="39"/>
      <c r="E58" s="39"/>
      <c r="F58" s="39"/>
      <c r="G58" s="39"/>
      <c r="H58" s="39"/>
      <c r="I58" s="137"/>
      <c r="J58" s="39"/>
      <c r="K58" s="39"/>
      <c r="L58" s="43"/>
    </row>
    <row r="59" spans="2:47" s="1" customFormat="1" ht="22.8" customHeight="1" hidden="1">
      <c r="B59" s="38"/>
      <c r="C59" s="172" t="s">
        <v>81</v>
      </c>
      <c r="D59" s="39"/>
      <c r="E59" s="39"/>
      <c r="F59" s="39"/>
      <c r="G59" s="39"/>
      <c r="H59" s="39"/>
      <c r="I59" s="137"/>
      <c r="J59" s="102">
        <f>J94</f>
        <v>0</v>
      </c>
      <c r="K59" s="39"/>
      <c r="L59" s="43"/>
      <c r="AU59" s="16" t="s">
        <v>125</v>
      </c>
    </row>
    <row r="60" spans="2:12" s="8" customFormat="1" ht="24.95" customHeight="1" hidden="1">
      <c r="B60" s="173"/>
      <c r="C60" s="174"/>
      <c r="D60" s="175" t="s">
        <v>126</v>
      </c>
      <c r="E60" s="176"/>
      <c r="F60" s="176"/>
      <c r="G60" s="176"/>
      <c r="H60" s="176"/>
      <c r="I60" s="177"/>
      <c r="J60" s="178">
        <f>J95</f>
        <v>0</v>
      </c>
      <c r="K60" s="174"/>
      <c r="L60" s="179"/>
    </row>
    <row r="61" spans="2:12" s="9" customFormat="1" ht="19.9" customHeight="1" hidden="1">
      <c r="B61" s="180"/>
      <c r="C61" s="181"/>
      <c r="D61" s="182" t="s">
        <v>412</v>
      </c>
      <c r="E61" s="183"/>
      <c r="F61" s="183"/>
      <c r="G61" s="183"/>
      <c r="H61" s="183"/>
      <c r="I61" s="184"/>
      <c r="J61" s="185">
        <f>J96</f>
        <v>0</v>
      </c>
      <c r="K61" s="181"/>
      <c r="L61" s="186"/>
    </row>
    <row r="62" spans="2:12" s="9" customFormat="1" ht="19.9" customHeight="1" hidden="1">
      <c r="B62" s="180"/>
      <c r="C62" s="181"/>
      <c r="D62" s="182" t="s">
        <v>129</v>
      </c>
      <c r="E62" s="183"/>
      <c r="F62" s="183"/>
      <c r="G62" s="183"/>
      <c r="H62" s="183"/>
      <c r="I62" s="184"/>
      <c r="J62" s="185">
        <f>J106</f>
        <v>0</v>
      </c>
      <c r="K62" s="181"/>
      <c r="L62" s="186"/>
    </row>
    <row r="63" spans="2:12" s="9" customFormat="1" ht="19.9" customHeight="1" hidden="1">
      <c r="B63" s="180"/>
      <c r="C63" s="181"/>
      <c r="D63" s="182" t="s">
        <v>130</v>
      </c>
      <c r="E63" s="183"/>
      <c r="F63" s="183"/>
      <c r="G63" s="183"/>
      <c r="H63" s="183"/>
      <c r="I63" s="184"/>
      <c r="J63" s="185">
        <f>J109</f>
        <v>0</v>
      </c>
      <c r="K63" s="181"/>
      <c r="L63" s="186"/>
    </row>
    <row r="64" spans="2:12" s="9" customFormat="1" ht="19.9" customHeight="1" hidden="1">
      <c r="B64" s="180"/>
      <c r="C64" s="181"/>
      <c r="D64" s="182" t="s">
        <v>131</v>
      </c>
      <c r="E64" s="183"/>
      <c r="F64" s="183"/>
      <c r="G64" s="183"/>
      <c r="H64" s="183"/>
      <c r="I64" s="184"/>
      <c r="J64" s="185">
        <f>J114</f>
        <v>0</v>
      </c>
      <c r="K64" s="181"/>
      <c r="L64" s="186"/>
    </row>
    <row r="65" spans="2:12" s="9" customFormat="1" ht="19.9" customHeight="1" hidden="1">
      <c r="B65" s="180"/>
      <c r="C65" s="181"/>
      <c r="D65" s="182" t="s">
        <v>413</v>
      </c>
      <c r="E65" s="183"/>
      <c r="F65" s="183"/>
      <c r="G65" s="183"/>
      <c r="H65" s="183"/>
      <c r="I65" s="184"/>
      <c r="J65" s="185">
        <f>J139</f>
        <v>0</v>
      </c>
      <c r="K65" s="181"/>
      <c r="L65" s="186"/>
    </row>
    <row r="66" spans="2:12" s="9" customFormat="1" ht="19.9" customHeight="1" hidden="1">
      <c r="B66" s="180"/>
      <c r="C66" s="181"/>
      <c r="D66" s="182" t="s">
        <v>414</v>
      </c>
      <c r="E66" s="183"/>
      <c r="F66" s="183"/>
      <c r="G66" s="183"/>
      <c r="H66" s="183"/>
      <c r="I66" s="184"/>
      <c r="J66" s="185">
        <f>J151</f>
        <v>0</v>
      </c>
      <c r="K66" s="181"/>
      <c r="L66" s="186"/>
    </row>
    <row r="67" spans="2:12" s="8" customFormat="1" ht="24.95" customHeight="1" hidden="1">
      <c r="B67" s="173"/>
      <c r="C67" s="174"/>
      <c r="D67" s="175" t="s">
        <v>134</v>
      </c>
      <c r="E67" s="176"/>
      <c r="F67" s="176"/>
      <c r="G67" s="176"/>
      <c r="H67" s="176"/>
      <c r="I67" s="177"/>
      <c r="J67" s="178">
        <f>J153</f>
        <v>0</v>
      </c>
      <c r="K67" s="174"/>
      <c r="L67" s="179"/>
    </row>
    <row r="68" spans="2:12" s="9" customFormat="1" ht="19.9" customHeight="1" hidden="1">
      <c r="B68" s="180"/>
      <c r="C68" s="181"/>
      <c r="D68" s="182" t="s">
        <v>135</v>
      </c>
      <c r="E68" s="183"/>
      <c r="F68" s="183"/>
      <c r="G68" s="183"/>
      <c r="H68" s="183"/>
      <c r="I68" s="184"/>
      <c r="J68" s="185">
        <f>J154</f>
        <v>0</v>
      </c>
      <c r="K68" s="181"/>
      <c r="L68" s="186"/>
    </row>
    <row r="69" spans="2:12" s="9" customFormat="1" ht="19.9" customHeight="1" hidden="1">
      <c r="B69" s="180"/>
      <c r="C69" s="181"/>
      <c r="D69" s="182" t="s">
        <v>136</v>
      </c>
      <c r="E69" s="183"/>
      <c r="F69" s="183"/>
      <c r="G69" s="183"/>
      <c r="H69" s="183"/>
      <c r="I69" s="184"/>
      <c r="J69" s="185">
        <f>J157</f>
        <v>0</v>
      </c>
      <c r="K69" s="181"/>
      <c r="L69" s="186"/>
    </row>
    <row r="70" spans="2:12" s="9" customFormat="1" ht="19.9" customHeight="1" hidden="1">
      <c r="B70" s="180"/>
      <c r="C70" s="181"/>
      <c r="D70" s="182" t="s">
        <v>415</v>
      </c>
      <c r="E70" s="183"/>
      <c r="F70" s="183"/>
      <c r="G70" s="183"/>
      <c r="H70" s="183"/>
      <c r="I70" s="184"/>
      <c r="J70" s="185">
        <f>J160</f>
        <v>0</v>
      </c>
      <c r="K70" s="181"/>
      <c r="L70" s="186"/>
    </row>
    <row r="71" spans="2:12" s="9" customFormat="1" ht="19.9" customHeight="1" hidden="1">
      <c r="B71" s="180"/>
      <c r="C71" s="181"/>
      <c r="D71" s="182" t="s">
        <v>416</v>
      </c>
      <c r="E71" s="183"/>
      <c r="F71" s="183"/>
      <c r="G71" s="183"/>
      <c r="H71" s="183"/>
      <c r="I71" s="184"/>
      <c r="J71" s="185">
        <f>J170</f>
        <v>0</v>
      </c>
      <c r="K71" s="181"/>
      <c r="L71" s="186"/>
    </row>
    <row r="72" spans="2:12" s="9" customFormat="1" ht="19.9" customHeight="1" hidden="1">
      <c r="B72" s="180"/>
      <c r="C72" s="181"/>
      <c r="D72" s="182" t="s">
        <v>417</v>
      </c>
      <c r="E72" s="183"/>
      <c r="F72" s="183"/>
      <c r="G72" s="183"/>
      <c r="H72" s="183"/>
      <c r="I72" s="184"/>
      <c r="J72" s="185">
        <f>J175</f>
        <v>0</v>
      </c>
      <c r="K72" s="181"/>
      <c r="L72" s="186"/>
    </row>
    <row r="73" spans="2:12" s="8" customFormat="1" ht="24.95" customHeight="1" hidden="1">
      <c r="B73" s="173"/>
      <c r="C73" s="174"/>
      <c r="D73" s="175" t="s">
        <v>140</v>
      </c>
      <c r="E73" s="176"/>
      <c r="F73" s="176"/>
      <c r="G73" s="176"/>
      <c r="H73" s="176"/>
      <c r="I73" s="177"/>
      <c r="J73" s="178">
        <f>J178</f>
        <v>0</v>
      </c>
      <c r="K73" s="174"/>
      <c r="L73" s="179"/>
    </row>
    <row r="74" spans="2:12" s="9" customFormat="1" ht="19.9" customHeight="1" hidden="1">
      <c r="B74" s="180"/>
      <c r="C74" s="181"/>
      <c r="D74" s="182" t="s">
        <v>141</v>
      </c>
      <c r="E74" s="183"/>
      <c r="F74" s="183"/>
      <c r="G74" s="183"/>
      <c r="H74" s="183"/>
      <c r="I74" s="184"/>
      <c r="J74" s="185">
        <f>J179</f>
        <v>0</v>
      </c>
      <c r="K74" s="181"/>
      <c r="L74" s="186"/>
    </row>
    <row r="75" spans="2:12" s="1" customFormat="1" ht="21.8" customHeight="1" hidden="1">
      <c r="B75" s="38"/>
      <c r="C75" s="39"/>
      <c r="D75" s="39"/>
      <c r="E75" s="39"/>
      <c r="F75" s="39"/>
      <c r="G75" s="39"/>
      <c r="H75" s="39"/>
      <c r="I75" s="137"/>
      <c r="J75" s="39"/>
      <c r="K75" s="39"/>
      <c r="L75" s="43"/>
    </row>
    <row r="76" spans="2:12" s="1" customFormat="1" ht="6.95" customHeight="1" hidden="1">
      <c r="B76" s="59"/>
      <c r="C76" s="60"/>
      <c r="D76" s="60"/>
      <c r="E76" s="60"/>
      <c r="F76" s="60"/>
      <c r="G76" s="60"/>
      <c r="H76" s="60"/>
      <c r="I76" s="163"/>
      <c r="J76" s="60"/>
      <c r="K76" s="60"/>
      <c r="L76" s="43"/>
    </row>
    <row r="77" ht="12" hidden="1"/>
    <row r="78" ht="12" hidden="1"/>
    <row r="79" ht="12" hidden="1"/>
    <row r="80" spans="2:12" s="1" customFormat="1" ht="6.95" customHeight="1">
      <c r="B80" s="61"/>
      <c r="C80" s="62"/>
      <c r="D80" s="62"/>
      <c r="E80" s="62"/>
      <c r="F80" s="62"/>
      <c r="G80" s="62"/>
      <c r="H80" s="62"/>
      <c r="I80" s="166"/>
      <c r="J80" s="62"/>
      <c r="K80" s="62"/>
      <c r="L80" s="43"/>
    </row>
    <row r="81" spans="2:12" s="1" customFormat="1" ht="24.95" customHeight="1">
      <c r="B81" s="38"/>
      <c r="C81" s="22" t="s">
        <v>142</v>
      </c>
      <c r="D81" s="39"/>
      <c r="E81" s="39"/>
      <c r="F81" s="39"/>
      <c r="G81" s="39"/>
      <c r="H81" s="39"/>
      <c r="I81" s="137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6.5" customHeight="1">
      <c r="B84" s="38"/>
      <c r="C84" s="39"/>
      <c r="D84" s="39"/>
      <c r="E84" s="167" t="str">
        <f>E7</f>
        <v>Demolice objektů v areálu dolu Kohinoor</v>
      </c>
      <c r="F84" s="31"/>
      <c r="G84" s="31"/>
      <c r="H84" s="31"/>
      <c r="I84" s="137"/>
      <c r="J84" s="39"/>
      <c r="K84" s="39"/>
      <c r="L84" s="43"/>
    </row>
    <row r="85" spans="2:12" s="1" customFormat="1" ht="12" customHeight="1">
      <c r="B85" s="38"/>
      <c r="C85" s="31" t="s">
        <v>120</v>
      </c>
      <c r="D85" s="39"/>
      <c r="E85" s="39"/>
      <c r="F85" s="39"/>
      <c r="G85" s="39"/>
      <c r="H85" s="39"/>
      <c r="I85" s="137"/>
      <c r="J85" s="39"/>
      <c r="K85" s="39"/>
      <c r="L85" s="43"/>
    </row>
    <row r="86" spans="2:12" s="1" customFormat="1" ht="16.5" customHeight="1">
      <c r="B86" s="38"/>
      <c r="C86" s="39"/>
      <c r="D86" s="39"/>
      <c r="E86" s="69" t="str">
        <f>E9</f>
        <v>A 1394 - Likvidace objektu přístavby strojovny</v>
      </c>
      <c r="F86" s="39"/>
      <c r="G86" s="39"/>
      <c r="H86" s="39"/>
      <c r="I86" s="137"/>
      <c r="J86" s="39"/>
      <c r="K86" s="39"/>
      <c r="L86" s="43"/>
    </row>
    <row r="87" spans="2:12" s="1" customFormat="1" ht="6.95" customHeight="1">
      <c r="B87" s="38"/>
      <c r="C87" s="39"/>
      <c r="D87" s="39"/>
      <c r="E87" s="39"/>
      <c r="F87" s="39"/>
      <c r="G87" s="39"/>
      <c r="H87" s="39"/>
      <c r="I87" s="137"/>
      <c r="J87" s="39"/>
      <c r="K87" s="39"/>
      <c r="L87" s="43"/>
    </row>
    <row r="88" spans="2:12" s="1" customFormat="1" ht="12" customHeight="1">
      <c r="B88" s="38"/>
      <c r="C88" s="31" t="s">
        <v>22</v>
      </c>
      <c r="D88" s="39"/>
      <c r="E88" s="39"/>
      <c r="F88" s="26" t="str">
        <f>F12</f>
        <v>k.ú. Mariánské Radčice</v>
      </c>
      <c r="G88" s="39"/>
      <c r="H88" s="39"/>
      <c r="I88" s="140" t="s">
        <v>24</v>
      </c>
      <c r="J88" s="72" t="str">
        <f>IF(J12="","",J12)</f>
        <v>25. 2. 2019</v>
      </c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37"/>
      <c r="J89" s="39"/>
      <c r="K89" s="39"/>
      <c r="L89" s="43"/>
    </row>
    <row r="90" spans="2:12" s="1" customFormat="1" ht="15.15" customHeight="1">
      <c r="B90" s="38"/>
      <c r="C90" s="31" t="s">
        <v>30</v>
      </c>
      <c r="D90" s="39"/>
      <c r="E90" s="39"/>
      <c r="F90" s="26" t="str">
        <f>E15</f>
        <v>Palivový kombinát Ústí, s.p.</v>
      </c>
      <c r="G90" s="39"/>
      <c r="H90" s="39"/>
      <c r="I90" s="140" t="s">
        <v>38</v>
      </c>
      <c r="J90" s="36" t="str">
        <f>E21</f>
        <v>Ing. Jana Chotová</v>
      </c>
      <c r="K90" s="39"/>
      <c r="L90" s="43"/>
    </row>
    <row r="91" spans="2:12" s="1" customFormat="1" ht="15.15" customHeight="1">
      <c r="B91" s="38"/>
      <c r="C91" s="31" t="s">
        <v>36</v>
      </c>
      <c r="D91" s="39"/>
      <c r="E91" s="39"/>
      <c r="F91" s="26" t="str">
        <f>IF(E18="","",E18)</f>
        <v>Vyplň údaj</v>
      </c>
      <c r="G91" s="39"/>
      <c r="H91" s="39"/>
      <c r="I91" s="140" t="s">
        <v>43</v>
      </c>
      <c r="J91" s="36" t="str">
        <f>E24</f>
        <v>Karel Žíla</v>
      </c>
      <c r="K91" s="39"/>
      <c r="L91" s="43"/>
    </row>
    <row r="92" spans="2:12" s="1" customFormat="1" ht="10.3" customHeight="1">
      <c r="B92" s="38"/>
      <c r="C92" s="39"/>
      <c r="D92" s="39"/>
      <c r="E92" s="39"/>
      <c r="F92" s="39"/>
      <c r="G92" s="39"/>
      <c r="H92" s="39"/>
      <c r="I92" s="137"/>
      <c r="J92" s="39"/>
      <c r="K92" s="39"/>
      <c r="L92" s="43"/>
    </row>
    <row r="93" spans="2:20" s="10" customFormat="1" ht="29.25" customHeight="1">
      <c r="B93" s="187"/>
      <c r="C93" s="188" t="s">
        <v>143</v>
      </c>
      <c r="D93" s="189" t="s">
        <v>68</v>
      </c>
      <c r="E93" s="189" t="s">
        <v>64</v>
      </c>
      <c r="F93" s="189" t="s">
        <v>65</v>
      </c>
      <c r="G93" s="189" t="s">
        <v>144</v>
      </c>
      <c r="H93" s="189" t="s">
        <v>145</v>
      </c>
      <c r="I93" s="190" t="s">
        <v>146</v>
      </c>
      <c r="J93" s="189" t="s">
        <v>124</v>
      </c>
      <c r="K93" s="191" t="s">
        <v>147</v>
      </c>
      <c r="L93" s="192"/>
      <c r="M93" s="92" t="s">
        <v>82</v>
      </c>
      <c r="N93" s="93" t="s">
        <v>53</v>
      </c>
      <c r="O93" s="93" t="s">
        <v>148</v>
      </c>
      <c r="P93" s="93" t="s">
        <v>149</v>
      </c>
      <c r="Q93" s="93" t="s">
        <v>150</v>
      </c>
      <c r="R93" s="93" t="s">
        <v>151</v>
      </c>
      <c r="S93" s="93" t="s">
        <v>152</v>
      </c>
      <c r="T93" s="94" t="s">
        <v>153</v>
      </c>
    </row>
    <row r="94" spans="2:63" s="1" customFormat="1" ht="22.8" customHeight="1">
      <c r="B94" s="38"/>
      <c r="C94" s="99" t="s">
        <v>154</v>
      </c>
      <c r="D94" s="39"/>
      <c r="E94" s="39"/>
      <c r="F94" s="39"/>
      <c r="G94" s="39"/>
      <c r="H94" s="39"/>
      <c r="I94" s="137"/>
      <c r="J94" s="193">
        <f>BK94</f>
        <v>0</v>
      </c>
      <c r="K94" s="39"/>
      <c r="L94" s="43"/>
      <c r="M94" s="95"/>
      <c r="N94" s="96"/>
      <c r="O94" s="96"/>
      <c r="P94" s="194">
        <f>P95+P153+P178</f>
        <v>0</v>
      </c>
      <c r="Q94" s="96"/>
      <c r="R94" s="194">
        <f>R95+R153+R178</f>
        <v>4.896228</v>
      </c>
      <c r="S94" s="96"/>
      <c r="T94" s="195">
        <f>T95+T153+T178</f>
        <v>151.226842</v>
      </c>
      <c r="AT94" s="16" t="s">
        <v>83</v>
      </c>
      <c r="AU94" s="16" t="s">
        <v>125</v>
      </c>
      <c r="BK94" s="196">
        <f>BK95+BK153+BK178</f>
        <v>0</v>
      </c>
    </row>
    <row r="95" spans="2:63" s="11" customFormat="1" ht="25.9" customHeight="1">
      <c r="B95" s="197"/>
      <c r="C95" s="198"/>
      <c r="D95" s="199" t="s">
        <v>83</v>
      </c>
      <c r="E95" s="200" t="s">
        <v>155</v>
      </c>
      <c r="F95" s="200" t="s">
        <v>156</v>
      </c>
      <c r="G95" s="198"/>
      <c r="H95" s="198"/>
      <c r="I95" s="201"/>
      <c r="J95" s="202">
        <f>BK95</f>
        <v>0</v>
      </c>
      <c r="K95" s="198"/>
      <c r="L95" s="203"/>
      <c r="M95" s="204"/>
      <c r="N95" s="205"/>
      <c r="O95" s="205"/>
      <c r="P95" s="206">
        <f>P96+P106+P109+P114+P139+P151</f>
        <v>0</v>
      </c>
      <c r="Q95" s="205"/>
      <c r="R95" s="206">
        <f>R96+R106+R109+R114+R139+R151</f>
        <v>4.6622639999999995</v>
      </c>
      <c r="S95" s="205"/>
      <c r="T95" s="207">
        <f>T96+T106+T109+T114+T139+T151</f>
        <v>149.99282200000002</v>
      </c>
      <c r="AR95" s="208" t="s">
        <v>92</v>
      </c>
      <c r="AT95" s="209" t="s">
        <v>83</v>
      </c>
      <c r="AU95" s="209" t="s">
        <v>84</v>
      </c>
      <c r="AY95" s="208" t="s">
        <v>157</v>
      </c>
      <c r="BK95" s="210">
        <f>BK96+BK106+BK109+BK114+BK139+BK151</f>
        <v>0</v>
      </c>
    </row>
    <row r="96" spans="2:63" s="11" customFormat="1" ht="22.8" customHeight="1">
      <c r="B96" s="197"/>
      <c r="C96" s="198"/>
      <c r="D96" s="199" t="s">
        <v>83</v>
      </c>
      <c r="E96" s="211" t="s">
        <v>92</v>
      </c>
      <c r="F96" s="211" t="s">
        <v>418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SUM(P97:P105)</f>
        <v>0</v>
      </c>
      <c r="Q96" s="205"/>
      <c r="R96" s="206">
        <f>SUM(R97:R105)</f>
        <v>0.002145</v>
      </c>
      <c r="S96" s="205"/>
      <c r="T96" s="207">
        <f>SUM(T97:T105)</f>
        <v>0</v>
      </c>
      <c r="AR96" s="208" t="s">
        <v>92</v>
      </c>
      <c r="AT96" s="209" t="s">
        <v>83</v>
      </c>
      <c r="AU96" s="209" t="s">
        <v>92</v>
      </c>
      <c r="AY96" s="208" t="s">
        <v>157</v>
      </c>
      <c r="BK96" s="210">
        <f>SUM(BK97:BK105)</f>
        <v>0</v>
      </c>
    </row>
    <row r="97" spans="2:65" s="1" customFormat="1" ht="36" customHeight="1">
      <c r="B97" s="38"/>
      <c r="C97" s="213" t="s">
        <v>92</v>
      </c>
      <c r="D97" s="213" t="s">
        <v>159</v>
      </c>
      <c r="E97" s="214" t="s">
        <v>176</v>
      </c>
      <c r="F97" s="215" t="s">
        <v>177</v>
      </c>
      <c r="G97" s="216" t="s">
        <v>100</v>
      </c>
      <c r="H97" s="217">
        <v>63</v>
      </c>
      <c r="I97" s="218"/>
      <c r="J97" s="219">
        <f>ROUND(I97*H97,2)</f>
        <v>0</v>
      </c>
      <c r="K97" s="215" t="s">
        <v>162</v>
      </c>
      <c r="L97" s="43"/>
      <c r="M97" s="220" t="s">
        <v>82</v>
      </c>
      <c r="N97" s="221" t="s">
        <v>56</v>
      </c>
      <c r="O97" s="84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AR97" s="224" t="s">
        <v>163</v>
      </c>
      <c r="AT97" s="224" t="s">
        <v>159</v>
      </c>
      <c r="AU97" s="224" t="s">
        <v>94</v>
      </c>
      <c r="AY97" s="16" t="s">
        <v>157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6" t="s">
        <v>163</v>
      </c>
      <c r="BK97" s="225">
        <f>ROUND(I97*H97,2)</f>
        <v>0</v>
      </c>
      <c r="BL97" s="16" t="s">
        <v>163</v>
      </c>
      <c r="BM97" s="224" t="s">
        <v>419</v>
      </c>
    </row>
    <row r="98" spans="2:47" s="1" customFormat="1" ht="12">
      <c r="B98" s="38"/>
      <c r="C98" s="39"/>
      <c r="D98" s="228" t="s">
        <v>179</v>
      </c>
      <c r="E98" s="39"/>
      <c r="F98" s="238" t="s">
        <v>180</v>
      </c>
      <c r="G98" s="39"/>
      <c r="H98" s="39"/>
      <c r="I98" s="137"/>
      <c r="J98" s="39"/>
      <c r="K98" s="39"/>
      <c r="L98" s="43"/>
      <c r="M98" s="239"/>
      <c r="N98" s="84"/>
      <c r="O98" s="84"/>
      <c r="P98" s="84"/>
      <c r="Q98" s="84"/>
      <c r="R98" s="84"/>
      <c r="S98" s="84"/>
      <c r="T98" s="85"/>
      <c r="AT98" s="16" t="s">
        <v>179</v>
      </c>
      <c r="AU98" s="16" t="s">
        <v>94</v>
      </c>
    </row>
    <row r="99" spans="2:51" s="12" customFormat="1" ht="12">
      <c r="B99" s="226"/>
      <c r="C99" s="227"/>
      <c r="D99" s="228" t="s">
        <v>165</v>
      </c>
      <c r="E99" s="229" t="s">
        <v>114</v>
      </c>
      <c r="F99" s="230" t="s">
        <v>420</v>
      </c>
      <c r="G99" s="227"/>
      <c r="H99" s="231">
        <v>63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165</v>
      </c>
      <c r="AU99" s="237" t="s">
        <v>94</v>
      </c>
      <c r="AV99" s="12" t="s">
        <v>94</v>
      </c>
      <c r="AW99" s="12" t="s">
        <v>42</v>
      </c>
      <c r="AX99" s="12" t="s">
        <v>92</v>
      </c>
      <c r="AY99" s="237" t="s">
        <v>157</v>
      </c>
    </row>
    <row r="100" spans="2:65" s="1" customFormat="1" ht="36" customHeight="1">
      <c r="B100" s="38"/>
      <c r="C100" s="213" t="s">
        <v>94</v>
      </c>
      <c r="D100" s="213" t="s">
        <v>159</v>
      </c>
      <c r="E100" s="214" t="s">
        <v>184</v>
      </c>
      <c r="F100" s="215" t="s">
        <v>185</v>
      </c>
      <c r="G100" s="216" t="s">
        <v>100</v>
      </c>
      <c r="H100" s="217">
        <v>85.8</v>
      </c>
      <c r="I100" s="218"/>
      <c r="J100" s="219">
        <f>ROUND(I100*H100,2)</f>
        <v>0</v>
      </c>
      <c r="K100" s="215" t="s">
        <v>162</v>
      </c>
      <c r="L100" s="43"/>
      <c r="M100" s="220" t="s">
        <v>82</v>
      </c>
      <c r="N100" s="221" t="s">
        <v>56</v>
      </c>
      <c r="O100" s="84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AR100" s="224" t="s">
        <v>163</v>
      </c>
      <c r="AT100" s="224" t="s">
        <v>159</v>
      </c>
      <c r="AU100" s="224" t="s">
        <v>94</v>
      </c>
      <c r="AY100" s="16" t="s">
        <v>157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6" t="s">
        <v>163</v>
      </c>
      <c r="BK100" s="225">
        <f>ROUND(I100*H100,2)</f>
        <v>0</v>
      </c>
      <c r="BL100" s="16" t="s">
        <v>163</v>
      </c>
      <c r="BM100" s="224" t="s">
        <v>421</v>
      </c>
    </row>
    <row r="101" spans="2:51" s="12" customFormat="1" ht="12">
      <c r="B101" s="226"/>
      <c r="C101" s="227"/>
      <c r="D101" s="228" t="s">
        <v>165</v>
      </c>
      <c r="E101" s="229" t="s">
        <v>82</v>
      </c>
      <c r="F101" s="230" t="s">
        <v>117</v>
      </c>
      <c r="G101" s="227"/>
      <c r="H101" s="231">
        <v>85.8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165</v>
      </c>
      <c r="AU101" s="237" t="s">
        <v>94</v>
      </c>
      <c r="AV101" s="12" t="s">
        <v>94</v>
      </c>
      <c r="AW101" s="12" t="s">
        <v>42</v>
      </c>
      <c r="AX101" s="12" t="s">
        <v>92</v>
      </c>
      <c r="AY101" s="237" t="s">
        <v>157</v>
      </c>
    </row>
    <row r="102" spans="2:65" s="1" customFormat="1" ht="16.5" customHeight="1">
      <c r="B102" s="38"/>
      <c r="C102" s="240" t="s">
        <v>171</v>
      </c>
      <c r="D102" s="240" t="s">
        <v>188</v>
      </c>
      <c r="E102" s="241" t="s">
        <v>189</v>
      </c>
      <c r="F102" s="242" t="s">
        <v>190</v>
      </c>
      <c r="G102" s="243" t="s">
        <v>191</v>
      </c>
      <c r="H102" s="244">
        <v>2.145</v>
      </c>
      <c r="I102" s="245"/>
      <c r="J102" s="246">
        <f>ROUND(I102*H102,2)</f>
        <v>0</v>
      </c>
      <c r="K102" s="242" t="s">
        <v>162</v>
      </c>
      <c r="L102" s="247"/>
      <c r="M102" s="248" t="s">
        <v>82</v>
      </c>
      <c r="N102" s="249" t="s">
        <v>56</v>
      </c>
      <c r="O102" s="84"/>
      <c r="P102" s="222">
        <f>O102*H102</f>
        <v>0</v>
      </c>
      <c r="Q102" s="222">
        <v>0.001</v>
      </c>
      <c r="R102" s="222">
        <f>Q102*H102</f>
        <v>0.002145</v>
      </c>
      <c r="S102" s="222">
        <v>0</v>
      </c>
      <c r="T102" s="223">
        <f>S102*H102</f>
        <v>0</v>
      </c>
      <c r="AR102" s="224" t="s">
        <v>192</v>
      </c>
      <c r="AT102" s="224" t="s">
        <v>188</v>
      </c>
      <c r="AU102" s="224" t="s">
        <v>94</v>
      </c>
      <c r="AY102" s="16" t="s">
        <v>157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6" t="s">
        <v>163</v>
      </c>
      <c r="BK102" s="225">
        <f>ROUND(I102*H102,2)</f>
        <v>0</v>
      </c>
      <c r="BL102" s="16" t="s">
        <v>163</v>
      </c>
      <c r="BM102" s="224" t="s">
        <v>422</v>
      </c>
    </row>
    <row r="103" spans="2:51" s="12" customFormat="1" ht="12">
      <c r="B103" s="226"/>
      <c r="C103" s="227"/>
      <c r="D103" s="228" t="s">
        <v>165</v>
      </c>
      <c r="E103" s="229" t="s">
        <v>82</v>
      </c>
      <c r="F103" s="230" t="s">
        <v>194</v>
      </c>
      <c r="G103" s="227"/>
      <c r="H103" s="231">
        <v>2.145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165</v>
      </c>
      <c r="AU103" s="237" t="s">
        <v>94</v>
      </c>
      <c r="AV103" s="12" t="s">
        <v>94</v>
      </c>
      <c r="AW103" s="12" t="s">
        <v>42</v>
      </c>
      <c r="AX103" s="12" t="s">
        <v>92</v>
      </c>
      <c r="AY103" s="237" t="s">
        <v>157</v>
      </c>
    </row>
    <row r="104" spans="2:65" s="1" customFormat="1" ht="24" customHeight="1">
      <c r="B104" s="38"/>
      <c r="C104" s="213" t="s">
        <v>163</v>
      </c>
      <c r="D104" s="213" t="s">
        <v>159</v>
      </c>
      <c r="E104" s="214" t="s">
        <v>196</v>
      </c>
      <c r="F104" s="215" t="s">
        <v>197</v>
      </c>
      <c r="G104" s="216" t="s">
        <v>100</v>
      </c>
      <c r="H104" s="217">
        <v>85.8</v>
      </c>
      <c r="I104" s="218"/>
      <c r="J104" s="219">
        <f>ROUND(I104*H104,2)</f>
        <v>0</v>
      </c>
      <c r="K104" s="215" t="s">
        <v>162</v>
      </c>
      <c r="L104" s="43"/>
      <c r="M104" s="220" t="s">
        <v>82</v>
      </c>
      <c r="N104" s="221" t="s">
        <v>56</v>
      </c>
      <c r="O104" s="84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AR104" s="224" t="s">
        <v>163</v>
      </c>
      <c r="AT104" s="224" t="s">
        <v>159</v>
      </c>
      <c r="AU104" s="224" t="s">
        <v>94</v>
      </c>
      <c r="AY104" s="16" t="s">
        <v>157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6" t="s">
        <v>163</v>
      </c>
      <c r="BK104" s="225">
        <f>ROUND(I104*H104,2)</f>
        <v>0</v>
      </c>
      <c r="BL104" s="16" t="s">
        <v>163</v>
      </c>
      <c r="BM104" s="224" t="s">
        <v>423</v>
      </c>
    </row>
    <row r="105" spans="2:51" s="12" customFormat="1" ht="12">
      <c r="B105" s="226"/>
      <c r="C105" s="227"/>
      <c r="D105" s="228" t="s">
        <v>165</v>
      </c>
      <c r="E105" s="229" t="s">
        <v>117</v>
      </c>
      <c r="F105" s="230" t="s">
        <v>424</v>
      </c>
      <c r="G105" s="227"/>
      <c r="H105" s="231">
        <v>85.8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165</v>
      </c>
      <c r="AU105" s="237" t="s">
        <v>94</v>
      </c>
      <c r="AV105" s="12" t="s">
        <v>94</v>
      </c>
      <c r="AW105" s="12" t="s">
        <v>42</v>
      </c>
      <c r="AX105" s="12" t="s">
        <v>92</v>
      </c>
      <c r="AY105" s="237" t="s">
        <v>157</v>
      </c>
    </row>
    <row r="106" spans="2:63" s="11" customFormat="1" ht="22.8" customHeight="1">
      <c r="B106" s="197"/>
      <c r="C106" s="198"/>
      <c r="D106" s="199" t="s">
        <v>83</v>
      </c>
      <c r="E106" s="211" t="s">
        <v>171</v>
      </c>
      <c r="F106" s="211" t="s">
        <v>209</v>
      </c>
      <c r="G106" s="198"/>
      <c r="H106" s="198"/>
      <c r="I106" s="201"/>
      <c r="J106" s="212">
        <f>BK106</f>
        <v>0</v>
      </c>
      <c r="K106" s="198"/>
      <c r="L106" s="203"/>
      <c r="M106" s="204"/>
      <c r="N106" s="205"/>
      <c r="O106" s="205"/>
      <c r="P106" s="206">
        <f>SUM(P107:P108)</f>
        <v>0</v>
      </c>
      <c r="Q106" s="205"/>
      <c r="R106" s="206">
        <f>SUM(R107:R108)</f>
        <v>3.0099761999999997</v>
      </c>
      <c r="S106" s="205"/>
      <c r="T106" s="207">
        <f>SUM(T107:T108)</f>
        <v>0</v>
      </c>
      <c r="AR106" s="208" t="s">
        <v>92</v>
      </c>
      <c r="AT106" s="209" t="s">
        <v>83</v>
      </c>
      <c r="AU106" s="209" t="s">
        <v>92</v>
      </c>
      <c r="AY106" s="208" t="s">
        <v>157</v>
      </c>
      <c r="BK106" s="210">
        <f>SUM(BK107:BK108)</f>
        <v>0</v>
      </c>
    </row>
    <row r="107" spans="2:65" s="1" customFormat="1" ht="36" customHeight="1">
      <c r="B107" s="38"/>
      <c r="C107" s="213" t="s">
        <v>183</v>
      </c>
      <c r="D107" s="213" t="s">
        <v>159</v>
      </c>
      <c r="E107" s="214" t="s">
        <v>211</v>
      </c>
      <c r="F107" s="215" t="s">
        <v>212</v>
      </c>
      <c r="G107" s="216" t="s">
        <v>109</v>
      </c>
      <c r="H107" s="217">
        <v>2.268</v>
      </c>
      <c r="I107" s="218"/>
      <c r="J107" s="219">
        <f>ROUND(I107*H107,2)</f>
        <v>0</v>
      </c>
      <c r="K107" s="215" t="s">
        <v>162</v>
      </c>
      <c r="L107" s="43"/>
      <c r="M107" s="220" t="s">
        <v>82</v>
      </c>
      <c r="N107" s="221" t="s">
        <v>56</v>
      </c>
      <c r="O107" s="84"/>
      <c r="P107" s="222">
        <f>O107*H107</f>
        <v>0</v>
      </c>
      <c r="Q107" s="222">
        <v>1.32715</v>
      </c>
      <c r="R107" s="222">
        <f>Q107*H107</f>
        <v>3.0099761999999997</v>
      </c>
      <c r="S107" s="222">
        <v>0</v>
      </c>
      <c r="T107" s="223">
        <f>S107*H107</f>
        <v>0</v>
      </c>
      <c r="AR107" s="224" t="s">
        <v>163</v>
      </c>
      <c r="AT107" s="224" t="s">
        <v>159</v>
      </c>
      <c r="AU107" s="224" t="s">
        <v>94</v>
      </c>
      <c r="AY107" s="16" t="s">
        <v>157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6" t="s">
        <v>163</v>
      </c>
      <c r="BK107" s="225">
        <f>ROUND(I107*H107,2)</f>
        <v>0</v>
      </c>
      <c r="BL107" s="16" t="s">
        <v>163</v>
      </c>
      <c r="BM107" s="224" t="s">
        <v>425</v>
      </c>
    </row>
    <row r="108" spans="2:51" s="12" customFormat="1" ht="12">
      <c r="B108" s="226"/>
      <c r="C108" s="227"/>
      <c r="D108" s="228" t="s">
        <v>165</v>
      </c>
      <c r="E108" s="229" t="s">
        <v>82</v>
      </c>
      <c r="F108" s="230" t="s">
        <v>426</v>
      </c>
      <c r="G108" s="227"/>
      <c r="H108" s="231">
        <v>2.268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165</v>
      </c>
      <c r="AU108" s="237" t="s">
        <v>94</v>
      </c>
      <c r="AV108" s="12" t="s">
        <v>94</v>
      </c>
      <c r="AW108" s="12" t="s">
        <v>42</v>
      </c>
      <c r="AX108" s="12" t="s">
        <v>92</v>
      </c>
      <c r="AY108" s="237" t="s">
        <v>157</v>
      </c>
    </row>
    <row r="109" spans="2:63" s="11" customFormat="1" ht="22.8" customHeight="1">
      <c r="B109" s="197"/>
      <c r="C109" s="198"/>
      <c r="D109" s="199" t="s">
        <v>83</v>
      </c>
      <c r="E109" s="211" t="s">
        <v>187</v>
      </c>
      <c r="F109" s="211" t="s">
        <v>215</v>
      </c>
      <c r="G109" s="198"/>
      <c r="H109" s="198"/>
      <c r="I109" s="201"/>
      <c r="J109" s="212">
        <f>BK109</f>
        <v>0</v>
      </c>
      <c r="K109" s="198"/>
      <c r="L109" s="203"/>
      <c r="M109" s="204"/>
      <c r="N109" s="205"/>
      <c r="O109" s="205"/>
      <c r="P109" s="206">
        <f>SUM(P110:P113)</f>
        <v>0</v>
      </c>
      <c r="Q109" s="205"/>
      <c r="R109" s="206">
        <f>SUM(R110:R113)</f>
        <v>1.6501427999999998</v>
      </c>
      <c r="S109" s="205"/>
      <c r="T109" s="207">
        <f>SUM(T110:T113)</f>
        <v>0</v>
      </c>
      <c r="AR109" s="208" t="s">
        <v>92</v>
      </c>
      <c r="AT109" s="209" t="s">
        <v>83</v>
      </c>
      <c r="AU109" s="209" t="s">
        <v>92</v>
      </c>
      <c r="AY109" s="208" t="s">
        <v>157</v>
      </c>
      <c r="BK109" s="210">
        <f>SUM(BK110:BK113)</f>
        <v>0</v>
      </c>
    </row>
    <row r="110" spans="2:65" s="1" customFormat="1" ht="24" customHeight="1">
      <c r="B110" s="38"/>
      <c r="C110" s="213" t="s">
        <v>187</v>
      </c>
      <c r="D110" s="213" t="s">
        <v>159</v>
      </c>
      <c r="E110" s="214" t="s">
        <v>217</v>
      </c>
      <c r="F110" s="215" t="s">
        <v>218</v>
      </c>
      <c r="G110" s="216" t="s">
        <v>219</v>
      </c>
      <c r="H110" s="217">
        <v>4</v>
      </c>
      <c r="I110" s="218"/>
      <c r="J110" s="219">
        <f>ROUND(I110*H110,2)</f>
        <v>0</v>
      </c>
      <c r="K110" s="215" t="s">
        <v>162</v>
      </c>
      <c r="L110" s="43"/>
      <c r="M110" s="220" t="s">
        <v>82</v>
      </c>
      <c r="N110" s="221" t="s">
        <v>56</v>
      </c>
      <c r="O110" s="84"/>
      <c r="P110" s="222">
        <f>O110*H110</f>
        <v>0</v>
      </c>
      <c r="Q110" s="222">
        <v>0.1575</v>
      </c>
      <c r="R110" s="222">
        <f>Q110*H110</f>
        <v>0.63</v>
      </c>
      <c r="S110" s="222">
        <v>0</v>
      </c>
      <c r="T110" s="223">
        <f>S110*H110</f>
        <v>0</v>
      </c>
      <c r="AR110" s="224" t="s">
        <v>163</v>
      </c>
      <c r="AT110" s="224" t="s">
        <v>159</v>
      </c>
      <c r="AU110" s="224" t="s">
        <v>94</v>
      </c>
      <c r="AY110" s="16" t="s">
        <v>157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6" t="s">
        <v>163</v>
      </c>
      <c r="BK110" s="225">
        <f>ROUND(I110*H110,2)</f>
        <v>0</v>
      </c>
      <c r="BL110" s="16" t="s">
        <v>163</v>
      </c>
      <c r="BM110" s="224" t="s">
        <v>427</v>
      </c>
    </row>
    <row r="111" spans="2:51" s="12" customFormat="1" ht="12">
      <c r="B111" s="226"/>
      <c r="C111" s="227"/>
      <c r="D111" s="228" t="s">
        <v>165</v>
      </c>
      <c r="E111" s="229" t="s">
        <v>82</v>
      </c>
      <c r="F111" s="230" t="s">
        <v>428</v>
      </c>
      <c r="G111" s="227"/>
      <c r="H111" s="231">
        <v>4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165</v>
      </c>
      <c r="AU111" s="237" t="s">
        <v>94</v>
      </c>
      <c r="AV111" s="12" t="s">
        <v>94</v>
      </c>
      <c r="AW111" s="12" t="s">
        <v>42</v>
      </c>
      <c r="AX111" s="12" t="s">
        <v>92</v>
      </c>
      <c r="AY111" s="237" t="s">
        <v>157</v>
      </c>
    </row>
    <row r="112" spans="2:65" s="1" customFormat="1" ht="36" customHeight="1">
      <c r="B112" s="38"/>
      <c r="C112" s="213" t="s">
        <v>195</v>
      </c>
      <c r="D112" s="213" t="s">
        <v>159</v>
      </c>
      <c r="E112" s="214" t="s">
        <v>223</v>
      </c>
      <c r="F112" s="215" t="s">
        <v>224</v>
      </c>
      <c r="G112" s="216" t="s">
        <v>100</v>
      </c>
      <c r="H112" s="217">
        <v>53.72</v>
      </c>
      <c r="I112" s="218"/>
      <c r="J112" s="219">
        <f>ROUND(I112*H112,2)</f>
        <v>0</v>
      </c>
      <c r="K112" s="215" t="s">
        <v>162</v>
      </c>
      <c r="L112" s="43"/>
      <c r="M112" s="220" t="s">
        <v>82</v>
      </c>
      <c r="N112" s="221" t="s">
        <v>56</v>
      </c>
      <c r="O112" s="84"/>
      <c r="P112" s="222">
        <f>O112*H112</f>
        <v>0</v>
      </c>
      <c r="Q112" s="222">
        <v>0.01899</v>
      </c>
      <c r="R112" s="222">
        <f>Q112*H112</f>
        <v>1.0201428</v>
      </c>
      <c r="S112" s="222">
        <v>0</v>
      </c>
      <c r="T112" s="223">
        <f>S112*H112</f>
        <v>0</v>
      </c>
      <c r="AR112" s="224" t="s">
        <v>163</v>
      </c>
      <c r="AT112" s="224" t="s">
        <v>159</v>
      </c>
      <c r="AU112" s="224" t="s">
        <v>94</v>
      </c>
      <c r="AY112" s="16" t="s">
        <v>157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6" t="s">
        <v>163</v>
      </c>
      <c r="BK112" s="225">
        <f>ROUND(I112*H112,2)</f>
        <v>0</v>
      </c>
      <c r="BL112" s="16" t="s">
        <v>163</v>
      </c>
      <c r="BM112" s="224" t="s">
        <v>429</v>
      </c>
    </row>
    <row r="113" spans="2:51" s="12" customFormat="1" ht="12">
      <c r="B113" s="226"/>
      <c r="C113" s="227"/>
      <c r="D113" s="228" t="s">
        <v>165</v>
      </c>
      <c r="E113" s="229" t="s">
        <v>82</v>
      </c>
      <c r="F113" s="230" t="s">
        <v>430</v>
      </c>
      <c r="G113" s="227"/>
      <c r="H113" s="231">
        <v>53.72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165</v>
      </c>
      <c r="AU113" s="237" t="s">
        <v>94</v>
      </c>
      <c r="AV113" s="12" t="s">
        <v>94</v>
      </c>
      <c r="AW113" s="12" t="s">
        <v>42</v>
      </c>
      <c r="AX113" s="12" t="s">
        <v>92</v>
      </c>
      <c r="AY113" s="237" t="s">
        <v>157</v>
      </c>
    </row>
    <row r="114" spans="2:63" s="11" customFormat="1" ht="22.8" customHeight="1">
      <c r="B114" s="197"/>
      <c r="C114" s="198"/>
      <c r="D114" s="199" t="s">
        <v>83</v>
      </c>
      <c r="E114" s="211" t="s">
        <v>204</v>
      </c>
      <c r="F114" s="211" t="s">
        <v>227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SUM(P115:P138)</f>
        <v>0</v>
      </c>
      <c r="Q114" s="205"/>
      <c r="R114" s="206">
        <f>SUM(R115:R138)</f>
        <v>0</v>
      </c>
      <c r="S114" s="205"/>
      <c r="T114" s="207">
        <f>SUM(T115:T138)</f>
        <v>149.99282200000002</v>
      </c>
      <c r="AR114" s="208" t="s">
        <v>92</v>
      </c>
      <c r="AT114" s="209" t="s">
        <v>83</v>
      </c>
      <c r="AU114" s="209" t="s">
        <v>92</v>
      </c>
      <c r="AY114" s="208" t="s">
        <v>157</v>
      </c>
      <c r="BK114" s="210">
        <f>SUM(BK115:BK138)</f>
        <v>0</v>
      </c>
    </row>
    <row r="115" spans="2:65" s="1" customFormat="1" ht="48" customHeight="1">
      <c r="B115" s="38"/>
      <c r="C115" s="213" t="s">
        <v>192</v>
      </c>
      <c r="D115" s="213" t="s">
        <v>159</v>
      </c>
      <c r="E115" s="214" t="s">
        <v>229</v>
      </c>
      <c r="F115" s="215" t="s">
        <v>230</v>
      </c>
      <c r="G115" s="216" t="s">
        <v>100</v>
      </c>
      <c r="H115" s="217">
        <v>125.8</v>
      </c>
      <c r="I115" s="218"/>
      <c r="J115" s="219">
        <f>ROUND(I115*H115,2)</f>
        <v>0</v>
      </c>
      <c r="K115" s="215" t="s">
        <v>162</v>
      </c>
      <c r="L115" s="43"/>
      <c r="M115" s="220" t="s">
        <v>82</v>
      </c>
      <c r="N115" s="221" t="s">
        <v>56</v>
      </c>
      <c r="O115" s="84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AR115" s="224" t="s">
        <v>163</v>
      </c>
      <c r="AT115" s="224" t="s">
        <v>159</v>
      </c>
      <c r="AU115" s="224" t="s">
        <v>94</v>
      </c>
      <c r="AY115" s="16" t="s">
        <v>157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6" t="s">
        <v>163</v>
      </c>
      <c r="BK115" s="225">
        <f>ROUND(I115*H115,2)</f>
        <v>0</v>
      </c>
      <c r="BL115" s="16" t="s">
        <v>163</v>
      </c>
      <c r="BM115" s="224" t="s">
        <v>431</v>
      </c>
    </row>
    <row r="116" spans="2:51" s="12" customFormat="1" ht="12">
      <c r="B116" s="226"/>
      <c r="C116" s="227"/>
      <c r="D116" s="228" t="s">
        <v>165</v>
      </c>
      <c r="E116" s="229" t="s">
        <v>82</v>
      </c>
      <c r="F116" s="230" t="s">
        <v>430</v>
      </c>
      <c r="G116" s="227"/>
      <c r="H116" s="231">
        <v>53.72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165</v>
      </c>
      <c r="AU116" s="237" t="s">
        <v>94</v>
      </c>
      <c r="AV116" s="12" t="s">
        <v>94</v>
      </c>
      <c r="AW116" s="12" t="s">
        <v>42</v>
      </c>
      <c r="AX116" s="12" t="s">
        <v>84</v>
      </c>
      <c r="AY116" s="237" t="s">
        <v>157</v>
      </c>
    </row>
    <row r="117" spans="2:51" s="12" customFormat="1" ht="12">
      <c r="B117" s="226"/>
      <c r="C117" s="227"/>
      <c r="D117" s="228" t="s">
        <v>165</v>
      </c>
      <c r="E117" s="229" t="s">
        <v>82</v>
      </c>
      <c r="F117" s="230" t="s">
        <v>432</v>
      </c>
      <c r="G117" s="227"/>
      <c r="H117" s="231">
        <v>72.08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165</v>
      </c>
      <c r="AU117" s="237" t="s">
        <v>94</v>
      </c>
      <c r="AV117" s="12" t="s">
        <v>94</v>
      </c>
      <c r="AW117" s="12" t="s">
        <v>42</v>
      </c>
      <c r="AX117" s="12" t="s">
        <v>84</v>
      </c>
      <c r="AY117" s="237" t="s">
        <v>157</v>
      </c>
    </row>
    <row r="118" spans="2:51" s="14" customFormat="1" ht="12">
      <c r="B118" s="261"/>
      <c r="C118" s="262"/>
      <c r="D118" s="228" t="s">
        <v>165</v>
      </c>
      <c r="E118" s="263" t="s">
        <v>405</v>
      </c>
      <c r="F118" s="264" t="s">
        <v>290</v>
      </c>
      <c r="G118" s="262"/>
      <c r="H118" s="265">
        <v>125.8</v>
      </c>
      <c r="I118" s="266"/>
      <c r="J118" s="262"/>
      <c r="K118" s="262"/>
      <c r="L118" s="267"/>
      <c r="M118" s="268"/>
      <c r="N118" s="269"/>
      <c r="O118" s="269"/>
      <c r="P118" s="269"/>
      <c r="Q118" s="269"/>
      <c r="R118" s="269"/>
      <c r="S118" s="269"/>
      <c r="T118" s="270"/>
      <c r="AT118" s="271" t="s">
        <v>165</v>
      </c>
      <c r="AU118" s="271" t="s">
        <v>94</v>
      </c>
      <c r="AV118" s="14" t="s">
        <v>163</v>
      </c>
      <c r="AW118" s="14" t="s">
        <v>42</v>
      </c>
      <c r="AX118" s="14" t="s">
        <v>92</v>
      </c>
      <c r="AY118" s="271" t="s">
        <v>157</v>
      </c>
    </row>
    <row r="119" spans="2:65" s="1" customFormat="1" ht="48" customHeight="1">
      <c r="B119" s="38"/>
      <c r="C119" s="213" t="s">
        <v>204</v>
      </c>
      <c r="D119" s="213" t="s">
        <v>159</v>
      </c>
      <c r="E119" s="214" t="s">
        <v>233</v>
      </c>
      <c r="F119" s="215" t="s">
        <v>234</v>
      </c>
      <c r="G119" s="216" t="s">
        <v>100</v>
      </c>
      <c r="H119" s="217">
        <v>3774</v>
      </c>
      <c r="I119" s="218"/>
      <c r="J119" s="219">
        <f>ROUND(I119*H119,2)</f>
        <v>0</v>
      </c>
      <c r="K119" s="215" t="s">
        <v>162</v>
      </c>
      <c r="L119" s="43"/>
      <c r="M119" s="220" t="s">
        <v>82</v>
      </c>
      <c r="N119" s="221" t="s">
        <v>56</v>
      </c>
      <c r="O119" s="84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AR119" s="224" t="s">
        <v>163</v>
      </c>
      <c r="AT119" s="224" t="s">
        <v>159</v>
      </c>
      <c r="AU119" s="224" t="s">
        <v>94</v>
      </c>
      <c r="AY119" s="16" t="s">
        <v>157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6" t="s">
        <v>163</v>
      </c>
      <c r="BK119" s="225">
        <f>ROUND(I119*H119,2)</f>
        <v>0</v>
      </c>
      <c r="BL119" s="16" t="s">
        <v>163</v>
      </c>
      <c r="BM119" s="224" t="s">
        <v>433</v>
      </c>
    </row>
    <row r="120" spans="2:51" s="12" customFormat="1" ht="12">
      <c r="B120" s="226"/>
      <c r="C120" s="227"/>
      <c r="D120" s="228" t="s">
        <v>165</v>
      </c>
      <c r="E120" s="229" t="s">
        <v>82</v>
      </c>
      <c r="F120" s="230" t="s">
        <v>434</v>
      </c>
      <c r="G120" s="227"/>
      <c r="H120" s="231">
        <v>3774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165</v>
      </c>
      <c r="AU120" s="237" t="s">
        <v>94</v>
      </c>
      <c r="AV120" s="12" t="s">
        <v>94</v>
      </c>
      <c r="AW120" s="12" t="s">
        <v>42</v>
      </c>
      <c r="AX120" s="12" t="s">
        <v>92</v>
      </c>
      <c r="AY120" s="237" t="s">
        <v>157</v>
      </c>
    </row>
    <row r="121" spans="2:65" s="1" customFormat="1" ht="48" customHeight="1">
      <c r="B121" s="38"/>
      <c r="C121" s="213" t="s">
        <v>210</v>
      </c>
      <c r="D121" s="213" t="s">
        <v>159</v>
      </c>
      <c r="E121" s="214" t="s">
        <v>237</v>
      </c>
      <c r="F121" s="215" t="s">
        <v>238</v>
      </c>
      <c r="G121" s="216" t="s">
        <v>100</v>
      </c>
      <c r="H121" s="217">
        <v>125.8</v>
      </c>
      <c r="I121" s="218"/>
      <c r="J121" s="219">
        <f>ROUND(I121*H121,2)</f>
        <v>0</v>
      </c>
      <c r="K121" s="215" t="s">
        <v>162</v>
      </c>
      <c r="L121" s="43"/>
      <c r="M121" s="220" t="s">
        <v>82</v>
      </c>
      <c r="N121" s="221" t="s">
        <v>56</v>
      </c>
      <c r="O121" s="84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AR121" s="224" t="s">
        <v>163</v>
      </c>
      <c r="AT121" s="224" t="s">
        <v>159</v>
      </c>
      <c r="AU121" s="224" t="s">
        <v>94</v>
      </c>
      <c r="AY121" s="16" t="s">
        <v>157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6" t="s">
        <v>163</v>
      </c>
      <c r="BK121" s="225">
        <f>ROUND(I121*H121,2)</f>
        <v>0</v>
      </c>
      <c r="BL121" s="16" t="s">
        <v>163</v>
      </c>
      <c r="BM121" s="224" t="s">
        <v>435</v>
      </c>
    </row>
    <row r="122" spans="2:51" s="12" customFormat="1" ht="12">
      <c r="B122" s="226"/>
      <c r="C122" s="227"/>
      <c r="D122" s="228" t="s">
        <v>165</v>
      </c>
      <c r="E122" s="229" t="s">
        <v>82</v>
      </c>
      <c r="F122" s="230" t="s">
        <v>405</v>
      </c>
      <c r="G122" s="227"/>
      <c r="H122" s="231">
        <v>125.8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165</v>
      </c>
      <c r="AU122" s="237" t="s">
        <v>94</v>
      </c>
      <c r="AV122" s="12" t="s">
        <v>94</v>
      </c>
      <c r="AW122" s="12" t="s">
        <v>42</v>
      </c>
      <c r="AX122" s="12" t="s">
        <v>92</v>
      </c>
      <c r="AY122" s="237" t="s">
        <v>157</v>
      </c>
    </row>
    <row r="123" spans="2:65" s="1" customFormat="1" ht="36" customHeight="1">
      <c r="B123" s="38"/>
      <c r="C123" s="213" t="s">
        <v>216</v>
      </c>
      <c r="D123" s="213" t="s">
        <v>159</v>
      </c>
      <c r="E123" s="214" t="s">
        <v>246</v>
      </c>
      <c r="F123" s="215" t="s">
        <v>247</v>
      </c>
      <c r="G123" s="216" t="s">
        <v>100</v>
      </c>
      <c r="H123" s="217">
        <v>6.4</v>
      </c>
      <c r="I123" s="218"/>
      <c r="J123" s="219">
        <f>ROUND(I123*H123,2)</f>
        <v>0</v>
      </c>
      <c r="K123" s="215" t="s">
        <v>162</v>
      </c>
      <c r="L123" s="43"/>
      <c r="M123" s="220" t="s">
        <v>82</v>
      </c>
      <c r="N123" s="221" t="s">
        <v>56</v>
      </c>
      <c r="O123" s="84"/>
      <c r="P123" s="222">
        <f>O123*H123</f>
        <v>0</v>
      </c>
      <c r="Q123" s="222">
        <v>0</v>
      </c>
      <c r="R123" s="222">
        <f>Q123*H123</f>
        <v>0</v>
      </c>
      <c r="S123" s="222">
        <v>0.076</v>
      </c>
      <c r="T123" s="223">
        <f>S123*H123</f>
        <v>0.4864</v>
      </c>
      <c r="AR123" s="224" t="s">
        <v>163</v>
      </c>
      <c r="AT123" s="224" t="s">
        <v>159</v>
      </c>
      <c r="AU123" s="224" t="s">
        <v>94</v>
      </c>
      <c r="AY123" s="16" t="s">
        <v>157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6" t="s">
        <v>163</v>
      </c>
      <c r="BK123" s="225">
        <f>ROUND(I123*H123,2)</f>
        <v>0</v>
      </c>
      <c r="BL123" s="16" t="s">
        <v>163</v>
      </c>
      <c r="BM123" s="224" t="s">
        <v>436</v>
      </c>
    </row>
    <row r="124" spans="2:51" s="12" customFormat="1" ht="12">
      <c r="B124" s="226"/>
      <c r="C124" s="227"/>
      <c r="D124" s="228" t="s">
        <v>165</v>
      </c>
      <c r="E124" s="229" t="s">
        <v>82</v>
      </c>
      <c r="F124" s="230" t="s">
        <v>437</v>
      </c>
      <c r="G124" s="227"/>
      <c r="H124" s="231">
        <v>6.4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165</v>
      </c>
      <c r="AU124" s="237" t="s">
        <v>94</v>
      </c>
      <c r="AV124" s="12" t="s">
        <v>94</v>
      </c>
      <c r="AW124" s="12" t="s">
        <v>42</v>
      </c>
      <c r="AX124" s="12" t="s">
        <v>92</v>
      </c>
      <c r="AY124" s="237" t="s">
        <v>157</v>
      </c>
    </row>
    <row r="125" spans="2:65" s="1" customFormat="1" ht="24" customHeight="1">
      <c r="B125" s="38"/>
      <c r="C125" s="213" t="s">
        <v>222</v>
      </c>
      <c r="D125" s="213" t="s">
        <v>159</v>
      </c>
      <c r="E125" s="214" t="s">
        <v>438</v>
      </c>
      <c r="F125" s="215" t="s">
        <v>439</v>
      </c>
      <c r="G125" s="216" t="s">
        <v>100</v>
      </c>
      <c r="H125" s="217">
        <v>9.258</v>
      </c>
      <c r="I125" s="218"/>
      <c r="J125" s="219">
        <f>ROUND(I125*H125,2)</f>
        <v>0</v>
      </c>
      <c r="K125" s="215" t="s">
        <v>162</v>
      </c>
      <c r="L125" s="43"/>
      <c r="M125" s="220" t="s">
        <v>82</v>
      </c>
      <c r="N125" s="221" t="s">
        <v>56</v>
      </c>
      <c r="O125" s="84"/>
      <c r="P125" s="222">
        <f>O125*H125</f>
        <v>0</v>
      </c>
      <c r="Q125" s="222">
        <v>0</v>
      </c>
      <c r="R125" s="222">
        <f>Q125*H125</f>
        <v>0</v>
      </c>
      <c r="S125" s="222">
        <v>0.059</v>
      </c>
      <c r="T125" s="223">
        <f>S125*H125</f>
        <v>0.5462219999999999</v>
      </c>
      <c r="AR125" s="224" t="s">
        <v>163</v>
      </c>
      <c r="AT125" s="224" t="s">
        <v>159</v>
      </c>
      <c r="AU125" s="224" t="s">
        <v>94</v>
      </c>
      <c r="AY125" s="16" t="s">
        <v>157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6" t="s">
        <v>163</v>
      </c>
      <c r="BK125" s="225">
        <f>ROUND(I125*H125,2)</f>
        <v>0</v>
      </c>
      <c r="BL125" s="16" t="s">
        <v>163</v>
      </c>
      <c r="BM125" s="224" t="s">
        <v>440</v>
      </c>
    </row>
    <row r="126" spans="2:51" s="12" customFormat="1" ht="12">
      <c r="B126" s="226"/>
      <c r="C126" s="227"/>
      <c r="D126" s="228" t="s">
        <v>165</v>
      </c>
      <c r="E126" s="229" t="s">
        <v>82</v>
      </c>
      <c r="F126" s="230" t="s">
        <v>441</v>
      </c>
      <c r="G126" s="227"/>
      <c r="H126" s="231">
        <v>9.258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165</v>
      </c>
      <c r="AU126" s="237" t="s">
        <v>94</v>
      </c>
      <c r="AV126" s="12" t="s">
        <v>94</v>
      </c>
      <c r="AW126" s="12" t="s">
        <v>42</v>
      </c>
      <c r="AX126" s="12" t="s">
        <v>92</v>
      </c>
      <c r="AY126" s="237" t="s">
        <v>157</v>
      </c>
    </row>
    <row r="127" spans="2:65" s="1" customFormat="1" ht="48" customHeight="1">
      <c r="B127" s="38"/>
      <c r="C127" s="213" t="s">
        <v>228</v>
      </c>
      <c r="D127" s="213" t="s">
        <v>159</v>
      </c>
      <c r="E127" s="214" t="s">
        <v>271</v>
      </c>
      <c r="F127" s="215" t="s">
        <v>272</v>
      </c>
      <c r="G127" s="216" t="s">
        <v>109</v>
      </c>
      <c r="H127" s="217">
        <v>230.996</v>
      </c>
      <c r="I127" s="218"/>
      <c r="J127" s="219">
        <f>ROUND(I127*H127,2)</f>
        <v>0</v>
      </c>
      <c r="K127" s="215" t="s">
        <v>162</v>
      </c>
      <c r="L127" s="43"/>
      <c r="M127" s="220" t="s">
        <v>82</v>
      </c>
      <c r="N127" s="221" t="s">
        <v>56</v>
      </c>
      <c r="O127" s="84"/>
      <c r="P127" s="222">
        <f>O127*H127</f>
        <v>0</v>
      </c>
      <c r="Q127" s="222">
        <v>0</v>
      </c>
      <c r="R127" s="222">
        <f>Q127*H127</f>
        <v>0</v>
      </c>
      <c r="S127" s="222">
        <v>0.45</v>
      </c>
      <c r="T127" s="223">
        <f>S127*H127</f>
        <v>103.9482</v>
      </c>
      <c r="AR127" s="224" t="s">
        <v>163</v>
      </c>
      <c r="AT127" s="224" t="s">
        <v>159</v>
      </c>
      <c r="AU127" s="224" t="s">
        <v>94</v>
      </c>
      <c r="AY127" s="16" t="s">
        <v>157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6" t="s">
        <v>163</v>
      </c>
      <c r="BK127" s="225">
        <f>ROUND(I127*H127,2)</f>
        <v>0</v>
      </c>
      <c r="BL127" s="16" t="s">
        <v>163</v>
      </c>
      <c r="BM127" s="224" t="s">
        <v>442</v>
      </c>
    </row>
    <row r="128" spans="2:51" s="12" customFormat="1" ht="12">
      <c r="B128" s="226"/>
      <c r="C128" s="227"/>
      <c r="D128" s="228" t="s">
        <v>165</v>
      </c>
      <c r="E128" s="229" t="s">
        <v>82</v>
      </c>
      <c r="F128" s="230" t="s">
        <v>443</v>
      </c>
      <c r="G128" s="227"/>
      <c r="H128" s="231">
        <v>20.542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165</v>
      </c>
      <c r="AU128" s="237" t="s">
        <v>94</v>
      </c>
      <c r="AV128" s="12" t="s">
        <v>94</v>
      </c>
      <c r="AW128" s="12" t="s">
        <v>42</v>
      </c>
      <c r="AX128" s="12" t="s">
        <v>84</v>
      </c>
      <c r="AY128" s="237" t="s">
        <v>157</v>
      </c>
    </row>
    <row r="129" spans="2:51" s="12" customFormat="1" ht="12">
      <c r="B129" s="226"/>
      <c r="C129" s="227"/>
      <c r="D129" s="228" t="s">
        <v>165</v>
      </c>
      <c r="E129" s="229" t="s">
        <v>82</v>
      </c>
      <c r="F129" s="230" t="s">
        <v>444</v>
      </c>
      <c r="G129" s="227"/>
      <c r="H129" s="231">
        <v>8.488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165</v>
      </c>
      <c r="AU129" s="237" t="s">
        <v>94</v>
      </c>
      <c r="AV129" s="12" t="s">
        <v>94</v>
      </c>
      <c r="AW129" s="12" t="s">
        <v>42</v>
      </c>
      <c r="AX129" s="12" t="s">
        <v>84</v>
      </c>
      <c r="AY129" s="237" t="s">
        <v>157</v>
      </c>
    </row>
    <row r="130" spans="2:51" s="12" customFormat="1" ht="12">
      <c r="B130" s="226"/>
      <c r="C130" s="227"/>
      <c r="D130" s="228" t="s">
        <v>165</v>
      </c>
      <c r="E130" s="229" t="s">
        <v>82</v>
      </c>
      <c r="F130" s="230" t="s">
        <v>445</v>
      </c>
      <c r="G130" s="227"/>
      <c r="H130" s="231">
        <v>0.725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165</v>
      </c>
      <c r="AU130" s="237" t="s">
        <v>94</v>
      </c>
      <c r="AV130" s="12" t="s">
        <v>94</v>
      </c>
      <c r="AW130" s="12" t="s">
        <v>42</v>
      </c>
      <c r="AX130" s="12" t="s">
        <v>84</v>
      </c>
      <c r="AY130" s="237" t="s">
        <v>157</v>
      </c>
    </row>
    <row r="131" spans="2:51" s="12" customFormat="1" ht="12">
      <c r="B131" s="226"/>
      <c r="C131" s="227"/>
      <c r="D131" s="228" t="s">
        <v>165</v>
      </c>
      <c r="E131" s="229" t="s">
        <v>82</v>
      </c>
      <c r="F131" s="230" t="s">
        <v>446</v>
      </c>
      <c r="G131" s="227"/>
      <c r="H131" s="231">
        <v>18.768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165</v>
      </c>
      <c r="AU131" s="237" t="s">
        <v>94</v>
      </c>
      <c r="AV131" s="12" t="s">
        <v>94</v>
      </c>
      <c r="AW131" s="12" t="s">
        <v>42</v>
      </c>
      <c r="AX131" s="12" t="s">
        <v>84</v>
      </c>
      <c r="AY131" s="237" t="s">
        <v>157</v>
      </c>
    </row>
    <row r="132" spans="2:51" s="13" customFormat="1" ht="12">
      <c r="B132" s="250"/>
      <c r="C132" s="251"/>
      <c r="D132" s="228" t="s">
        <v>165</v>
      </c>
      <c r="E132" s="252" t="s">
        <v>107</v>
      </c>
      <c r="F132" s="253" t="s">
        <v>281</v>
      </c>
      <c r="G132" s="251"/>
      <c r="H132" s="254">
        <v>48.523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AT132" s="260" t="s">
        <v>165</v>
      </c>
      <c r="AU132" s="260" t="s">
        <v>94</v>
      </c>
      <c r="AV132" s="13" t="s">
        <v>171</v>
      </c>
      <c r="AW132" s="13" t="s">
        <v>42</v>
      </c>
      <c r="AX132" s="13" t="s">
        <v>84</v>
      </c>
      <c r="AY132" s="260" t="s">
        <v>157</v>
      </c>
    </row>
    <row r="133" spans="2:51" s="12" customFormat="1" ht="12">
      <c r="B133" s="226"/>
      <c r="C133" s="227"/>
      <c r="D133" s="228" t="s">
        <v>165</v>
      </c>
      <c r="E133" s="229" t="s">
        <v>82</v>
      </c>
      <c r="F133" s="230" t="s">
        <v>447</v>
      </c>
      <c r="G133" s="227"/>
      <c r="H133" s="231">
        <v>21.006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165</v>
      </c>
      <c r="AU133" s="237" t="s">
        <v>94</v>
      </c>
      <c r="AV133" s="12" t="s">
        <v>94</v>
      </c>
      <c r="AW133" s="12" t="s">
        <v>42</v>
      </c>
      <c r="AX133" s="12" t="s">
        <v>84</v>
      </c>
      <c r="AY133" s="237" t="s">
        <v>157</v>
      </c>
    </row>
    <row r="134" spans="2:51" s="12" customFormat="1" ht="12">
      <c r="B134" s="226"/>
      <c r="C134" s="227"/>
      <c r="D134" s="228" t="s">
        <v>165</v>
      </c>
      <c r="E134" s="229" t="s">
        <v>111</v>
      </c>
      <c r="F134" s="230" t="s">
        <v>448</v>
      </c>
      <c r="G134" s="227"/>
      <c r="H134" s="231">
        <v>230.996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165</v>
      </c>
      <c r="AU134" s="237" t="s">
        <v>94</v>
      </c>
      <c r="AV134" s="12" t="s">
        <v>94</v>
      </c>
      <c r="AW134" s="12" t="s">
        <v>42</v>
      </c>
      <c r="AX134" s="12" t="s">
        <v>92</v>
      </c>
      <c r="AY134" s="237" t="s">
        <v>157</v>
      </c>
    </row>
    <row r="135" spans="2:65" s="1" customFormat="1" ht="24" customHeight="1">
      <c r="B135" s="38"/>
      <c r="C135" s="213" t="s">
        <v>232</v>
      </c>
      <c r="D135" s="213" t="s">
        <v>159</v>
      </c>
      <c r="E135" s="214" t="s">
        <v>449</v>
      </c>
      <c r="F135" s="215" t="s">
        <v>450</v>
      </c>
      <c r="G135" s="216" t="s">
        <v>109</v>
      </c>
      <c r="H135" s="217">
        <v>20.46</v>
      </c>
      <c r="I135" s="218"/>
      <c r="J135" s="219">
        <f>ROUND(I135*H135,2)</f>
        <v>0</v>
      </c>
      <c r="K135" s="215" t="s">
        <v>162</v>
      </c>
      <c r="L135" s="43"/>
      <c r="M135" s="220" t="s">
        <v>82</v>
      </c>
      <c r="N135" s="221" t="s">
        <v>56</v>
      </c>
      <c r="O135" s="84"/>
      <c r="P135" s="222">
        <f>O135*H135</f>
        <v>0</v>
      </c>
      <c r="Q135" s="222">
        <v>0</v>
      </c>
      <c r="R135" s="222">
        <f>Q135*H135</f>
        <v>0</v>
      </c>
      <c r="S135" s="222">
        <v>2.2</v>
      </c>
      <c r="T135" s="223">
        <f>S135*H135</f>
        <v>45.01200000000001</v>
      </c>
      <c r="AR135" s="224" t="s">
        <v>163</v>
      </c>
      <c r="AT135" s="224" t="s">
        <v>159</v>
      </c>
      <c r="AU135" s="224" t="s">
        <v>94</v>
      </c>
      <c r="AY135" s="16" t="s">
        <v>157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6" t="s">
        <v>163</v>
      </c>
      <c r="BK135" s="225">
        <f>ROUND(I135*H135,2)</f>
        <v>0</v>
      </c>
      <c r="BL135" s="16" t="s">
        <v>163</v>
      </c>
      <c r="BM135" s="224" t="s">
        <v>451</v>
      </c>
    </row>
    <row r="136" spans="2:51" s="12" customFormat="1" ht="12">
      <c r="B136" s="226"/>
      <c r="C136" s="227"/>
      <c r="D136" s="228" t="s">
        <v>165</v>
      </c>
      <c r="E136" s="229" t="s">
        <v>82</v>
      </c>
      <c r="F136" s="230" t="s">
        <v>452</v>
      </c>
      <c r="G136" s="227"/>
      <c r="H136" s="231">
        <v>17.544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165</v>
      </c>
      <c r="AU136" s="237" t="s">
        <v>94</v>
      </c>
      <c r="AV136" s="12" t="s">
        <v>94</v>
      </c>
      <c r="AW136" s="12" t="s">
        <v>42</v>
      </c>
      <c r="AX136" s="12" t="s">
        <v>84</v>
      </c>
      <c r="AY136" s="237" t="s">
        <v>157</v>
      </c>
    </row>
    <row r="137" spans="2:51" s="12" customFormat="1" ht="12">
      <c r="B137" s="226"/>
      <c r="C137" s="227"/>
      <c r="D137" s="228" t="s">
        <v>165</v>
      </c>
      <c r="E137" s="229" t="s">
        <v>82</v>
      </c>
      <c r="F137" s="230" t="s">
        <v>453</v>
      </c>
      <c r="G137" s="227"/>
      <c r="H137" s="231">
        <v>2.916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165</v>
      </c>
      <c r="AU137" s="237" t="s">
        <v>94</v>
      </c>
      <c r="AV137" s="12" t="s">
        <v>94</v>
      </c>
      <c r="AW137" s="12" t="s">
        <v>42</v>
      </c>
      <c r="AX137" s="12" t="s">
        <v>84</v>
      </c>
      <c r="AY137" s="237" t="s">
        <v>157</v>
      </c>
    </row>
    <row r="138" spans="2:51" s="14" customFormat="1" ht="12">
      <c r="B138" s="261"/>
      <c r="C138" s="262"/>
      <c r="D138" s="228" t="s">
        <v>165</v>
      </c>
      <c r="E138" s="263" t="s">
        <v>82</v>
      </c>
      <c r="F138" s="264" t="s">
        <v>290</v>
      </c>
      <c r="G138" s="262"/>
      <c r="H138" s="265">
        <v>20.46</v>
      </c>
      <c r="I138" s="266"/>
      <c r="J138" s="262"/>
      <c r="K138" s="262"/>
      <c r="L138" s="267"/>
      <c r="M138" s="268"/>
      <c r="N138" s="269"/>
      <c r="O138" s="269"/>
      <c r="P138" s="269"/>
      <c r="Q138" s="269"/>
      <c r="R138" s="269"/>
      <c r="S138" s="269"/>
      <c r="T138" s="270"/>
      <c r="AT138" s="271" t="s">
        <v>165</v>
      </c>
      <c r="AU138" s="271" t="s">
        <v>94</v>
      </c>
      <c r="AV138" s="14" t="s">
        <v>163</v>
      </c>
      <c r="AW138" s="14" t="s">
        <v>42</v>
      </c>
      <c r="AX138" s="14" t="s">
        <v>92</v>
      </c>
      <c r="AY138" s="271" t="s">
        <v>157</v>
      </c>
    </row>
    <row r="139" spans="2:63" s="11" customFormat="1" ht="22.8" customHeight="1">
      <c r="B139" s="197"/>
      <c r="C139" s="198"/>
      <c r="D139" s="199" t="s">
        <v>83</v>
      </c>
      <c r="E139" s="211" t="s">
        <v>298</v>
      </c>
      <c r="F139" s="211" t="s">
        <v>454</v>
      </c>
      <c r="G139" s="198"/>
      <c r="H139" s="198"/>
      <c r="I139" s="201"/>
      <c r="J139" s="212">
        <f>BK139</f>
        <v>0</v>
      </c>
      <c r="K139" s="198"/>
      <c r="L139" s="203"/>
      <c r="M139" s="204"/>
      <c r="N139" s="205"/>
      <c r="O139" s="205"/>
      <c r="P139" s="206">
        <f>SUM(P140:P150)</f>
        <v>0</v>
      </c>
      <c r="Q139" s="205"/>
      <c r="R139" s="206">
        <f>SUM(R140:R150)</f>
        <v>0</v>
      </c>
      <c r="S139" s="205"/>
      <c r="T139" s="207">
        <f>SUM(T140:T150)</f>
        <v>0</v>
      </c>
      <c r="AR139" s="208" t="s">
        <v>92</v>
      </c>
      <c r="AT139" s="209" t="s">
        <v>83</v>
      </c>
      <c r="AU139" s="209" t="s">
        <v>92</v>
      </c>
      <c r="AY139" s="208" t="s">
        <v>157</v>
      </c>
      <c r="BK139" s="210">
        <f>SUM(BK140:BK150)</f>
        <v>0</v>
      </c>
    </row>
    <row r="140" spans="2:65" s="1" customFormat="1" ht="36" customHeight="1">
      <c r="B140" s="38"/>
      <c r="C140" s="213" t="s">
        <v>8</v>
      </c>
      <c r="D140" s="213" t="s">
        <v>159</v>
      </c>
      <c r="E140" s="214" t="s">
        <v>301</v>
      </c>
      <c r="F140" s="215" t="s">
        <v>302</v>
      </c>
      <c r="G140" s="216" t="s">
        <v>104</v>
      </c>
      <c r="H140" s="217">
        <v>104.981</v>
      </c>
      <c r="I140" s="218"/>
      <c r="J140" s="219">
        <f>ROUND(I140*H140,2)</f>
        <v>0</v>
      </c>
      <c r="K140" s="215" t="s">
        <v>162</v>
      </c>
      <c r="L140" s="43"/>
      <c r="M140" s="220" t="s">
        <v>82</v>
      </c>
      <c r="N140" s="221" t="s">
        <v>56</v>
      </c>
      <c r="O140" s="84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AR140" s="224" t="s">
        <v>163</v>
      </c>
      <c r="AT140" s="224" t="s">
        <v>159</v>
      </c>
      <c r="AU140" s="224" t="s">
        <v>94</v>
      </c>
      <c r="AY140" s="16" t="s">
        <v>157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6" t="s">
        <v>163</v>
      </c>
      <c r="BK140" s="225">
        <f>ROUND(I140*H140,2)</f>
        <v>0</v>
      </c>
      <c r="BL140" s="16" t="s">
        <v>163</v>
      </c>
      <c r="BM140" s="224" t="s">
        <v>455</v>
      </c>
    </row>
    <row r="141" spans="2:65" s="1" customFormat="1" ht="36" customHeight="1">
      <c r="B141" s="38"/>
      <c r="C141" s="213" t="s">
        <v>240</v>
      </c>
      <c r="D141" s="213" t="s">
        <v>159</v>
      </c>
      <c r="E141" s="214" t="s">
        <v>456</v>
      </c>
      <c r="F141" s="215" t="s">
        <v>457</v>
      </c>
      <c r="G141" s="216" t="s">
        <v>104</v>
      </c>
      <c r="H141" s="217">
        <v>45.012</v>
      </c>
      <c r="I141" s="218"/>
      <c r="J141" s="219">
        <f>ROUND(I141*H141,2)</f>
        <v>0</v>
      </c>
      <c r="K141" s="215" t="s">
        <v>162</v>
      </c>
      <c r="L141" s="43"/>
      <c r="M141" s="220" t="s">
        <v>82</v>
      </c>
      <c r="N141" s="221" t="s">
        <v>56</v>
      </c>
      <c r="O141" s="84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AR141" s="224" t="s">
        <v>163</v>
      </c>
      <c r="AT141" s="224" t="s">
        <v>159</v>
      </c>
      <c r="AU141" s="224" t="s">
        <v>94</v>
      </c>
      <c r="AY141" s="16" t="s">
        <v>157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6" t="s">
        <v>163</v>
      </c>
      <c r="BK141" s="225">
        <f>ROUND(I141*H141,2)</f>
        <v>0</v>
      </c>
      <c r="BL141" s="16" t="s">
        <v>163</v>
      </c>
      <c r="BM141" s="224" t="s">
        <v>458</v>
      </c>
    </row>
    <row r="142" spans="2:65" s="1" customFormat="1" ht="24" customHeight="1">
      <c r="B142" s="38"/>
      <c r="C142" s="213" t="s">
        <v>245</v>
      </c>
      <c r="D142" s="213" t="s">
        <v>159</v>
      </c>
      <c r="E142" s="214" t="s">
        <v>309</v>
      </c>
      <c r="F142" s="215" t="s">
        <v>310</v>
      </c>
      <c r="G142" s="216" t="s">
        <v>104</v>
      </c>
      <c r="H142" s="217">
        <v>151.227</v>
      </c>
      <c r="I142" s="218"/>
      <c r="J142" s="219">
        <f>ROUND(I142*H142,2)</f>
        <v>0</v>
      </c>
      <c r="K142" s="215" t="s">
        <v>162</v>
      </c>
      <c r="L142" s="43"/>
      <c r="M142" s="220" t="s">
        <v>82</v>
      </c>
      <c r="N142" s="221" t="s">
        <v>56</v>
      </c>
      <c r="O142" s="84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AR142" s="224" t="s">
        <v>163</v>
      </c>
      <c r="AT142" s="224" t="s">
        <v>159</v>
      </c>
      <c r="AU142" s="224" t="s">
        <v>94</v>
      </c>
      <c r="AY142" s="16" t="s">
        <v>157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6" t="s">
        <v>163</v>
      </c>
      <c r="BK142" s="225">
        <f>ROUND(I142*H142,2)</f>
        <v>0</v>
      </c>
      <c r="BL142" s="16" t="s">
        <v>163</v>
      </c>
      <c r="BM142" s="224" t="s">
        <v>459</v>
      </c>
    </row>
    <row r="143" spans="2:65" s="1" customFormat="1" ht="36" customHeight="1">
      <c r="B143" s="38"/>
      <c r="C143" s="213" t="s">
        <v>250</v>
      </c>
      <c r="D143" s="213" t="s">
        <v>159</v>
      </c>
      <c r="E143" s="214" t="s">
        <v>317</v>
      </c>
      <c r="F143" s="215" t="s">
        <v>318</v>
      </c>
      <c r="G143" s="216" t="s">
        <v>104</v>
      </c>
      <c r="H143" s="217">
        <v>1814.724</v>
      </c>
      <c r="I143" s="218"/>
      <c r="J143" s="219">
        <f>ROUND(I143*H143,2)</f>
        <v>0</v>
      </c>
      <c r="K143" s="215" t="s">
        <v>162</v>
      </c>
      <c r="L143" s="43"/>
      <c r="M143" s="220" t="s">
        <v>82</v>
      </c>
      <c r="N143" s="221" t="s">
        <v>56</v>
      </c>
      <c r="O143" s="84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AR143" s="224" t="s">
        <v>163</v>
      </c>
      <c r="AT143" s="224" t="s">
        <v>159</v>
      </c>
      <c r="AU143" s="224" t="s">
        <v>94</v>
      </c>
      <c r="AY143" s="16" t="s">
        <v>157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6" t="s">
        <v>163</v>
      </c>
      <c r="BK143" s="225">
        <f>ROUND(I143*H143,2)</f>
        <v>0</v>
      </c>
      <c r="BL143" s="16" t="s">
        <v>163</v>
      </c>
      <c r="BM143" s="224" t="s">
        <v>460</v>
      </c>
    </row>
    <row r="144" spans="2:47" s="1" customFormat="1" ht="12">
      <c r="B144" s="38"/>
      <c r="C144" s="39"/>
      <c r="D144" s="228" t="s">
        <v>179</v>
      </c>
      <c r="E144" s="39"/>
      <c r="F144" s="238" t="s">
        <v>461</v>
      </c>
      <c r="G144" s="39"/>
      <c r="H144" s="39"/>
      <c r="I144" s="137"/>
      <c r="J144" s="39"/>
      <c r="K144" s="39"/>
      <c r="L144" s="43"/>
      <c r="M144" s="239"/>
      <c r="N144" s="84"/>
      <c r="O144" s="84"/>
      <c r="P144" s="84"/>
      <c r="Q144" s="84"/>
      <c r="R144" s="84"/>
      <c r="S144" s="84"/>
      <c r="T144" s="85"/>
      <c r="AT144" s="16" t="s">
        <v>179</v>
      </c>
      <c r="AU144" s="16" t="s">
        <v>94</v>
      </c>
    </row>
    <row r="145" spans="2:51" s="12" customFormat="1" ht="12">
      <c r="B145" s="226"/>
      <c r="C145" s="227"/>
      <c r="D145" s="228" t="s">
        <v>165</v>
      </c>
      <c r="E145" s="227"/>
      <c r="F145" s="230" t="s">
        <v>462</v>
      </c>
      <c r="G145" s="227"/>
      <c r="H145" s="231">
        <v>1814.724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165</v>
      </c>
      <c r="AU145" s="237" t="s">
        <v>94</v>
      </c>
      <c r="AV145" s="12" t="s">
        <v>94</v>
      </c>
      <c r="AW145" s="12" t="s">
        <v>4</v>
      </c>
      <c r="AX145" s="12" t="s">
        <v>92</v>
      </c>
      <c r="AY145" s="237" t="s">
        <v>157</v>
      </c>
    </row>
    <row r="146" spans="2:65" s="1" customFormat="1" ht="36" customHeight="1">
      <c r="B146" s="38"/>
      <c r="C146" s="213" t="s">
        <v>255</v>
      </c>
      <c r="D146" s="213" t="s">
        <v>159</v>
      </c>
      <c r="E146" s="214" t="s">
        <v>463</v>
      </c>
      <c r="F146" s="215" t="s">
        <v>464</v>
      </c>
      <c r="G146" s="216" t="s">
        <v>104</v>
      </c>
      <c r="H146" s="217">
        <v>45.012</v>
      </c>
      <c r="I146" s="218"/>
      <c r="J146" s="219">
        <f>ROUND(I146*H146,2)</f>
        <v>0</v>
      </c>
      <c r="K146" s="215" t="s">
        <v>162</v>
      </c>
      <c r="L146" s="43"/>
      <c r="M146" s="220" t="s">
        <v>82</v>
      </c>
      <c r="N146" s="221" t="s">
        <v>56</v>
      </c>
      <c r="O146" s="84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AR146" s="224" t="s">
        <v>163</v>
      </c>
      <c r="AT146" s="224" t="s">
        <v>159</v>
      </c>
      <c r="AU146" s="224" t="s">
        <v>94</v>
      </c>
      <c r="AY146" s="16" t="s">
        <v>157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6" t="s">
        <v>163</v>
      </c>
      <c r="BK146" s="225">
        <f>ROUND(I146*H146,2)</f>
        <v>0</v>
      </c>
      <c r="BL146" s="16" t="s">
        <v>163</v>
      </c>
      <c r="BM146" s="224" t="s">
        <v>465</v>
      </c>
    </row>
    <row r="147" spans="2:65" s="1" customFormat="1" ht="36" customHeight="1">
      <c r="B147" s="38"/>
      <c r="C147" s="213" t="s">
        <v>260</v>
      </c>
      <c r="D147" s="213" t="s">
        <v>159</v>
      </c>
      <c r="E147" s="214" t="s">
        <v>322</v>
      </c>
      <c r="F147" s="215" t="s">
        <v>323</v>
      </c>
      <c r="G147" s="216" t="s">
        <v>104</v>
      </c>
      <c r="H147" s="217">
        <v>103.948</v>
      </c>
      <c r="I147" s="218"/>
      <c r="J147" s="219">
        <f>ROUND(I147*H147,2)</f>
        <v>0</v>
      </c>
      <c r="K147" s="215" t="s">
        <v>162</v>
      </c>
      <c r="L147" s="43"/>
      <c r="M147" s="220" t="s">
        <v>82</v>
      </c>
      <c r="N147" s="221" t="s">
        <v>56</v>
      </c>
      <c r="O147" s="84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AR147" s="224" t="s">
        <v>163</v>
      </c>
      <c r="AT147" s="224" t="s">
        <v>159</v>
      </c>
      <c r="AU147" s="224" t="s">
        <v>94</v>
      </c>
      <c r="AY147" s="16" t="s">
        <v>157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6" t="s">
        <v>163</v>
      </c>
      <c r="BK147" s="225">
        <f>ROUND(I147*H147,2)</f>
        <v>0</v>
      </c>
      <c r="BL147" s="16" t="s">
        <v>163</v>
      </c>
      <c r="BM147" s="224" t="s">
        <v>466</v>
      </c>
    </row>
    <row r="148" spans="2:65" s="1" customFormat="1" ht="36" customHeight="1">
      <c r="B148" s="38"/>
      <c r="C148" s="213" t="s">
        <v>7</v>
      </c>
      <c r="D148" s="213" t="s">
        <v>159</v>
      </c>
      <c r="E148" s="214" t="s">
        <v>331</v>
      </c>
      <c r="F148" s="215" t="s">
        <v>332</v>
      </c>
      <c r="G148" s="216" t="s">
        <v>104</v>
      </c>
      <c r="H148" s="217">
        <v>0.108</v>
      </c>
      <c r="I148" s="218"/>
      <c r="J148" s="219">
        <f>ROUND(I148*H148,2)</f>
        <v>0</v>
      </c>
      <c r="K148" s="215" t="s">
        <v>162</v>
      </c>
      <c r="L148" s="43"/>
      <c r="M148" s="220" t="s">
        <v>82</v>
      </c>
      <c r="N148" s="221" t="s">
        <v>56</v>
      </c>
      <c r="O148" s="84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AR148" s="224" t="s">
        <v>163</v>
      </c>
      <c r="AT148" s="224" t="s">
        <v>159</v>
      </c>
      <c r="AU148" s="224" t="s">
        <v>94</v>
      </c>
      <c r="AY148" s="16" t="s">
        <v>157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6" t="s">
        <v>163</v>
      </c>
      <c r="BK148" s="225">
        <f>ROUND(I148*H148,2)</f>
        <v>0</v>
      </c>
      <c r="BL148" s="16" t="s">
        <v>163</v>
      </c>
      <c r="BM148" s="224" t="s">
        <v>467</v>
      </c>
    </row>
    <row r="149" spans="2:65" s="1" customFormat="1" ht="36" customHeight="1">
      <c r="B149" s="38"/>
      <c r="C149" s="213" t="s">
        <v>270</v>
      </c>
      <c r="D149" s="213" t="s">
        <v>159</v>
      </c>
      <c r="E149" s="214" t="s">
        <v>335</v>
      </c>
      <c r="F149" s="215" t="s">
        <v>336</v>
      </c>
      <c r="G149" s="216" t="s">
        <v>104</v>
      </c>
      <c r="H149" s="217">
        <v>0.891</v>
      </c>
      <c r="I149" s="218"/>
      <c r="J149" s="219">
        <f>ROUND(I149*H149,2)</f>
        <v>0</v>
      </c>
      <c r="K149" s="215" t="s">
        <v>82</v>
      </c>
      <c r="L149" s="43"/>
      <c r="M149" s="220" t="s">
        <v>82</v>
      </c>
      <c r="N149" s="221" t="s">
        <v>56</v>
      </c>
      <c r="O149" s="84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AR149" s="224" t="s">
        <v>163</v>
      </c>
      <c r="AT149" s="224" t="s">
        <v>159</v>
      </c>
      <c r="AU149" s="224" t="s">
        <v>94</v>
      </c>
      <c r="AY149" s="16" t="s">
        <v>157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6" t="s">
        <v>163</v>
      </c>
      <c r="BK149" s="225">
        <f>ROUND(I149*H149,2)</f>
        <v>0</v>
      </c>
      <c r="BL149" s="16" t="s">
        <v>163</v>
      </c>
      <c r="BM149" s="224" t="s">
        <v>468</v>
      </c>
    </row>
    <row r="150" spans="2:47" s="1" customFormat="1" ht="12">
      <c r="B150" s="38"/>
      <c r="C150" s="39"/>
      <c r="D150" s="228" t="s">
        <v>179</v>
      </c>
      <c r="E150" s="39"/>
      <c r="F150" s="238" t="s">
        <v>338</v>
      </c>
      <c r="G150" s="39"/>
      <c r="H150" s="39"/>
      <c r="I150" s="137"/>
      <c r="J150" s="39"/>
      <c r="K150" s="39"/>
      <c r="L150" s="43"/>
      <c r="M150" s="239"/>
      <c r="N150" s="84"/>
      <c r="O150" s="84"/>
      <c r="P150" s="84"/>
      <c r="Q150" s="84"/>
      <c r="R150" s="84"/>
      <c r="S150" s="84"/>
      <c r="T150" s="85"/>
      <c r="AT150" s="16" t="s">
        <v>179</v>
      </c>
      <c r="AU150" s="16" t="s">
        <v>94</v>
      </c>
    </row>
    <row r="151" spans="2:63" s="11" customFormat="1" ht="22.8" customHeight="1">
      <c r="B151" s="197"/>
      <c r="C151" s="198"/>
      <c r="D151" s="199" t="s">
        <v>83</v>
      </c>
      <c r="E151" s="211" t="s">
        <v>339</v>
      </c>
      <c r="F151" s="211" t="s">
        <v>469</v>
      </c>
      <c r="G151" s="198"/>
      <c r="H151" s="198"/>
      <c r="I151" s="201"/>
      <c r="J151" s="212">
        <f>BK151</f>
        <v>0</v>
      </c>
      <c r="K151" s="198"/>
      <c r="L151" s="203"/>
      <c r="M151" s="204"/>
      <c r="N151" s="205"/>
      <c r="O151" s="205"/>
      <c r="P151" s="206">
        <f>P152</f>
        <v>0</v>
      </c>
      <c r="Q151" s="205"/>
      <c r="R151" s="206">
        <f>R152</f>
        <v>0</v>
      </c>
      <c r="S151" s="205"/>
      <c r="T151" s="207">
        <f>T152</f>
        <v>0</v>
      </c>
      <c r="AR151" s="208" t="s">
        <v>92</v>
      </c>
      <c r="AT151" s="209" t="s">
        <v>83</v>
      </c>
      <c r="AU151" s="209" t="s">
        <v>92</v>
      </c>
      <c r="AY151" s="208" t="s">
        <v>157</v>
      </c>
      <c r="BK151" s="210">
        <f>BK152</f>
        <v>0</v>
      </c>
    </row>
    <row r="152" spans="2:65" s="1" customFormat="1" ht="16.5" customHeight="1">
      <c r="B152" s="38"/>
      <c r="C152" s="213" t="s">
        <v>284</v>
      </c>
      <c r="D152" s="213" t="s">
        <v>159</v>
      </c>
      <c r="E152" s="214" t="s">
        <v>342</v>
      </c>
      <c r="F152" s="215" t="s">
        <v>343</v>
      </c>
      <c r="G152" s="216" t="s">
        <v>104</v>
      </c>
      <c r="H152" s="217">
        <v>4.662</v>
      </c>
      <c r="I152" s="218"/>
      <c r="J152" s="219">
        <f>ROUND(I152*H152,2)</f>
        <v>0</v>
      </c>
      <c r="K152" s="215" t="s">
        <v>162</v>
      </c>
      <c r="L152" s="43"/>
      <c r="M152" s="220" t="s">
        <v>82</v>
      </c>
      <c r="N152" s="221" t="s">
        <v>56</v>
      </c>
      <c r="O152" s="84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AR152" s="224" t="s">
        <v>163</v>
      </c>
      <c r="AT152" s="224" t="s">
        <v>159</v>
      </c>
      <c r="AU152" s="224" t="s">
        <v>94</v>
      </c>
      <c r="AY152" s="16" t="s">
        <v>157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6" t="s">
        <v>163</v>
      </c>
      <c r="BK152" s="225">
        <f>ROUND(I152*H152,2)</f>
        <v>0</v>
      </c>
      <c r="BL152" s="16" t="s">
        <v>163</v>
      </c>
      <c r="BM152" s="224" t="s">
        <v>470</v>
      </c>
    </row>
    <row r="153" spans="2:63" s="11" customFormat="1" ht="25.9" customHeight="1">
      <c r="B153" s="197"/>
      <c r="C153" s="198"/>
      <c r="D153" s="199" t="s">
        <v>83</v>
      </c>
      <c r="E153" s="200" t="s">
        <v>345</v>
      </c>
      <c r="F153" s="200" t="s">
        <v>346</v>
      </c>
      <c r="G153" s="198"/>
      <c r="H153" s="198"/>
      <c r="I153" s="201"/>
      <c r="J153" s="202">
        <f>BK153</f>
        <v>0</v>
      </c>
      <c r="K153" s="198"/>
      <c r="L153" s="203"/>
      <c r="M153" s="204"/>
      <c r="N153" s="205"/>
      <c r="O153" s="205"/>
      <c r="P153" s="206">
        <f>P154+P157+P160+P170+P175</f>
        <v>0</v>
      </c>
      <c r="Q153" s="205"/>
      <c r="R153" s="206">
        <f>R154+R157+R160+R170+R175</f>
        <v>0.233964</v>
      </c>
      <c r="S153" s="205"/>
      <c r="T153" s="207">
        <f>T154+T157+T160+T170+T175</f>
        <v>1.2340200000000001</v>
      </c>
      <c r="AR153" s="208" t="s">
        <v>94</v>
      </c>
      <c r="AT153" s="209" t="s">
        <v>83</v>
      </c>
      <c r="AU153" s="209" t="s">
        <v>84</v>
      </c>
      <c r="AY153" s="208" t="s">
        <v>157</v>
      </c>
      <c r="BK153" s="210">
        <f>BK154+BK157+BK160+BK170+BK175</f>
        <v>0</v>
      </c>
    </row>
    <row r="154" spans="2:63" s="11" customFormat="1" ht="22.8" customHeight="1">
      <c r="B154" s="197"/>
      <c r="C154" s="198"/>
      <c r="D154" s="199" t="s">
        <v>83</v>
      </c>
      <c r="E154" s="211" t="s">
        <v>347</v>
      </c>
      <c r="F154" s="211" t="s">
        <v>348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SUM(P155:P156)</f>
        <v>0</v>
      </c>
      <c r="Q154" s="205"/>
      <c r="R154" s="206">
        <f>SUM(R155:R156)</f>
        <v>0</v>
      </c>
      <c r="S154" s="205"/>
      <c r="T154" s="207">
        <f>SUM(T155:T156)</f>
        <v>0.8913800000000001</v>
      </c>
      <c r="AR154" s="208" t="s">
        <v>94</v>
      </c>
      <c r="AT154" s="209" t="s">
        <v>83</v>
      </c>
      <c r="AU154" s="209" t="s">
        <v>92</v>
      </c>
      <c r="AY154" s="208" t="s">
        <v>157</v>
      </c>
      <c r="BK154" s="210">
        <f>SUM(BK155:BK156)</f>
        <v>0</v>
      </c>
    </row>
    <row r="155" spans="2:65" s="1" customFormat="1" ht="24" customHeight="1">
      <c r="B155" s="38"/>
      <c r="C155" s="213" t="s">
        <v>291</v>
      </c>
      <c r="D155" s="213" t="s">
        <v>159</v>
      </c>
      <c r="E155" s="214" t="s">
        <v>350</v>
      </c>
      <c r="F155" s="215" t="s">
        <v>351</v>
      </c>
      <c r="G155" s="216" t="s">
        <v>100</v>
      </c>
      <c r="H155" s="217">
        <v>63.67</v>
      </c>
      <c r="I155" s="218"/>
      <c r="J155" s="219">
        <f>ROUND(I155*H155,2)</f>
        <v>0</v>
      </c>
      <c r="K155" s="215" t="s">
        <v>162</v>
      </c>
      <c r="L155" s="43"/>
      <c r="M155" s="220" t="s">
        <v>82</v>
      </c>
      <c r="N155" s="221" t="s">
        <v>56</v>
      </c>
      <c r="O155" s="84"/>
      <c r="P155" s="222">
        <f>O155*H155</f>
        <v>0</v>
      </c>
      <c r="Q155" s="222">
        <v>0</v>
      </c>
      <c r="R155" s="222">
        <f>Q155*H155</f>
        <v>0</v>
      </c>
      <c r="S155" s="222">
        <v>0.014</v>
      </c>
      <c r="T155" s="223">
        <f>S155*H155</f>
        <v>0.8913800000000001</v>
      </c>
      <c r="AR155" s="224" t="s">
        <v>240</v>
      </c>
      <c r="AT155" s="224" t="s">
        <v>159</v>
      </c>
      <c r="AU155" s="224" t="s">
        <v>94</v>
      </c>
      <c r="AY155" s="16" t="s">
        <v>157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6" t="s">
        <v>163</v>
      </c>
      <c r="BK155" s="225">
        <f>ROUND(I155*H155,2)</f>
        <v>0</v>
      </c>
      <c r="BL155" s="16" t="s">
        <v>240</v>
      </c>
      <c r="BM155" s="224" t="s">
        <v>471</v>
      </c>
    </row>
    <row r="156" spans="2:51" s="12" customFormat="1" ht="12">
      <c r="B156" s="226"/>
      <c r="C156" s="227"/>
      <c r="D156" s="228" t="s">
        <v>165</v>
      </c>
      <c r="E156" s="229" t="s">
        <v>82</v>
      </c>
      <c r="F156" s="230" t="s">
        <v>472</v>
      </c>
      <c r="G156" s="227"/>
      <c r="H156" s="231">
        <v>63.67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165</v>
      </c>
      <c r="AU156" s="237" t="s">
        <v>94</v>
      </c>
      <c r="AV156" s="12" t="s">
        <v>94</v>
      </c>
      <c r="AW156" s="12" t="s">
        <v>42</v>
      </c>
      <c r="AX156" s="12" t="s">
        <v>92</v>
      </c>
      <c r="AY156" s="237" t="s">
        <v>157</v>
      </c>
    </row>
    <row r="157" spans="2:63" s="11" customFormat="1" ht="22.8" customHeight="1">
      <c r="B157" s="197"/>
      <c r="C157" s="198"/>
      <c r="D157" s="199" t="s">
        <v>83</v>
      </c>
      <c r="E157" s="211" t="s">
        <v>354</v>
      </c>
      <c r="F157" s="211" t="s">
        <v>355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SUM(P158:P159)</f>
        <v>0</v>
      </c>
      <c r="Q157" s="205"/>
      <c r="R157" s="206">
        <f>SUM(R158:R159)</f>
        <v>0</v>
      </c>
      <c r="S157" s="205"/>
      <c r="T157" s="207">
        <f>SUM(T158:T159)</f>
        <v>0.10763999999999999</v>
      </c>
      <c r="AR157" s="208" t="s">
        <v>94</v>
      </c>
      <c r="AT157" s="209" t="s">
        <v>83</v>
      </c>
      <c r="AU157" s="209" t="s">
        <v>92</v>
      </c>
      <c r="AY157" s="208" t="s">
        <v>157</v>
      </c>
      <c r="BK157" s="210">
        <f>SUM(BK158:BK159)</f>
        <v>0</v>
      </c>
    </row>
    <row r="158" spans="2:65" s="1" customFormat="1" ht="48" customHeight="1">
      <c r="B158" s="38"/>
      <c r="C158" s="213" t="s">
        <v>300</v>
      </c>
      <c r="D158" s="213" t="s">
        <v>159</v>
      </c>
      <c r="E158" s="214" t="s">
        <v>473</v>
      </c>
      <c r="F158" s="215" t="s">
        <v>474</v>
      </c>
      <c r="G158" s="216" t="s">
        <v>100</v>
      </c>
      <c r="H158" s="217">
        <v>59.8</v>
      </c>
      <c r="I158" s="218"/>
      <c r="J158" s="219">
        <f>ROUND(I158*H158,2)</f>
        <v>0</v>
      </c>
      <c r="K158" s="215" t="s">
        <v>162</v>
      </c>
      <c r="L158" s="43"/>
      <c r="M158" s="220" t="s">
        <v>82</v>
      </c>
      <c r="N158" s="221" t="s">
        <v>56</v>
      </c>
      <c r="O158" s="84"/>
      <c r="P158" s="222">
        <f>O158*H158</f>
        <v>0</v>
      </c>
      <c r="Q158" s="222">
        <v>0</v>
      </c>
      <c r="R158" s="222">
        <f>Q158*H158</f>
        <v>0</v>
      </c>
      <c r="S158" s="222">
        <v>0.0018</v>
      </c>
      <c r="T158" s="223">
        <f>S158*H158</f>
        <v>0.10763999999999999</v>
      </c>
      <c r="AR158" s="224" t="s">
        <v>240</v>
      </c>
      <c r="AT158" s="224" t="s">
        <v>159</v>
      </c>
      <c r="AU158" s="224" t="s">
        <v>94</v>
      </c>
      <c r="AY158" s="16" t="s">
        <v>157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6" t="s">
        <v>163</v>
      </c>
      <c r="BK158" s="225">
        <f>ROUND(I158*H158,2)</f>
        <v>0</v>
      </c>
      <c r="BL158" s="16" t="s">
        <v>240</v>
      </c>
      <c r="BM158" s="224" t="s">
        <v>475</v>
      </c>
    </row>
    <row r="159" spans="2:51" s="12" customFormat="1" ht="12">
      <c r="B159" s="226"/>
      <c r="C159" s="227"/>
      <c r="D159" s="228" t="s">
        <v>165</v>
      </c>
      <c r="E159" s="229" t="s">
        <v>82</v>
      </c>
      <c r="F159" s="230" t="s">
        <v>476</v>
      </c>
      <c r="G159" s="227"/>
      <c r="H159" s="231">
        <v>59.8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165</v>
      </c>
      <c r="AU159" s="237" t="s">
        <v>94</v>
      </c>
      <c r="AV159" s="12" t="s">
        <v>94</v>
      </c>
      <c r="AW159" s="12" t="s">
        <v>42</v>
      </c>
      <c r="AX159" s="12" t="s">
        <v>92</v>
      </c>
      <c r="AY159" s="237" t="s">
        <v>157</v>
      </c>
    </row>
    <row r="160" spans="2:63" s="11" customFormat="1" ht="22.8" customHeight="1">
      <c r="B160" s="197"/>
      <c r="C160" s="198"/>
      <c r="D160" s="199" t="s">
        <v>83</v>
      </c>
      <c r="E160" s="211" t="s">
        <v>477</v>
      </c>
      <c r="F160" s="211" t="s">
        <v>478</v>
      </c>
      <c r="G160" s="198"/>
      <c r="H160" s="198"/>
      <c r="I160" s="201"/>
      <c r="J160" s="212">
        <f>BK160</f>
        <v>0</v>
      </c>
      <c r="K160" s="198"/>
      <c r="L160" s="203"/>
      <c r="M160" s="204"/>
      <c r="N160" s="205"/>
      <c r="O160" s="205"/>
      <c r="P160" s="206">
        <f>SUM(P161:P169)</f>
        <v>0</v>
      </c>
      <c r="Q160" s="205"/>
      <c r="R160" s="206">
        <f>SUM(R161:R169)</f>
        <v>0.125</v>
      </c>
      <c r="S160" s="205"/>
      <c r="T160" s="207">
        <f>SUM(T161:T169)</f>
        <v>0.23500000000000001</v>
      </c>
      <c r="AR160" s="208" t="s">
        <v>94</v>
      </c>
      <c r="AT160" s="209" t="s">
        <v>83</v>
      </c>
      <c r="AU160" s="209" t="s">
        <v>92</v>
      </c>
      <c r="AY160" s="208" t="s">
        <v>157</v>
      </c>
      <c r="BK160" s="210">
        <f>SUM(BK161:BK169)</f>
        <v>0</v>
      </c>
    </row>
    <row r="161" spans="2:65" s="1" customFormat="1" ht="24" customHeight="1">
      <c r="B161" s="38"/>
      <c r="C161" s="213" t="s">
        <v>304</v>
      </c>
      <c r="D161" s="213" t="s">
        <v>159</v>
      </c>
      <c r="E161" s="214" t="s">
        <v>479</v>
      </c>
      <c r="F161" s="215" t="s">
        <v>480</v>
      </c>
      <c r="G161" s="216" t="s">
        <v>267</v>
      </c>
      <c r="H161" s="217">
        <v>9.8</v>
      </c>
      <c r="I161" s="218"/>
      <c r="J161" s="219">
        <f>ROUND(I161*H161,2)</f>
        <v>0</v>
      </c>
      <c r="K161" s="215" t="s">
        <v>162</v>
      </c>
      <c r="L161" s="43"/>
      <c r="M161" s="220" t="s">
        <v>82</v>
      </c>
      <c r="N161" s="221" t="s">
        <v>56</v>
      </c>
      <c r="O161" s="84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AR161" s="224" t="s">
        <v>240</v>
      </c>
      <c r="AT161" s="224" t="s">
        <v>159</v>
      </c>
      <c r="AU161" s="224" t="s">
        <v>94</v>
      </c>
      <c r="AY161" s="16" t="s">
        <v>157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6" t="s">
        <v>163</v>
      </c>
      <c r="BK161" s="225">
        <f>ROUND(I161*H161,2)</f>
        <v>0</v>
      </c>
      <c r="BL161" s="16" t="s">
        <v>240</v>
      </c>
      <c r="BM161" s="224" t="s">
        <v>481</v>
      </c>
    </row>
    <row r="162" spans="2:51" s="12" customFormat="1" ht="12">
      <c r="B162" s="226"/>
      <c r="C162" s="227"/>
      <c r="D162" s="228" t="s">
        <v>165</v>
      </c>
      <c r="E162" s="229" t="s">
        <v>82</v>
      </c>
      <c r="F162" s="230" t="s">
        <v>482</v>
      </c>
      <c r="G162" s="227"/>
      <c r="H162" s="231">
        <v>9.8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165</v>
      </c>
      <c r="AU162" s="237" t="s">
        <v>94</v>
      </c>
      <c r="AV162" s="12" t="s">
        <v>94</v>
      </c>
      <c r="AW162" s="12" t="s">
        <v>42</v>
      </c>
      <c r="AX162" s="12" t="s">
        <v>92</v>
      </c>
      <c r="AY162" s="237" t="s">
        <v>157</v>
      </c>
    </row>
    <row r="163" spans="2:65" s="1" customFormat="1" ht="24" customHeight="1">
      <c r="B163" s="38"/>
      <c r="C163" s="213" t="s">
        <v>308</v>
      </c>
      <c r="D163" s="213" t="s">
        <v>159</v>
      </c>
      <c r="E163" s="214" t="s">
        <v>483</v>
      </c>
      <c r="F163" s="215" t="s">
        <v>484</v>
      </c>
      <c r="G163" s="216" t="s">
        <v>267</v>
      </c>
      <c r="H163" s="217">
        <v>4.7</v>
      </c>
      <c r="I163" s="218"/>
      <c r="J163" s="219">
        <f>ROUND(I163*H163,2)</f>
        <v>0</v>
      </c>
      <c r="K163" s="215" t="s">
        <v>162</v>
      </c>
      <c r="L163" s="43"/>
      <c r="M163" s="220" t="s">
        <v>82</v>
      </c>
      <c r="N163" s="221" t="s">
        <v>56</v>
      </c>
      <c r="O163" s="84"/>
      <c r="P163" s="222">
        <f>O163*H163</f>
        <v>0</v>
      </c>
      <c r="Q163" s="222">
        <v>0</v>
      </c>
      <c r="R163" s="222">
        <f>Q163*H163</f>
        <v>0</v>
      </c>
      <c r="S163" s="222">
        <v>0.05</v>
      </c>
      <c r="T163" s="223">
        <f>S163*H163</f>
        <v>0.23500000000000001</v>
      </c>
      <c r="AR163" s="224" t="s">
        <v>240</v>
      </c>
      <c r="AT163" s="224" t="s">
        <v>159</v>
      </c>
      <c r="AU163" s="224" t="s">
        <v>94</v>
      </c>
      <c r="AY163" s="16" t="s">
        <v>157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6" t="s">
        <v>163</v>
      </c>
      <c r="BK163" s="225">
        <f>ROUND(I163*H163,2)</f>
        <v>0</v>
      </c>
      <c r="BL163" s="16" t="s">
        <v>240</v>
      </c>
      <c r="BM163" s="224" t="s">
        <v>485</v>
      </c>
    </row>
    <row r="164" spans="2:51" s="12" customFormat="1" ht="12">
      <c r="B164" s="226"/>
      <c r="C164" s="227"/>
      <c r="D164" s="228" t="s">
        <v>165</v>
      </c>
      <c r="E164" s="229" t="s">
        <v>82</v>
      </c>
      <c r="F164" s="230" t="s">
        <v>486</v>
      </c>
      <c r="G164" s="227"/>
      <c r="H164" s="231">
        <v>4.7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165</v>
      </c>
      <c r="AU164" s="237" t="s">
        <v>94</v>
      </c>
      <c r="AV164" s="12" t="s">
        <v>94</v>
      </c>
      <c r="AW164" s="12" t="s">
        <v>42</v>
      </c>
      <c r="AX164" s="12" t="s">
        <v>92</v>
      </c>
      <c r="AY164" s="237" t="s">
        <v>157</v>
      </c>
    </row>
    <row r="165" spans="2:65" s="1" customFormat="1" ht="24" customHeight="1">
      <c r="B165" s="38"/>
      <c r="C165" s="240" t="s">
        <v>316</v>
      </c>
      <c r="D165" s="240" t="s">
        <v>188</v>
      </c>
      <c r="E165" s="241" t="s">
        <v>487</v>
      </c>
      <c r="F165" s="242" t="s">
        <v>488</v>
      </c>
      <c r="G165" s="243" t="s">
        <v>219</v>
      </c>
      <c r="H165" s="244">
        <v>1</v>
      </c>
      <c r="I165" s="245"/>
      <c r="J165" s="246">
        <f>ROUND(I165*H165,2)</f>
        <v>0</v>
      </c>
      <c r="K165" s="242" t="s">
        <v>82</v>
      </c>
      <c r="L165" s="247"/>
      <c r="M165" s="248" t="s">
        <v>82</v>
      </c>
      <c r="N165" s="249" t="s">
        <v>56</v>
      </c>
      <c r="O165" s="84"/>
      <c r="P165" s="222">
        <f>O165*H165</f>
        <v>0</v>
      </c>
      <c r="Q165" s="222">
        <v>0.125</v>
      </c>
      <c r="R165" s="222">
        <f>Q165*H165</f>
        <v>0.125</v>
      </c>
      <c r="S165" s="222">
        <v>0</v>
      </c>
      <c r="T165" s="223">
        <f>S165*H165</f>
        <v>0</v>
      </c>
      <c r="AR165" s="224" t="s">
        <v>334</v>
      </c>
      <c r="AT165" s="224" t="s">
        <v>188</v>
      </c>
      <c r="AU165" s="224" t="s">
        <v>94</v>
      </c>
      <c r="AY165" s="16" t="s">
        <v>157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6" t="s">
        <v>163</v>
      </c>
      <c r="BK165" s="225">
        <f>ROUND(I165*H165,2)</f>
        <v>0</v>
      </c>
      <c r="BL165" s="16" t="s">
        <v>240</v>
      </c>
      <c r="BM165" s="224" t="s">
        <v>489</v>
      </c>
    </row>
    <row r="166" spans="2:51" s="12" customFormat="1" ht="12">
      <c r="B166" s="226"/>
      <c r="C166" s="227"/>
      <c r="D166" s="228" t="s">
        <v>165</v>
      </c>
      <c r="E166" s="229" t="s">
        <v>82</v>
      </c>
      <c r="F166" s="230" t="s">
        <v>490</v>
      </c>
      <c r="G166" s="227"/>
      <c r="H166" s="231">
        <v>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165</v>
      </c>
      <c r="AU166" s="237" t="s">
        <v>94</v>
      </c>
      <c r="AV166" s="12" t="s">
        <v>94</v>
      </c>
      <c r="AW166" s="12" t="s">
        <v>42</v>
      </c>
      <c r="AX166" s="12" t="s">
        <v>92</v>
      </c>
      <c r="AY166" s="237" t="s">
        <v>157</v>
      </c>
    </row>
    <row r="167" spans="2:65" s="1" customFormat="1" ht="36" customHeight="1">
      <c r="B167" s="38"/>
      <c r="C167" s="213" t="s">
        <v>321</v>
      </c>
      <c r="D167" s="213" t="s">
        <v>159</v>
      </c>
      <c r="E167" s="214" t="s">
        <v>491</v>
      </c>
      <c r="F167" s="215" t="s">
        <v>492</v>
      </c>
      <c r="G167" s="216" t="s">
        <v>267</v>
      </c>
      <c r="H167" s="217">
        <v>9.8</v>
      </c>
      <c r="I167" s="218"/>
      <c r="J167" s="219">
        <f>ROUND(I167*H167,2)</f>
        <v>0</v>
      </c>
      <c r="K167" s="215" t="s">
        <v>162</v>
      </c>
      <c r="L167" s="43"/>
      <c r="M167" s="220" t="s">
        <v>82</v>
      </c>
      <c r="N167" s="221" t="s">
        <v>56</v>
      </c>
      <c r="O167" s="84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AR167" s="224" t="s">
        <v>240</v>
      </c>
      <c r="AT167" s="224" t="s">
        <v>159</v>
      </c>
      <c r="AU167" s="224" t="s">
        <v>94</v>
      </c>
      <c r="AY167" s="16" t="s">
        <v>157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6" t="s">
        <v>163</v>
      </c>
      <c r="BK167" s="225">
        <f>ROUND(I167*H167,2)</f>
        <v>0</v>
      </c>
      <c r="BL167" s="16" t="s">
        <v>240</v>
      </c>
      <c r="BM167" s="224" t="s">
        <v>493</v>
      </c>
    </row>
    <row r="168" spans="2:51" s="12" customFormat="1" ht="12">
      <c r="B168" s="226"/>
      <c r="C168" s="227"/>
      <c r="D168" s="228" t="s">
        <v>165</v>
      </c>
      <c r="E168" s="229" t="s">
        <v>82</v>
      </c>
      <c r="F168" s="230" t="s">
        <v>482</v>
      </c>
      <c r="G168" s="227"/>
      <c r="H168" s="231">
        <v>9.8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165</v>
      </c>
      <c r="AU168" s="237" t="s">
        <v>94</v>
      </c>
      <c r="AV168" s="12" t="s">
        <v>94</v>
      </c>
      <c r="AW168" s="12" t="s">
        <v>42</v>
      </c>
      <c r="AX168" s="12" t="s">
        <v>92</v>
      </c>
      <c r="AY168" s="237" t="s">
        <v>157</v>
      </c>
    </row>
    <row r="169" spans="2:65" s="1" customFormat="1" ht="48" customHeight="1">
      <c r="B169" s="38"/>
      <c r="C169" s="213" t="s">
        <v>326</v>
      </c>
      <c r="D169" s="213" t="s">
        <v>159</v>
      </c>
      <c r="E169" s="214" t="s">
        <v>494</v>
      </c>
      <c r="F169" s="215" t="s">
        <v>495</v>
      </c>
      <c r="G169" s="216" t="s">
        <v>104</v>
      </c>
      <c r="H169" s="217">
        <v>0.125</v>
      </c>
      <c r="I169" s="218"/>
      <c r="J169" s="219">
        <f>ROUND(I169*H169,2)</f>
        <v>0</v>
      </c>
      <c r="K169" s="215" t="s">
        <v>162</v>
      </c>
      <c r="L169" s="43"/>
      <c r="M169" s="220" t="s">
        <v>82</v>
      </c>
      <c r="N169" s="221" t="s">
        <v>56</v>
      </c>
      <c r="O169" s="84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AR169" s="224" t="s">
        <v>240</v>
      </c>
      <c r="AT169" s="224" t="s">
        <v>159</v>
      </c>
      <c r="AU169" s="224" t="s">
        <v>94</v>
      </c>
      <c r="AY169" s="16" t="s">
        <v>157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6" t="s">
        <v>163</v>
      </c>
      <c r="BK169" s="225">
        <f>ROUND(I169*H169,2)</f>
        <v>0</v>
      </c>
      <c r="BL169" s="16" t="s">
        <v>240</v>
      </c>
      <c r="BM169" s="224" t="s">
        <v>496</v>
      </c>
    </row>
    <row r="170" spans="2:63" s="11" customFormat="1" ht="22.8" customHeight="1">
      <c r="B170" s="197"/>
      <c r="C170" s="198"/>
      <c r="D170" s="199" t="s">
        <v>83</v>
      </c>
      <c r="E170" s="211" t="s">
        <v>497</v>
      </c>
      <c r="F170" s="211" t="s">
        <v>498</v>
      </c>
      <c r="G170" s="198"/>
      <c r="H170" s="198"/>
      <c r="I170" s="201"/>
      <c r="J170" s="212">
        <f>BK170</f>
        <v>0</v>
      </c>
      <c r="K170" s="198"/>
      <c r="L170" s="203"/>
      <c r="M170" s="204"/>
      <c r="N170" s="205"/>
      <c r="O170" s="205"/>
      <c r="P170" s="206">
        <f>SUM(P171:P174)</f>
        <v>0</v>
      </c>
      <c r="Q170" s="205"/>
      <c r="R170" s="206">
        <f>SUM(R171:R174)</f>
        <v>0.103156</v>
      </c>
      <c r="S170" s="205"/>
      <c r="T170" s="207">
        <f>SUM(T171:T174)</f>
        <v>0</v>
      </c>
      <c r="AR170" s="208" t="s">
        <v>94</v>
      </c>
      <c r="AT170" s="209" t="s">
        <v>83</v>
      </c>
      <c r="AU170" s="209" t="s">
        <v>92</v>
      </c>
      <c r="AY170" s="208" t="s">
        <v>157</v>
      </c>
      <c r="BK170" s="210">
        <f>SUM(BK171:BK174)</f>
        <v>0</v>
      </c>
    </row>
    <row r="171" spans="2:65" s="1" customFormat="1" ht="36" customHeight="1">
      <c r="B171" s="38"/>
      <c r="C171" s="213" t="s">
        <v>330</v>
      </c>
      <c r="D171" s="213" t="s">
        <v>159</v>
      </c>
      <c r="E171" s="214" t="s">
        <v>499</v>
      </c>
      <c r="F171" s="215" t="s">
        <v>500</v>
      </c>
      <c r="G171" s="216" t="s">
        <v>100</v>
      </c>
      <c r="H171" s="217">
        <v>125.8</v>
      </c>
      <c r="I171" s="218"/>
      <c r="J171" s="219">
        <f>ROUND(I171*H171,2)</f>
        <v>0</v>
      </c>
      <c r="K171" s="215" t="s">
        <v>162</v>
      </c>
      <c r="L171" s="43"/>
      <c r="M171" s="220" t="s">
        <v>82</v>
      </c>
      <c r="N171" s="221" t="s">
        <v>56</v>
      </c>
      <c r="O171" s="84"/>
      <c r="P171" s="222">
        <f>O171*H171</f>
        <v>0</v>
      </c>
      <c r="Q171" s="222">
        <v>0.0001</v>
      </c>
      <c r="R171" s="222">
        <f>Q171*H171</f>
        <v>0.012580000000000001</v>
      </c>
      <c r="S171" s="222">
        <v>0</v>
      </c>
      <c r="T171" s="223">
        <f>S171*H171</f>
        <v>0</v>
      </c>
      <c r="AR171" s="224" t="s">
        <v>240</v>
      </c>
      <c r="AT171" s="224" t="s">
        <v>159</v>
      </c>
      <c r="AU171" s="224" t="s">
        <v>94</v>
      </c>
      <c r="AY171" s="16" t="s">
        <v>157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6" t="s">
        <v>163</v>
      </c>
      <c r="BK171" s="225">
        <f>ROUND(I171*H171,2)</f>
        <v>0</v>
      </c>
      <c r="BL171" s="16" t="s">
        <v>240</v>
      </c>
      <c r="BM171" s="224" t="s">
        <v>501</v>
      </c>
    </row>
    <row r="172" spans="2:51" s="12" customFormat="1" ht="12">
      <c r="B172" s="226"/>
      <c r="C172" s="227"/>
      <c r="D172" s="228" t="s">
        <v>165</v>
      </c>
      <c r="E172" s="229" t="s">
        <v>82</v>
      </c>
      <c r="F172" s="230" t="s">
        <v>502</v>
      </c>
      <c r="G172" s="227"/>
      <c r="H172" s="231">
        <v>125.8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165</v>
      </c>
      <c r="AU172" s="237" t="s">
        <v>94</v>
      </c>
      <c r="AV172" s="12" t="s">
        <v>94</v>
      </c>
      <c r="AW172" s="12" t="s">
        <v>42</v>
      </c>
      <c r="AX172" s="12" t="s">
        <v>92</v>
      </c>
      <c r="AY172" s="237" t="s">
        <v>157</v>
      </c>
    </row>
    <row r="173" spans="2:65" s="1" customFormat="1" ht="36" customHeight="1">
      <c r="B173" s="38"/>
      <c r="C173" s="213" t="s">
        <v>334</v>
      </c>
      <c r="D173" s="213" t="s">
        <v>159</v>
      </c>
      <c r="E173" s="214" t="s">
        <v>503</v>
      </c>
      <c r="F173" s="215" t="s">
        <v>504</v>
      </c>
      <c r="G173" s="216" t="s">
        <v>100</v>
      </c>
      <c r="H173" s="217">
        <v>125.8</v>
      </c>
      <c r="I173" s="218"/>
      <c r="J173" s="219">
        <f>ROUND(I173*H173,2)</f>
        <v>0</v>
      </c>
      <c r="K173" s="215" t="s">
        <v>162</v>
      </c>
      <c r="L173" s="43"/>
      <c r="M173" s="220" t="s">
        <v>82</v>
      </c>
      <c r="N173" s="221" t="s">
        <v>56</v>
      </c>
      <c r="O173" s="84"/>
      <c r="P173" s="222">
        <f>O173*H173</f>
        <v>0</v>
      </c>
      <c r="Q173" s="222">
        <v>0.00072</v>
      </c>
      <c r="R173" s="222">
        <f>Q173*H173</f>
        <v>0.090576</v>
      </c>
      <c r="S173" s="222">
        <v>0</v>
      </c>
      <c r="T173" s="223">
        <f>S173*H173</f>
        <v>0</v>
      </c>
      <c r="AR173" s="224" t="s">
        <v>240</v>
      </c>
      <c r="AT173" s="224" t="s">
        <v>159</v>
      </c>
      <c r="AU173" s="224" t="s">
        <v>94</v>
      </c>
      <c r="AY173" s="16" t="s">
        <v>157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6" t="s">
        <v>163</v>
      </c>
      <c r="BK173" s="225">
        <f>ROUND(I173*H173,2)</f>
        <v>0</v>
      </c>
      <c r="BL173" s="16" t="s">
        <v>240</v>
      </c>
      <c r="BM173" s="224" t="s">
        <v>505</v>
      </c>
    </row>
    <row r="174" spans="2:51" s="12" customFormat="1" ht="12">
      <c r="B174" s="226"/>
      <c r="C174" s="227"/>
      <c r="D174" s="228" t="s">
        <v>165</v>
      </c>
      <c r="E174" s="229" t="s">
        <v>82</v>
      </c>
      <c r="F174" s="230" t="s">
        <v>502</v>
      </c>
      <c r="G174" s="227"/>
      <c r="H174" s="231">
        <v>125.8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165</v>
      </c>
      <c r="AU174" s="237" t="s">
        <v>94</v>
      </c>
      <c r="AV174" s="12" t="s">
        <v>94</v>
      </c>
      <c r="AW174" s="12" t="s">
        <v>42</v>
      </c>
      <c r="AX174" s="12" t="s">
        <v>92</v>
      </c>
      <c r="AY174" s="237" t="s">
        <v>157</v>
      </c>
    </row>
    <row r="175" spans="2:63" s="11" customFormat="1" ht="22.8" customHeight="1">
      <c r="B175" s="197"/>
      <c r="C175" s="198"/>
      <c r="D175" s="199" t="s">
        <v>83</v>
      </c>
      <c r="E175" s="211" t="s">
        <v>377</v>
      </c>
      <c r="F175" s="211" t="s">
        <v>506</v>
      </c>
      <c r="G175" s="198"/>
      <c r="H175" s="198"/>
      <c r="I175" s="201"/>
      <c r="J175" s="212">
        <f>BK175</f>
        <v>0</v>
      </c>
      <c r="K175" s="198"/>
      <c r="L175" s="203"/>
      <c r="M175" s="204"/>
      <c r="N175" s="205"/>
      <c r="O175" s="205"/>
      <c r="P175" s="206">
        <f>SUM(P176:P177)</f>
        <v>0</v>
      </c>
      <c r="Q175" s="205"/>
      <c r="R175" s="206">
        <f>SUM(R176:R177)</f>
        <v>0.005808</v>
      </c>
      <c r="S175" s="205"/>
      <c r="T175" s="207">
        <f>SUM(T176:T177)</f>
        <v>0</v>
      </c>
      <c r="AR175" s="208" t="s">
        <v>94</v>
      </c>
      <c r="AT175" s="209" t="s">
        <v>83</v>
      </c>
      <c r="AU175" s="209" t="s">
        <v>92</v>
      </c>
      <c r="AY175" s="208" t="s">
        <v>157</v>
      </c>
      <c r="BK175" s="210">
        <f>SUM(BK176:BK177)</f>
        <v>0</v>
      </c>
    </row>
    <row r="176" spans="2:65" s="1" customFormat="1" ht="24" customHeight="1">
      <c r="B176" s="38"/>
      <c r="C176" s="213" t="s">
        <v>341</v>
      </c>
      <c r="D176" s="213" t="s">
        <v>159</v>
      </c>
      <c r="E176" s="214" t="s">
        <v>380</v>
      </c>
      <c r="F176" s="215" t="s">
        <v>381</v>
      </c>
      <c r="G176" s="216" t="s">
        <v>100</v>
      </c>
      <c r="H176" s="217">
        <v>13.2</v>
      </c>
      <c r="I176" s="218"/>
      <c r="J176" s="219">
        <f>ROUND(I176*H176,2)</f>
        <v>0</v>
      </c>
      <c r="K176" s="215" t="s">
        <v>162</v>
      </c>
      <c r="L176" s="43"/>
      <c r="M176" s="220" t="s">
        <v>82</v>
      </c>
      <c r="N176" s="221" t="s">
        <v>56</v>
      </c>
      <c r="O176" s="84"/>
      <c r="P176" s="222">
        <f>O176*H176</f>
        <v>0</v>
      </c>
      <c r="Q176" s="222">
        <v>0.00044</v>
      </c>
      <c r="R176" s="222">
        <f>Q176*H176</f>
        <v>0.005808</v>
      </c>
      <c r="S176" s="222">
        <v>0</v>
      </c>
      <c r="T176" s="223">
        <f>S176*H176</f>
        <v>0</v>
      </c>
      <c r="AR176" s="224" t="s">
        <v>240</v>
      </c>
      <c r="AT176" s="224" t="s">
        <v>159</v>
      </c>
      <c r="AU176" s="224" t="s">
        <v>94</v>
      </c>
      <c r="AY176" s="16" t="s">
        <v>157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6" t="s">
        <v>163</v>
      </c>
      <c r="BK176" s="225">
        <f>ROUND(I176*H176,2)</f>
        <v>0</v>
      </c>
      <c r="BL176" s="16" t="s">
        <v>240</v>
      </c>
      <c r="BM176" s="224" t="s">
        <v>507</v>
      </c>
    </row>
    <row r="177" spans="2:51" s="12" customFormat="1" ht="12">
      <c r="B177" s="226"/>
      <c r="C177" s="227"/>
      <c r="D177" s="228" t="s">
        <v>165</v>
      </c>
      <c r="E177" s="229" t="s">
        <v>82</v>
      </c>
      <c r="F177" s="230" t="s">
        <v>508</v>
      </c>
      <c r="G177" s="227"/>
      <c r="H177" s="231">
        <v>13.2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165</v>
      </c>
      <c r="AU177" s="237" t="s">
        <v>94</v>
      </c>
      <c r="AV177" s="12" t="s">
        <v>94</v>
      </c>
      <c r="AW177" s="12" t="s">
        <v>42</v>
      </c>
      <c r="AX177" s="12" t="s">
        <v>92</v>
      </c>
      <c r="AY177" s="237" t="s">
        <v>157</v>
      </c>
    </row>
    <row r="178" spans="2:63" s="11" customFormat="1" ht="25.9" customHeight="1">
      <c r="B178" s="197"/>
      <c r="C178" s="198"/>
      <c r="D178" s="199" t="s">
        <v>83</v>
      </c>
      <c r="E178" s="200" t="s">
        <v>393</v>
      </c>
      <c r="F178" s="200" t="s">
        <v>394</v>
      </c>
      <c r="G178" s="198"/>
      <c r="H178" s="198"/>
      <c r="I178" s="201"/>
      <c r="J178" s="202">
        <f>BK178</f>
        <v>0</v>
      </c>
      <c r="K178" s="198"/>
      <c r="L178" s="203"/>
      <c r="M178" s="204"/>
      <c r="N178" s="205"/>
      <c r="O178" s="205"/>
      <c r="P178" s="206">
        <f>P179</f>
        <v>0</v>
      </c>
      <c r="Q178" s="205"/>
      <c r="R178" s="206">
        <f>R179</f>
        <v>0</v>
      </c>
      <c r="S178" s="205"/>
      <c r="T178" s="207">
        <f>T179</f>
        <v>0</v>
      </c>
      <c r="AR178" s="208" t="s">
        <v>183</v>
      </c>
      <c r="AT178" s="209" t="s">
        <v>83</v>
      </c>
      <c r="AU178" s="209" t="s">
        <v>84</v>
      </c>
      <c r="AY178" s="208" t="s">
        <v>157</v>
      </c>
      <c r="BK178" s="210">
        <f>BK179</f>
        <v>0</v>
      </c>
    </row>
    <row r="179" spans="2:63" s="11" customFormat="1" ht="22.8" customHeight="1">
      <c r="B179" s="197"/>
      <c r="C179" s="198"/>
      <c r="D179" s="199" t="s">
        <v>83</v>
      </c>
      <c r="E179" s="211" t="s">
        <v>395</v>
      </c>
      <c r="F179" s="211" t="s">
        <v>396</v>
      </c>
      <c r="G179" s="198"/>
      <c r="H179" s="198"/>
      <c r="I179" s="201"/>
      <c r="J179" s="212">
        <f>BK179</f>
        <v>0</v>
      </c>
      <c r="K179" s="198"/>
      <c r="L179" s="203"/>
      <c r="M179" s="204"/>
      <c r="N179" s="205"/>
      <c r="O179" s="205"/>
      <c r="P179" s="206">
        <f>SUM(P180:P182)</f>
        <v>0</v>
      </c>
      <c r="Q179" s="205"/>
      <c r="R179" s="206">
        <f>SUM(R180:R182)</f>
        <v>0</v>
      </c>
      <c r="S179" s="205"/>
      <c r="T179" s="207">
        <f>SUM(T180:T182)</f>
        <v>0</v>
      </c>
      <c r="AR179" s="208" t="s">
        <v>183</v>
      </c>
      <c r="AT179" s="209" t="s">
        <v>83</v>
      </c>
      <c r="AU179" s="209" t="s">
        <v>92</v>
      </c>
      <c r="AY179" s="208" t="s">
        <v>157</v>
      </c>
      <c r="BK179" s="210">
        <f>SUM(BK180:BK182)</f>
        <v>0</v>
      </c>
    </row>
    <row r="180" spans="2:65" s="1" customFormat="1" ht="16.5" customHeight="1">
      <c r="B180" s="38"/>
      <c r="C180" s="213" t="s">
        <v>349</v>
      </c>
      <c r="D180" s="213" t="s">
        <v>159</v>
      </c>
      <c r="E180" s="214" t="s">
        <v>398</v>
      </c>
      <c r="F180" s="215" t="s">
        <v>399</v>
      </c>
      <c r="G180" s="216" t="s">
        <v>400</v>
      </c>
      <c r="H180" s="217">
        <v>1</v>
      </c>
      <c r="I180" s="218"/>
      <c r="J180" s="219">
        <f>ROUND(I180*H180,2)</f>
        <v>0</v>
      </c>
      <c r="K180" s="215" t="s">
        <v>162</v>
      </c>
      <c r="L180" s="43"/>
      <c r="M180" s="220" t="s">
        <v>82</v>
      </c>
      <c r="N180" s="221" t="s">
        <v>56</v>
      </c>
      <c r="O180" s="84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AR180" s="224" t="s">
        <v>401</v>
      </c>
      <c r="AT180" s="224" t="s">
        <v>159</v>
      </c>
      <c r="AU180" s="224" t="s">
        <v>94</v>
      </c>
      <c r="AY180" s="16" t="s">
        <v>157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6" t="s">
        <v>163</v>
      </c>
      <c r="BK180" s="225">
        <f>ROUND(I180*H180,2)</f>
        <v>0</v>
      </c>
      <c r="BL180" s="16" t="s">
        <v>401</v>
      </c>
      <c r="BM180" s="224" t="s">
        <v>509</v>
      </c>
    </row>
    <row r="181" spans="2:47" s="1" customFormat="1" ht="12">
      <c r="B181" s="38"/>
      <c r="C181" s="39"/>
      <c r="D181" s="228" t="s">
        <v>179</v>
      </c>
      <c r="E181" s="39"/>
      <c r="F181" s="238" t="s">
        <v>403</v>
      </c>
      <c r="G181" s="39"/>
      <c r="H181" s="39"/>
      <c r="I181" s="137"/>
      <c r="J181" s="39"/>
      <c r="K181" s="39"/>
      <c r="L181" s="43"/>
      <c r="M181" s="239"/>
      <c r="N181" s="84"/>
      <c r="O181" s="84"/>
      <c r="P181" s="84"/>
      <c r="Q181" s="84"/>
      <c r="R181" s="84"/>
      <c r="S181" s="84"/>
      <c r="T181" s="85"/>
      <c r="AT181" s="16" t="s">
        <v>179</v>
      </c>
      <c r="AU181" s="16" t="s">
        <v>94</v>
      </c>
    </row>
    <row r="182" spans="2:51" s="12" customFormat="1" ht="12">
      <c r="B182" s="226"/>
      <c r="C182" s="227"/>
      <c r="D182" s="228" t="s">
        <v>165</v>
      </c>
      <c r="E182" s="229" t="s">
        <v>82</v>
      </c>
      <c r="F182" s="230" t="s">
        <v>404</v>
      </c>
      <c r="G182" s="227"/>
      <c r="H182" s="231">
        <v>1</v>
      </c>
      <c r="I182" s="232"/>
      <c r="J182" s="227"/>
      <c r="K182" s="227"/>
      <c r="L182" s="233"/>
      <c r="M182" s="272"/>
      <c r="N182" s="273"/>
      <c r="O182" s="273"/>
      <c r="P182" s="273"/>
      <c r="Q182" s="273"/>
      <c r="R182" s="273"/>
      <c r="S182" s="273"/>
      <c r="T182" s="274"/>
      <c r="AT182" s="237" t="s">
        <v>165</v>
      </c>
      <c r="AU182" s="237" t="s">
        <v>94</v>
      </c>
      <c r="AV182" s="12" t="s">
        <v>94</v>
      </c>
      <c r="AW182" s="12" t="s">
        <v>42</v>
      </c>
      <c r="AX182" s="12" t="s">
        <v>92</v>
      </c>
      <c r="AY182" s="237" t="s">
        <v>157</v>
      </c>
    </row>
    <row r="183" spans="2:12" s="1" customFormat="1" ht="6.95" customHeight="1">
      <c r="B183" s="59"/>
      <c r="C183" s="60"/>
      <c r="D183" s="60"/>
      <c r="E183" s="60"/>
      <c r="F183" s="60"/>
      <c r="G183" s="60"/>
      <c r="H183" s="60"/>
      <c r="I183" s="163"/>
      <c r="J183" s="60"/>
      <c r="K183" s="60"/>
      <c r="L183" s="43"/>
    </row>
  </sheetData>
  <sheetProtection password="CC35" sheet="1" objects="1" scenarios="1" formatColumns="0" formatRows="0" autoFilter="0"/>
  <autoFilter ref="C93:K182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DESKTOP-7HIRTO8\Domov</dc:creator>
  <cp:keywords/>
  <dc:description/>
  <cp:lastModifiedBy>DESKTOP-7HIRTO8\Domov</cp:lastModifiedBy>
  <dcterms:created xsi:type="dcterms:W3CDTF">2019-03-01T06:34:07Z</dcterms:created>
  <dcterms:modified xsi:type="dcterms:W3CDTF">2019-03-01T06:34:10Z</dcterms:modified>
  <cp:category/>
  <cp:version/>
  <cp:contentType/>
  <cp:contentStatus/>
</cp:coreProperties>
</file>