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ONA\OVZ\Muláková Alena\ROK 2021\CHA- A913 Využití důlních vod-Monitoring SHP, důl Centrum\"/>
    </mc:Choice>
  </mc:AlternateContent>
  <bookViews>
    <workbookView xWindow="0" yWindow="0" windowWidth="23040" windowHeight="10632" activeTab="1"/>
  </bookViews>
  <sheets>
    <sheet name="Rekapitulace stavby" sheetId="1" r:id="rId1"/>
    <sheet name="001 - SHP" sheetId="2" r:id="rId2"/>
  </sheets>
  <definedNames>
    <definedName name="_xlnm._FilterDatabase" localSheetId="1" hidden="1">'001 - SHP'!$C$117:$K$137</definedName>
    <definedName name="_xlnm.Print_Titles" localSheetId="1">'001 - SHP'!$117:$117</definedName>
    <definedName name="_xlnm.Print_Titles" localSheetId="0">'Rekapitulace stavby'!$92:$92</definedName>
    <definedName name="_xlnm.Print_Area" localSheetId="1">'001 - SHP'!$C$4:$J$76,'001 - SHP'!$C$82:$J$99,'001 - SHP'!$C$105:$J$137</definedName>
    <definedName name="_xlnm.Print_Area" localSheetId="0">'Rekapitulace stavby'!$D$4:$AO$76,'Rekapitulace stavby'!$C$82:$AQ$96</definedName>
  </definedNames>
  <calcPr calcId="162913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BI128" i="2"/>
  <c r="BH128" i="2"/>
  <c r="BG128" i="2"/>
  <c r="BF128" i="2"/>
  <c r="T128" i="2"/>
  <c r="R128" i="2"/>
  <c r="P128" i="2"/>
  <c r="BI127" i="2"/>
  <c r="BH127" i="2"/>
  <c r="BG127" i="2"/>
  <c r="BF127" i="2"/>
  <c r="T127" i="2"/>
  <c r="R127" i="2"/>
  <c r="P127" i="2"/>
  <c r="BI126" i="2"/>
  <c r="BH126" i="2"/>
  <c r="BG126" i="2"/>
  <c r="BF126" i="2"/>
  <c r="T126" i="2"/>
  <c r="R126" i="2"/>
  <c r="P126" i="2"/>
  <c r="BI125" i="2"/>
  <c r="BH125" i="2"/>
  <c r="BG125" i="2"/>
  <c r="BF125" i="2"/>
  <c r="T125" i="2"/>
  <c r="R125" i="2"/>
  <c r="P125" i="2"/>
  <c r="BI124" i="2"/>
  <c r="BH124" i="2"/>
  <c r="BG124" i="2"/>
  <c r="BF124" i="2"/>
  <c r="T124" i="2"/>
  <c r="R124" i="2"/>
  <c r="P124" i="2"/>
  <c r="BI123" i="2"/>
  <c r="BH123" i="2"/>
  <c r="BG123" i="2"/>
  <c r="BF123" i="2"/>
  <c r="T123" i="2"/>
  <c r="R123" i="2"/>
  <c r="P123" i="2"/>
  <c r="BI122" i="2"/>
  <c r="BH122" i="2"/>
  <c r="BG122" i="2"/>
  <c r="BF122" i="2"/>
  <c r="T122" i="2"/>
  <c r="R122" i="2"/>
  <c r="P122" i="2"/>
  <c r="BI121" i="2"/>
  <c r="BH121" i="2"/>
  <c r="BG121" i="2"/>
  <c r="BF121" i="2"/>
  <c r="T121" i="2"/>
  <c r="R121" i="2"/>
  <c r="P121" i="2"/>
  <c r="F112" i="2"/>
  <c r="E110" i="2"/>
  <c r="F89" i="2"/>
  <c r="E87" i="2"/>
  <c r="J24" i="2"/>
  <c r="E24" i="2"/>
  <c r="J92" i="2"/>
  <c r="J23" i="2"/>
  <c r="J21" i="2"/>
  <c r="E21" i="2"/>
  <c r="J114" i="2"/>
  <c r="J20" i="2"/>
  <c r="J18" i="2"/>
  <c r="E18" i="2"/>
  <c r="F115" i="2"/>
  <c r="J17" i="2"/>
  <c r="J15" i="2"/>
  <c r="E15" i="2"/>
  <c r="F91" i="2"/>
  <c r="J14" i="2"/>
  <c r="J12" i="2"/>
  <c r="J112" i="2"/>
  <c r="E7" i="2"/>
  <c r="E85" i="2"/>
  <c r="L90" i="1"/>
  <c r="AM90" i="1"/>
  <c r="AM89" i="1"/>
  <c r="L89" i="1"/>
  <c r="AM87" i="1"/>
  <c r="L87" i="1"/>
  <c r="L85" i="1"/>
  <c r="L84" i="1"/>
  <c r="BK135" i="2"/>
  <c r="BK133" i="2"/>
  <c r="J131" i="2"/>
  <c r="BK127" i="2"/>
  <c r="J121" i="2"/>
  <c r="J127" i="2"/>
  <c r="BK123" i="2"/>
  <c r="AS94" i="1"/>
  <c r="BK136" i="2"/>
  <c r="J135" i="2"/>
  <c r="J133" i="2"/>
  <c r="J129" i="2"/>
  <c r="J125" i="2"/>
  <c r="BK132" i="2"/>
  <c r="J128" i="2"/>
  <c r="BK125" i="2"/>
  <c r="BK121" i="2"/>
  <c r="J136" i="2"/>
  <c r="J134" i="2"/>
  <c r="BK131" i="2"/>
  <c r="BK128" i="2"/>
  <c r="J124" i="2"/>
  <c r="J130" i="2"/>
  <c r="BK126" i="2"/>
  <c r="BK122" i="2"/>
  <c r="J137" i="2"/>
  <c r="BK137" i="2"/>
  <c r="BK134" i="2"/>
  <c r="J132" i="2"/>
  <c r="BK130" i="2"/>
  <c r="J126" i="2"/>
  <c r="J123" i="2"/>
  <c r="BK129" i="2"/>
  <c r="BK124" i="2"/>
  <c r="J122" i="2"/>
  <c r="BK120" i="2" l="1"/>
  <c r="BK119" i="2"/>
  <c r="BK118" i="2"/>
  <c r="J118" i="2"/>
  <c r="J96" i="2" s="1"/>
  <c r="P120" i="2"/>
  <c r="P119" i="2"/>
  <c r="P118" i="2"/>
  <c r="AU95" i="1" s="1"/>
  <c r="AU94" i="1" s="1"/>
  <c r="R120" i="2"/>
  <c r="R119" i="2"/>
  <c r="R118" i="2"/>
  <c r="T120" i="2"/>
  <c r="T119" i="2"/>
  <c r="T118" i="2"/>
  <c r="J89" i="2"/>
  <c r="J115" i="2"/>
  <c r="F92" i="2"/>
  <c r="E108" i="2"/>
  <c r="F114" i="2"/>
  <c r="J91" i="2"/>
  <c r="BE121" i="2"/>
  <c r="BE122" i="2"/>
  <c r="BE125" i="2"/>
  <c r="BE128" i="2"/>
  <c r="BE130" i="2"/>
  <c r="BE131" i="2"/>
  <c r="BE123" i="2"/>
  <c r="BE124" i="2"/>
  <c r="BE126" i="2"/>
  <c r="BE127" i="2"/>
  <c r="BE129" i="2"/>
  <c r="BE132" i="2"/>
  <c r="BE133" i="2"/>
  <c r="BE134" i="2"/>
  <c r="BE135" i="2"/>
  <c r="BE136" i="2"/>
  <c r="BE137" i="2"/>
  <c r="F34" i="2"/>
  <c r="BA95" i="1"/>
  <c r="BA94" i="1" s="1"/>
  <c r="W30" i="1" s="1"/>
  <c r="F37" i="2"/>
  <c r="BD95" i="1"/>
  <c r="BD94" i="1" s="1"/>
  <c r="W33" i="1" s="1"/>
  <c r="J34" i="2"/>
  <c r="AW95" i="1" s="1"/>
  <c r="F35" i="2"/>
  <c r="BB95" i="1"/>
  <c r="BB94" i="1"/>
  <c r="AX94" i="1" s="1"/>
  <c r="F36" i="2"/>
  <c r="BC95" i="1"/>
  <c r="BC94" i="1"/>
  <c r="W32" i="1" s="1"/>
  <c r="J119" i="2" l="1"/>
  <c r="J97" i="2"/>
  <c r="J120" i="2"/>
  <c r="J98" i="2"/>
  <c r="J30" i="2"/>
  <c r="AG95" i="1"/>
  <c r="AG94" i="1"/>
  <c r="AK26" i="1"/>
  <c r="W31" i="1"/>
  <c r="AY94" i="1"/>
  <c r="AW94" i="1"/>
  <c r="AK30" i="1"/>
  <c r="F33" i="2"/>
  <c r="AZ95" i="1"/>
  <c r="AZ94" i="1"/>
  <c r="W29" i="1"/>
  <c r="J33" i="2"/>
  <c r="AV95" i="1"/>
  <c r="AT95" i="1"/>
  <c r="AN95" i="1"/>
  <c r="J39" i="2" l="1"/>
  <c r="AV94" i="1"/>
  <c r="AK29" i="1" s="1"/>
  <c r="AK35" i="1" s="1"/>
  <c r="AT94" i="1" l="1"/>
  <c r="AN94" i="1"/>
</calcChain>
</file>

<file path=xl/sharedStrings.xml><?xml version="1.0" encoding="utf-8"?>
<sst xmlns="http://schemas.openxmlformats.org/spreadsheetml/2006/main" count="491" uniqueCount="172">
  <si>
    <t>Export Komplet</t>
  </si>
  <si>
    <t/>
  </si>
  <si>
    <t>2.0</t>
  </si>
  <si>
    <t>ZAMOK</t>
  </si>
  <si>
    <t>False</t>
  </si>
  <si>
    <t>{bbd56c3f-d092-46a2-adfd-96408cdaf21a}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</si>
  <si>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</si>
  <si>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</si>
  <si>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</si>
  <si>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</si>
  <si>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</si>
  <si>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</si>
  <si>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</si>
  <si>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</si>
  <si>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A913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</si>
  <si>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</si>
  <si>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</si>
  <si>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Využití důlních vod jako ochrana stavu vodních toků podzemních i povrchových - Studie proveditelnosti-monitoring- SHP...</t>
  </si>
  <si>
    <t>KSO:</t>
  </si>
  <si>
    <t>CC-CZ:</t>
  </si>
  <si>
    <t>Místo:</t>
  </si>
  <si>
    <t xml:space="preserve"> </t>
  </si>
  <si>
    <t>Datum:</t>
  </si>
  <si>
    <t>27. 7. 2021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</si>
  <si>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</si>
  <si>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</si>
  <si>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</si>
  <si>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</si>
  <si>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</si>
  <si>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</si>
  <si>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</si>
  <si>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</si>
  <si>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</si>
  <si>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</si>
  <si>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</si>
  <si>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</si>
  <si>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</si>
  <si>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</si>
  <si>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</si>
  <si>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</si>
  <si>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</si>
  <si>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</si>
  <si>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</si>
  <si>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</si>
  <si>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</si>
  <si>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</si>
  <si>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</si>
  <si>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</si>
  <si>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</si>
  <si>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</si>
  <si>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</si>
  <si>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</si>
  <si>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</si>
  <si>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</si>
  <si>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</si>
  <si>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</si>
  <si>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</si>
  <si>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</si>
  <si>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</si>
  <si>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</si>
  <si>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</si>
  <si>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</si>
  <si>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</si>
  <si>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</si>
  <si>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</si>
  <si>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</si>
  <si>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</si>
  <si>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</si>
  <si>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</si>
  <si>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</si>
  <si>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</si>
  <si>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</si>
  <si>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</si>
  <si>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</si>
  <si>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</si>
  <si>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</si>
  <si>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</si>
  <si>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</si>
  <si>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001</t>
  </si>
  <si>
    <t>SHP</t>
  </si>
  <si>
    <t>STA</t>
  </si>
  <si>
    <t>1</t>
  </si>
  <si>
    <t>{3c6ae52d-d28a-4f65-b2d8-fac3d292ff61}</t>
  </si>
  <si>
    <t>2</t>
  </si>
  <si>
    <t>KRYCÍ LIST SOUPISU PRACÍ</t>
  </si>
  <si>
    <t>Objekt:</t>
  </si>
  <si>
    <t>001 - SHP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</si>
  <si>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</si>
  <si>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</si>
  <si>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</si>
  <si>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</si>
  <si>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</si>
  <si>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</si>
  <si>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VRN1 - Průzkumné, geodetické a projektové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</si>
  <si>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</si>
  <si>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</si>
  <si>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</si>
  <si>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</si>
  <si>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</si>
  <si>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</si>
  <si>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</si>
  <si>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</si>
  <si>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</si>
  <si>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</si>
  <si>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</si>
  <si>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</si>
  <si>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</si>
  <si>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</si>
  <si>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</si>
  <si>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</si>
  <si>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</si>
  <si>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</si>
  <si>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</si>
  <si>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</si>
  <si>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011134001.R</t>
  </si>
  <si>
    <t>Rešerše archivních dat a terénní rekognoskace - zhodnocení a aktualizace důlně-geologických map, přehledu dobývacích metod a ovlivnění slojového kolektoru, shromáždění a interpretace dat stávajícího hydrogeologického monitoringu</t>
  </si>
  <si>
    <t>kpl</t>
  </si>
  <si>
    <t>4</t>
  </si>
  <si>
    <t>011134002.R</t>
  </si>
  <si>
    <t xml:space="preserve">Definování geometrie stařinového prostředí - digitalizace důlních map, sestavení koncepčního geologického modelu </t>
  </si>
  <si>
    <t>3</t>
  </si>
  <si>
    <t>011134003.R</t>
  </si>
  <si>
    <t>Hydrogeologické práce na vrtech - kontrola průchodnosti 18 vrtů akce Vodamin I a II</t>
  </si>
  <si>
    <t>6</t>
  </si>
  <si>
    <t>011134004.R</t>
  </si>
  <si>
    <t>Hydrogeologciké práce na vrtech - provedení hydrodynamické zkoušky na vybraném vrtu Vodamin II nebo II, opakované odběry 4 vzorků podzemních vod, analytika, vyhodnocení</t>
  </si>
  <si>
    <t>8</t>
  </si>
  <si>
    <t>011134005.R</t>
  </si>
  <si>
    <t>Hydrogeologický monitoring hladin důlních vod -18 vrtů Vodamin I a II - kvartálně po dobu 1 roku, 2-3 vrty kontinuálně dataloggery</t>
  </si>
  <si>
    <t>10</t>
  </si>
  <si>
    <t>011134006.R</t>
  </si>
  <si>
    <t>Hydrogeologický monitoring hladin podzemních a důlních vod hydrostratigrafických jednotek - 20 vrtů kvartálně po dobu 1 roku, 2-3 vrty kontinuálně dataloggery</t>
  </si>
  <si>
    <t>12</t>
  </si>
  <si>
    <t>7</t>
  </si>
  <si>
    <t>011134007.R</t>
  </si>
  <si>
    <t>Screening chemismu důlních vod - 18 vrtů Vodamin I a II - dynamický odběr, analytika, vyhodnocení</t>
  </si>
  <si>
    <t>14</t>
  </si>
  <si>
    <t>011134008.R</t>
  </si>
  <si>
    <t>Hodnocení režimu chemismu důlních vod stařinové zvodně - dynamické odběry kvartálně po dobu 1 roku na vybraných 3 vrtech Vodamin I nebo II, analytika, vyhodnocení</t>
  </si>
  <si>
    <t>16</t>
  </si>
  <si>
    <t>9</t>
  </si>
  <si>
    <t>011134009.R</t>
  </si>
  <si>
    <t>Screening chemismu vod hydrostratigrafických jednotek dle koncepčního modelu - 8 vzorků, analytika, vyhodnocení</t>
  </si>
  <si>
    <t>18</t>
  </si>
  <si>
    <t>011134010.R</t>
  </si>
  <si>
    <t>Hodnocení režimu chemismu podzemních a důlních vod hydrostratigrafických jednotek - 6 vzorkovaných objektů, kvartálně po dobu 1 roku, analytika, vyhodnocení</t>
  </si>
  <si>
    <t>20</t>
  </si>
  <si>
    <t>11</t>
  </si>
  <si>
    <t>011134011.R</t>
  </si>
  <si>
    <t>Stanovení izotopů kyslíku, vodíku, uhlíku a síry  - 3 vzorky, stanovení izotopů kyslíku a vodíku ve srážkové vodě - 1 vzorek</t>
  </si>
  <si>
    <t>22</t>
  </si>
  <si>
    <t>011134012.R</t>
  </si>
  <si>
    <t>Interpretace hydrochemického monitoringu podzemních a důlních vod, interpretace zdrojových vod přitékajících do důlních prostor, výpočty směsí vod</t>
  </si>
  <si>
    <t>24</t>
  </si>
  <si>
    <t>13</t>
  </si>
  <si>
    <t>011134013.R</t>
  </si>
  <si>
    <t>Sestavení hydrogeochemických modelů - určení hydrogeochemických procesů v interakci s hornicky narušeným prostředím</t>
  </si>
  <si>
    <t>26</t>
  </si>
  <si>
    <t>011134014.R</t>
  </si>
  <si>
    <t>Sestavení numerického modelu proudění podzemních a důlních vod v prostoru centrální stařinové zvodně - simulace nástupu hladin (režim neustáleného proudění)</t>
  </si>
  <si>
    <t>1024</t>
  </si>
  <si>
    <t>-197483649</t>
  </si>
  <si>
    <t>011134015.R</t>
  </si>
  <si>
    <t>Prognóza stavu hladin důlních vod po vyznění hydraulických změn za stavu udržovaného čerpání na MR1</t>
  </si>
  <si>
    <t>-228389579</t>
  </si>
  <si>
    <t>011134016.R</t>
  </si>
  <si>
    <t>Závěrečné zhodnocení geohazardů souvisejících se změnou hydrogeologického režimu podzemních a důlních vod v důsledku ukončení čerpání na jámě Centrum při udržovaném čerpání na MR1, koncepční návrh prací na zpřesnění predikcí</t>
  </si>
  <si>
    <t>-268379770</t>
  </si>
  <si>
    <t>17</t>
  </si>
  <si>
    <t>011134017.R</t>
  </si>
  <si>
    <t>Koordinace projektu, administrativa, cestovné</t>
  </si>
  <si>
    <t>-1539520621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</si>
</sst>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5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22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" customHeight="1"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pans="1:74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02" t="s">
        <v>14</v>
      </c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19"/>
      <c r="AQ5" s="19"/>
      <c r="AR5" s="17"/>
      <c r="BE5" s="199" t="s">
        <v>15</v>
      </c>
      <c r="BS5" s="14" t="s">
        <v>6</v>
      </c>
    </row>
    <row r="6" spans="1:74" s="1" customFormat="1" ht="36.9" customHeight="1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204" t="s">
        <v>17</v>
      </c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19"/>
      <c r="AQ6" s="19"/>
      <c r="AR6" s="17"/>
      <c r="BE6" s="200"/>
      <c r="BS6" s="14" t="s">
        <v>6</v>
      </c>
    </row>
    <row r="7" spans="1:74" s="1" customFormat="1" ht="12" customHeight="1">
      <c r="B7" s="18"/>
      <c r="C7" s="19"/>
      <c r="D7" s="26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19</v>
      </c>
      <c r="AL7" s="19"/>
      <c r="AM7" s="19"/>
      <c r="AN7" s="24" t="s">
        <v>1</v>
      </c>
      <c r="AO7" s="19"/>
      <c r="AP7" s="19"/>
      <c r="AQ7" s="19"/>
      <c r="AR7" s="17"/>
      <c r="BE7" s="200"/>
      <c r="BS7" s="14" t="s">
        <v>6</v>
      </c>
    </row>
    <row r="8" spans="1:74" s="1" customFormat="1" ht="12" customHeight="1">
      <c r="B8" s="18"/>
      <c r="C8" s="19"/>
      <c r="D8" s="26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22</v>
      </c>
      <c r="AL8" s="19"/>
      <c r="AM8" s="19"/>
      <c r="AN8" s="27" t="s">
        <v>23</v>
      </c>
      <c r="AO8" s="19"/>
      <c r="AP8" s="19"/>
      <c r="AQ8" s="19"/>
      <c r="AR8" s="17"/>
      <c r="BE8" s="200"/>
      <c r="BS8" s="14" t="s">
        <v>6</v>
      </c>
    </row>
    <row r="9" spans="1:74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00"/>
      <c r="BS9" s="14" t="s">
        <v>6</v>
      </c>
    </row>
    <row r="10" spans="1:74" s="1" customFormat="1" ht="12" customHeight="1">
      <c r="B10" s="18"/>
      <c r="C10" s="19"/>
      <c r="D10" s="26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00"/>
      <c r="BS10" s="14" t="s">
        <v>6</v>
      </c>
    </row>
    <row r="11" spans="1:74" s="1" customFormat="1" ht="18.45" customHeight="1">
      <c r="B11" s="18"/>
      <c r="C11" s="19"/>
      <c r="D11" s="19"/>
      <c r="E11" s="24" t="s">
        <v>21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00"/>
      <c r="BS11" s="14" t="s">
        <v>6</v>
      </c>
    </row>
    <row r="12" spans="1:74" s="1" customFormat="1" ht="6.9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00"/>
      <c r="BS12" s="14" t="s">
        <v>6</v>
      </c>
    </row>
    <row r="13" spans="1:74" s="1" customFormat="1" ht="12" customHeight="1">
      <c r="B13" s="18"/>
      <c r="C13" s="19"/>
      <c r="D13" s="26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25</v>
      </c>
      <c r="AL13" s="19"/>
      <c r="AM13" s="19"/>
      <c r="AN13" s="28" t="s">
        <v>28</v>
      </c>
      <c r="AO13" s="19"/>
      <c r="AP13" s="19"/>
      <c r="AQ13" s="19"/>
      <c r="AR13" s="17"/>
      <c r="BE13" s="200"/>
      <c r="BS13" s="14" t="s">
        <v>6</v>
      </c>
    </row>
    <row r="14" spans="1:74" ht="13.2">
      <c r="B14" s="18"/>
      <c r="C14" s="19"/>
      <c r="D14" s="19"/>
      <c r="E14" s="205" t="s">
        <v>28</v>
      </c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6" t="s">
        <v>26</v>
      </c>
      <c r="AL14" s="19"/>
      <c r="AM14" s="19"/>
      <c r="AN14" s="28" t="s">
        <v>28</v>
      </c>
      <c r="AO14" s="19"/>
      <c r="AP14" s="19"/>
      <c r="AQ14" s="19"/>
      <c r="AR14" s="17"/>
      <c r="BE14" s="200"/>
      <c r="BS14" s="14" t="s">
        <v>6</v>
      </c>
    </row>
    <row r="15" spans="1:74" s="1" customFormat="1" ht="6.9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00"/>
      <c r="BS15" s="14" t="s">
        <v>4</v>
      </c>
    </row>
    <row r="16" spans="1:74" s="1" customFormat="1" ht="12" customHeight="1">
      <c r="B16" s="18"/>
      <c r="C16" s="19"/>
      <c r="D16" s="26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00"/>
      <c r="BS16" s="14" t="s">
        <v>4</v>
      </c>
    </row>
    <row r="17" spans="1:71" s="1" customFormat="1" ht="18.45" customHeight="1">
      <c r="B17" s="18"/>
      <c r="C17" s="19"/>
      <c r="D17" s="19"/>
      <c r="E17" s="24" t="s">
        <v>21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00"/>
      <c r="BS17" s="14" t="s">
        <v>30</v>
      </c>
    </row>
    <row r="18" spans="1:71" s="1" customFormat="1" ht="6.9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00"/>
      <c r="BS18" s="14" t="s">
        <v>6</v>
      </c>
    </row>
    <row r="19" spans="1:71" s="1" customFormat="1" ht="12" customHeight="1">
      <c r="B19" s="18"/>
      <c r="C19" s="19"/>
      <c r="D19" s="26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00"/>
      <c r="BS19" s="14" t="s">
        <v>6</v>
      </c>
    </row>
    <row r="20" spans="1:71" s="1" customFormat="1" ht="18.45" customHeight="1">
      <c r="B20" s="18"/>
      <c r="C20" s="19"/>
      <c r="D20" s="19"/>
      <c r="E20" s="24" t="s">
        <v>21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00"/>
      <c r="BS20" s="14" t="s">
        <v>4</v>
      </c>
    </row>
    <row r="21" spans="1:71" s="1" customFormat="1" ht="6.9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00"/>
    </row>
    <row r="22" spans="1:71" s="1" customFormat="1" ht="12" customHeight="1">
      <c r="B22" s="18"/>
      <c r="C22" s="19"/>
      <c r="D22" s="26" t="s">
        <v>32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00"/>
    </row>
    <row r="23" spans="1:71" s="1" customFormat="1" ht="16.5" customHeight="1">
      <c r="B23" s="18"/>
      <c r="C23" s="19"/>
      <c r="D23" s="19"/>
      <c r="E23" s="207" t="s">
        <v>1</v>
      </c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19"/>
      <c r="AP23" s="19"/>
      <c r="AQ23" s="19"/>
      <c r="AR23" s="17"/>
      <c r="BE23" s="200"/>
    </row>
    <row r="24" spans="1:71" s="1" customFormat="1" ht="6.9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00"/>
    </row>
    <row r="25" spans="1:71" s="1" customFormat="1" ht="6.9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00"/>
    </row>
    <row r="26" spans="1:71" s="2" customFormat="1" ht="25.95" customHeight="1">
      <c r="A26" s="31"/>
      <c r="B26" s="32"/>
      <c r="C26" s="33"/>
      <c r="D26" s="34" t="s">
        <v>33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08">
        <f>ROUND(AG94,2)</f>
        <v>0</v>
      </c>
      <c r="AL26" s="209"/>
      <c r="AM26" s="209"/>
      <c r="AN26" s="209"/>
      <c r="AO26" s="209"/>
      <c r="AP26" s="33"/>
      <c r="AQ26" s="33"/>
      <c r="AR26" s="36"/>
      <c r="BE26" s="200"/>
    </row>
    <row r="27" spans="1:71" s="2" customFormat="1" ht="6.9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00"/>
    </row>
    <row r="28" spans="1:71" s="2" customFormat="1" ht="13.2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10" t="s">
        <v>34</v>
      </c>
      <c r="M28" s="210"/>
      <c r="N28" s="210"/>
      <c r="O28" s="210"/>
      <c r="P28" s="210"/>
      <c r="Q28" s="33"/>
      <c r="R28" s="33"/>
      <c r="S28" s="33"/>
      <c r="T28" s="33"/>
      <c r="U28" s="33"/>
      <c r="V28" s="33"/>
      <c r="W28" s="210" t="s">
        <v>35</v>
      </c>
      <c r="X28" s="210"/>
      <c r="Y28" s="210"/>
      <c r="Z28" s="210"/>
      <c r="AA28" s="210"/>
      <c r="AB28" s="210"/>
      <c r="AC28" s="210"/>
      <c r="AD28" s="210"/>
      <c r="AE28" s="210"/>
      <c r="AF28" s="33"/>
      <c r="AG28" s="33"/>
      <c r="AH28" s="33"/>
      <c r="AI28" s="33"/>
      <c r="AJ28" s="33"/>
      <c r="AK28" s="210" t="s">
        <v>36</v>
      </c>
      <c r="AL28" s="210"/>
      <c r="AM28" s="210"/>
      <c r="AN28" s="210"/>
      <c r="AO28" s="210"/>
      <c r="AP28" s="33"/>
      <c r="AQ28" s="33"/>
      <c r="AR28" s="36"/>
      <c r="BE28" s="200"/>
    </row>
    <row r="29" spans="1:71" s="3" customFormat="1" ht="14.4" customHeight="1">
      <c r="B29" s="37"/>
      <c r="C29" s="38"/>
      <c r="D29" s="26" t="s">
        <v>37</v>
      </c>
      <c r="E29" s="38"/>
      <c r="F29" s="26" t="s">
        <v>38</v>
      </c>
      <c r="G29" s="38"/>
      <c r="H29" s="38"/>
      <c r="I29" s="38"/>
      <c r="J29" s="38"/>
      <c r="K29" s="38"/>
      <c r="L29" s="213">
        <v>0.21</v>
      </c>
      <c r="M29" s="212"/>
      <c r="N29" s="212"/>
      <c r="O29" s="212"/>
      <c r="P29" s="212"/>
      <c r="Q29" s="38"/>
      <c r="R29" s="38"/>
      <c r="S29" s="38"/>
      <c r="T29" s="38"/>
      <c r="U29" s="38"/>
      <c r="V29" s="38"/>
      <c r="W29" s="211">
        <f>ROUND(AZ94, 2)</f>
        <v>0</v>
      </c>
      <c r="X29" s="212"/>
      <c r="Y29" s="212"/>
      <c r="Z29" s="212"/>
      <c r="AA29" s="212"/>
      <c r="AB29" s="212"/>
      <c r="AC29" s="212"/>
      <c r="AD29" s="212"/>
      <c r="AE29" s="212"/>
      <c r="AF29" s="38"/>
      <c r="AG29" s="38"/>
      <c r="AH29" s="38"/>
      <c r="AI29" s="38"/>
      <c r="AJ29" s="38"/>
      <c r="AK29" s="211">
        <f>ROUND(AV94, 2)</f>
        <v>0</v>
      </c>
      <c r="AL29" s="212"/>
      <c r="AM29" s="212"/>
      <c r="AN29" s="212"/>
      <c r="AO29" s="212"/>
      <c r="AP29" s="38"/>
      <c r="AQ29" s="38"/>
      <c r="AR29" s="39"/>
      <c r="BE29" s="201"/>
    </row>
    <row r="30" spans="1:71" s="3" customFormat="1" ht="14.4" customHeight="1">
      <c r="B30" s="37"/>
      <c r="C30" s="38"/>
      <c r="D30" s="38"/>
      <c r="E30" s="38"/>
      <c r="F30" s="26" t="s">
        <v>39</v>
      </c>
      <c r="G30" s="38"/>
      <c r="H30" s="38"/>
      <c r="I30" s="38"/>
      <c r="J30" s="38"/>
      <c r="K30" s="38"/>
      <c r="L30" s="213">
        <v>0.15</v>
      </c>
      <c r="M30" s="212"/>
      <c r="N30" s="212"/>
      <c r="O30" s="212"/>
      <c r="P30" s="212"/>
      <c r="Q30" s="38"/>
      <c r="R30" s="38"/>
      <c r="S30" s="38"/>
      <c r="T30" s="38"/>
      <c r="U30" s="38"/>
      <c r="V30" s="38"/>
      <c r="W30" s="211">
        <f>ROUND(BA94, 2)</f>
        <v>0</v>
      </c>
      <c r="X30" s="212"/>
      <c r="Y30" s="212"/>
      <c r="Z30" s="212"/>
      <c r="AA30" s="212"/>
      <c r="AB30" s="212"/>
      <c r="AC30" s="212"/>
      <c r="AD30" s="212"/>
      <c r="AE30" s="212"/>
      <c r="AF30" s="38"/>
      <c r="AG30" s="38"/>
      <c r="AH30" s="38"/>
      <c r="AI30" s="38"/>
      <c r="AJ30" s="38"/>
      <c r="AK30" s="211">
        <f>ROUND(AW94, 2)</f>
        <v>0</v>
      </c>
      <c r="AL30" s="212"/>
      <c r="AM30" s="212"/>
      <c r="AN30" s="212"/>
      <c r="AO30" s="212"/>
      <c r="AP30" s="38"/>
      <c r="AQ30" s="38"/>
      <c r="AR30" s="39"/>
      <c r="BE30" s="201"/>
    </row>
    <row r="31" spans="1:71" s="3" customFormat="1" ht="14.4" hidden="1" customHeight="1">
      <c r="B31" s="37"/>
      <c r="C31" s="38"/>
      <c r="D31" s="38"/>
      <c r="E31" s="38"/>
      <c r="F31" s="26" t="s">
        <v>40</v>
      </c>
      <c r="G31" s="38"/>
      <c r="H31" s="38"/>
      <c r="I31" s="38"/>
      <c r="J31" s="38"/>
      <c r="K31" s="38"/>
      <c r="L31" s="213">
        <v>0.21</v>
      </c>
      <c r="M31" s="212"/>
      <c r="N31" s="212"/>
      <c r="O31" s="212"/>
      <c r="P31" s="212"/>
      <c r="Q31" s="38"/>
      <c r="R31" s="38"/>
      <c r="S31" s="38"/>
      <c r="T31" s="38"/>
      <c r="U31" s="38"/>
      <c r="V31" s="38"/>
      <c r="W31" s="211">
        <f>ROUND(BB94, 2)</f>
        <v>0</v>
      </c>
      <c r="X31" s="212"/>
      <c r="Y31" s="212"/>
      <c r="Z31" s="212"/>
      <c r="AA31" s="212"/>
      <c r="AB31" s="212"/>
      <c r="AC31" s="212"/>
      <c r="AD31" s="212"/>
      <c r="AE31" s="212"/>
      <c r="AF31" s="38"/>
      <c r="AG31" s="38"/>
      <c r="AH31" s="38"/>
      <c r="AI31" s="38"/>
      <c r="AJ31" s="38"/>
      <c r="AK31" s="211">
        <v>0</v>
      </c>
      <c r="AL31" s="212"/>
      <c r="AM31" s="212"/>
      <c r="AN31" s="212"/>
      <c r="AO31" s="212"/>
      <c r="AP31" s="38"/>
      <c r="AQ31" s="38"/>
      <c r="AR31" s="39"/>
      <c r="BE31" s="201"/>
    </row>
    <row r="32" spans="1:71" s="3" customFormat="1" ht="14.4" hidden="1" customHeight="1">
      <c r="B32" s="37"/>
      <c r="C32" s="38"/>
      <c r="D32" s="38"/>
      <c r="E32" s="38"/>
      <c r="F32" s="26" t="s">
        <v>41</v>
      </c>
      <c r="G32" s="38"/>
      <c r="H32" s="38"/>
      <c r="I32" s="38"/>
      <c r="J32" s="38"/>
      <c r="K32" s="38"/>
      <c r="L32" s="213">
        <v>0.15</v>
      </c>
      <c r="M32" s="212"/>
      <c r="N32" s="212"/>
      <c r="O32" s="212"/>
      <c r="P32" s="212"/>
      <c r="Q32" s="38"/>
      <c r="R32" s="38"/>
      <c r="S32" s="38"/>
      <c r="T32" s="38"/>
      <c r="U32" s="38"/>
      <c r="V32" s="38"/>
      <c r="W32" s="211">
        <f>ROUND(BC94, 2)</f>
        <v>0</v>
      </c>
      <c r="X32" s="212"/>
      <c r="Y32" s="212"/>
      <c r="Z32" s="212"/>
      <c r="AA32" s="212"/>
      <c r="AB32" s="212"/>
      <c r="AC32" s="212"/>
      <c r="AD32" s="212"/>
      <c r="AE32" s="212"/>
      <c r="AF32" s="38"/>
      <c r="AG32" s="38"/>
      <c r="AH32" s="38"/>
      <c r="AI32" s="38"/>
      <c r="AJ32" s="38"/>
      <c r="AK32" s="211">
        <v>0</v>
      </c>
      <c r="AL32" s="212"/>
      <c r="AM32" s="212"/>
      <c r="AN32" s="212"/>
      <c r="AO32" s="212"/>
      <c r="AP32" s="38"/>
      <c r="AQ32" s="38"/>
      <c r="AR32" s="39"/>
      <c r="BE32" s="201"/>
    </row>
    <row r="33" spans="1:57" s="3" customFormat="1" ht="14.4" hidden="1" customHeight="1">
      <c r="B33" s="37"/>
      <c r="C33" s="38"/>
      <c r="D33" s="38"/>
      <c r="E33" s="38"/>
      <c r="F33" s="26" t="s">
        <v>42</v>
      </c>
      <c r="G33" s="38"/>
      <c r="H33" s="38"/>
      <c r="I33" s="38"/>
      <c r="J33" s="38"/>
      <c r="K33" s="38"/>
      <c r="L33" s="213">
        <v>0</v>
      </c>
      <c r="M33" s="212"/>
      <c r="N33" s="212"/>
      <c r="O33" s="212"/>
      <c r="P33" s="212"/>
      <c r="Q33" s="38"/>
      <c r="R33" s="38"/>
      <c r="S33" s="38"/>
      <c r="T33" s="38"/>
      <c r="U33" s="38"/>
      <c r="V33" s="38"/>
      <c r="W33" s="211">
        <f>ROUND(BD94, 2)</f>
        <v>0</v>
      </c>
      <c r="X33" s="212"/>
      <c r="Y33" s="212"/>
      <c r="Z33" s="212"/>
      <c r="AA33" s="212"/>
      <c r="AB33" s="212"/>
      <c r="AC33" s="212"/>
      <c r="AD33" s="212"/>
      <c r="AE33" s="212"/>
      <c r="AF33" s="38"/>
      <c r="AG33" s="38"/>
      <c r="AH33" s="38"/>
      <c r="AI33" s="38"/>
      <c r="AJ33" s="38"/>
      <c r="AK33" s="211">
        <v>0</v>
      </c>
      <c r="AL33" s="212"/>
      <c r="AM33" s="212"/>
      <c r="AN33" s="212"/>
      <c r="AO33" s="212"/>
      <c r="AP33" s="38"/>
      <c r="AQ33" s="38"/>
      <c r="AR33" s="39"/>
      <c r="BE33" s="201"/>
    </row>
    <row r="34" spans="1:57" s="2" customFormat="1" ht="6.9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00"/>
    </row>
    <row r="35" spans="1:57" s="2" customFormat="1" ht="25.95" customHeight="1">
      <c r="A35" s="31"/>
      <c r="B35" s="32"/>
      <c r="C35" s="40"/>
      <c r="D35" s="41" t="s">
        <v>43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44</v>
      </c>
      <c r="U35" s="42"/>
      <c r="V35" s="42"/>
      <c r="W35" s="42"/>
      <c r="X35" s="214" t="s">
        <v>45</v>
      </c>
      <c r="Y35" s="215"/>
      <c r="Z35" s="215"/>
      <c r="AA35" s="215"/>
      <c r="AB35" s="215"/>
      <c r="AC35" s="42"/>
      <c r="AD35" s="42"/>
      <c r="AE35" s="42"/>
      <c r="AF35" s="42"/>
      <c r="AG35" s="42"/>
      <c r="AH35" s="42"/>
      <c r="AI35" s="42"/>
      <c r="AJ35" s="42"/>
      <c r="AK35" s="216">
        <f>SUM(AK26:AK33)</f>
        <v>0</v>
      </c>
      <c r="AL35" s="215"/>
      <c r="AM35" s="215"/>
      <c r="AN35" s="215"/>
      <c r="AO35" s="217"/>
      <c r="AP35" s="40"/>
      <c r="AQ35" s="40"/>
      <c r="AR35" s="36"/>
      <c r="BE35" s="31"/>
    </row>
    <row r="36" spans="1:57" s="2" customFormat="1" ht="6.9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" customHeight="1">
      <c r="B49" s="44"/>
      <c r="C49" s="45"/>
      <c r="D49" s="46" t="s">
        <v>46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47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 ht="10.199999999999999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0.199999999999999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0.199999999999999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0.199999999999999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0.199999999999999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0.199999999999999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0.199999999999999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0.199999999999999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0.199999999999999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0.19999999999999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3.2">
      <c r="A60" s="31"/>
      <c r="B60" s="32"/>
      <c r="C60" s="33"/>
      <c r="D60" s="49" t="s">
        <v>48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49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48</v>
      </c>
      <c r="AI60" s="35"/>
      <c r="AJ60" s="35"/>
      <c r="AK60" s="35"/>
      <c r="AL60" s="35"/>
      <c r="AM60" s="49" t="s">
        <v>49</v>
      </c>
      <c r="AN60" s="35"/>
      <c r="AO60" s="35"/>
      <c r="AP60" s="33"/>
      <c r="AQ60" s="33"/>
      <c r="AR60" s="36"/>
      <c r="BE60" s="31"/>
    </row>
    <row r="61" spans="1:57" ht="10.199999999999999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0.199999999999999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0.199999999999999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3.2">
      <c r="A64" s="31"/>
      <c r="B64" s="32"/>
      <c r="C64" s="33"/>
      <c r="D64" s="46" t="s">
        <v>50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51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 ht="10.199999999999999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0.199999999999999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0.199999999999999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0.199999999999999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0.19999999999999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0.199999999999999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0.199999999999999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0.199999999999999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0.199999999999999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0.199999999999999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3.2">
      <c r="A75" s="31"/>
      <c r="B75" s="32"/>
      <c r="C75" s="33"/>
      <c r="D75" s="49" t="s">
        <v>48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49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48</v>
      </c>
      <c r="AI75" s="35"/>
      <c r="AJ75" s="35"/>
      <c r="AK75" s="35"/>
      <c r="AL75" s="35"/>
      <c r="AM75" s="49" t="s">
        <v>49</v>
      </c>
      <c r="AN75" s="35"/>
      <c r="AO75" s="35"/>
      <c r="AP75" s="33"/>
      <c r="AQ75" s="33"/>
      <c r="AR75" s="36"/>
      <c r="BE75" s="31"/>
    </row>
    <row r="76" spans="1:57" s="2" customFormat="1" ht="10.199999999999999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1" s="2" customFormat="1" ht="6.9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1" s="2" customFormat="1" ht="24.9" customHeight="1">
      <c r="A82" s="31"/>
      <c r="B82" s="32"/>
      <c r="C82" s="20" t="s">
        <v>52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5"/>
      <c r="C84" s="26" t="s">
        <v>13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A913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1" s="5" customFormat="1" ht="36.9" customHeight="1">
      <c r="B85" s="58"/>
      <c r="C85" s="59" t="s">
        <v>16</v>
      </c>
      <c r="D85" s="60"/>
      <c r="E85" s="60"/>
      <c r="F85" s="60"/>
      <c r="G85" s="60"/>
      <c r="H85" s="60"/>
      <c r="I85" s="60"/>
      <c r="J85" s="60"/>
      <c r="K85" s="60"/>
      <c r="L85" s="218" t="str">
        <f>K6</f>
        <v>Využití důlních vod jako ochrana stavu vodních toků podzemních i povrchových - Studie proveditelnosti-monitoring- SHP...</v>
      </c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60"/>
      <c r="AQ85" s="60"/>
      <c r="AR85" s="61"/>
    </row>
    <row r="86" spans="1:91" s="2" customFormat="1" ht="6.9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20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22</v>
      </c>
      <c r="AJ87" s="33"/>
      <c r="AK87" s="33"/>
      <c r="AL87" s="33"/>
      <c r="AM87" s="220" t="str">
        <f>IF(AN8= "","",AN8)</f>
        <v>27. 7. 2021</v>
      </c>
      <c r="AN87" s="220"/>
      <c r="AO87" s="33"/>
      <c r="AP87" s="33"/>
      <c r="AQ87" s="33"/>
      <c r="AR87" s="36"/>
      <c r="BE87" s="31"/>
    </row>
    <row r="88" spans="1:91" s="2" customFormat="1" ht="6.9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15" customHeight="1">
      <c r="A89" s="31"/>
      <c r="B89" s="32"/>
      <c r="C89" s="26" t="s">
        <v>24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 xml:space="preserve"> 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29</v>
      </c>
      <c r="AJ89" s="33"/>
      <c r="AK89" s="33"/>
      <c r="AL89" s="33"/>
      <c r="AM89" s="221" t="str">
        <f>IF(E17="","",E17)</f>
        <v xml:space="preserve"> </v>
      </c>
      <c r="AN89" s="222"/>
      <c r="AO89" s="222"/>
      <c r="AP89" s="222"/>
      <c r="AQ89" s="33"/>
      <c r="AR89" s="36"/>
      <c r="AS89" s="223" t="s">
        <v>53</v>
      </c>
      <c r="AT89" s="224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1" s="2" customFormat="1" ht="15.15" customHeight="1">
      <c r="A90" s="31"/>
      <c r="B90" s="32"/>
      <c r="C90" s="26" t="s">
        <v>27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31</v>
      </c>
      <c r="AJ90" s="33"/>
      <c r="AK90" s="33"/>
      <c r="AL90" s="33"/>
      <c r="AM90" s="221" t="str">
        <f>IF(E20="","",E20)</f>
        <v xml:space="preserve"> </v>
      </c>
      <c r="AN90" s="222"/>
      <c r="AO90" s="222"/>
      <c r="AP90" s="222"/>
      <c r="AQ90" s="33"/>
      <c r="AR90" s="36"/>
      <c r="AS90" s="225"/>
      <c r="AT90" s="226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1" s="2" customFormat="1" ht="10.8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27"/>
      <c r="AT91" s="228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1" s="2" customFormat="1" ht="29.25" customHeight="1">
      <c r="A92" s="31"/>
      <c r="B92" s="32"/>
      <c r="C92" s="229" t="s">
        <v>54</v>
      </c>
      <c r="D92" s="230"/>
      <c r="E92" s="230"/>
      <c r="F92" s="230"/>
      <c r="G92" s="230"/>
      <c r="H92" s="70"/>
      <c r="I92" s="231" t="s">
        <v>55</v>
      </c>
      <c r="J92" s="230"/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0"/>
      <c r="X92" s="230"/>
      <c r="Y92" s="230"/>
      <c r="Z92" s="230"/>
      <c r="AA92" s="230"/>
      <c r="AB92" s="230"/>
      <c r="AC92" s="230"/>
      <c r="AD92" s="230"/>
      <c r="AE92" s="230"/>
      <c r="AF92" s="230"/>
      <c r="AG92" s="232" t="s">
        <v>56</v>
      </c>
      <c r="AH92" s="230"/>
      <c r="AI92" s="230"/>
      <c r="AJ92" s="230"/>
      <c r="AK92" s="230"/>
      <c r="AL92" s="230"/>
      <c r="AM92" s="230"/>
      <c r="AN92" s="231" t="s">
        <v>57</v>
      </c>
      <c r="AO92" s="230"/>
      <c r="AP92" s="233"/>
      <c r="AQ92" s="71" t="s">
        <v>58</v>
      </c>
      <c r="AR92" s="36"/>
      <c r="AS92" s="72" t="s">
        <v>59</v>
      </c>
      <c r="AT92" s="73" t="s">
        <v>60</v>
      </c>
      <c r="AU92" s="73" t="s">
        <v>61</v>
      </c>
      <c r="AV92" s="73" t="s">
        <v>62</v>
      </c>
      <c r="AW92" s="73" t="s">
        <v>63</v>
      </c>
      <c r="AX92" s="73" t="s">
        <v>64</v>
      </c>
      <c r="AY92" s="73" t="s">
        <v>65</v>
      </c>
      <c r="AZ92" s="73" t="s">
        <v>66</v>
      </c>
      <c r="BA92" s="73" t="s">
        <v>67</v>
      </c>
      <c r="BB92" s="73" t="s">
        <v>68</v>
      </c>
      <c r="BC92" s="73" t="s">
        <v>69</v>
      </c>
      <c r="BD92" s="74" t="s">
        <v>70</v>
      </c>
      <c r="BE92" s="31"/>
    </row>
    <row r="93" spans="1:91" s="2" customFormat="1" ht="10.8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1" s="6" customFormat="1" ht="32.4" customHeight="1">
      <c r="B94" s="78"/>
      <c r="C94" s="79" t="s">
        <v>71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37">
        <f>ROUND(AG95,2)</f>
        <v>0</v>
      </c>
      <c r="AH94" s="237"/>
      <c r="AI94" s="237"/>
      <c r="AJ94" s="237"/>
      <c r="AK94" s="237"/>
      <c r="AL94" s="237"/>
      <c r="AM94" s="237"/>
      <c r="AN94" s="238">
        <f>SUM(AG94,AT94)</f>
        <v>0</v>
      </c>
      <c r="AO94" s="238"/>
      <c r="AP94" s="238"/>
      <c r="AQ94" s="82" t="s">
        <v>1</v>
      </c>
      <c r="AR94" s="83"/>
      <c r="AS94" s="84">
        <f>ROUND(AS95,2)</f>
        <v>0</v>
      </c>
      <c r="AT94" s="85">
        <f>ROUND(SUM(AV94:AW94),2)</f>
        <v>0</v>
      </c>
      <c r="AU94" s="86">
        <f>ROUND(AU95,5)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ROUND(AZ95,2)</f>
        <v>0</v>
      </c>
      <c r="BA94" s="85">
        <f>ROUND(BA95,2)</f>
        <v>0</v>
      </c>
      <c r="BB94" s="85">
        <f>ROUND(BB95,2)</f>
        <v>0</v>
      </c>
      <c r="BC94" s="85">
        <f>ROUND(BC95,2)</f>
        <v>0</v>
      </c>
      <c r="BD94" s="87">
        <f>ROUND(BD95,2)</f>
        <v>0</v>
      </c>
      <c r="BS94" s="88" t="s">
        <v>72</v>
      </c>
      <c r="BT94" s="88" t="s">
        <v>73</v>
      </c>
      <c r="BU94" s="89" t="s">
        <v>74</v>
      </c>
      <c r="BV94" s="88" t="s">
        <v>75</v>
      </c>
      <c r="BW94" s="88" t="s">
        <v>5</v>
      </c>
      <c r="BX94" s="88" t="s">
        <v>76</v>
      </c>
      <c r="CL94" s="88" t="s">
        <v>1</v>
      </c>
    </row>
    <row r="95" spans="1:91" s="7" customFormat="1" ht="16.5" customHeight="1">
      <c r="A95" s="90" t="s">
        <v>77</v>
      </c>
      <c r="B95" s="91"/>
      <c r="C95" s="92"/>
      <c r="D95" s="236" t="s">
        <v>78</v>
      </c>
      <c r="E95" s="236"/>
      <c r="F95" s="236"/>
      <c r="G95" s="236"/>
      <c r="H95" s="236"/>
      <c r="I95" s="93"/>
      <c r="J95" s="236" t="s">
        <v>79</v>
      </c>
      <c r="K95" s="236"/>
      <c r="L95" s="236"/>
      <c r="M95" s="236"/>
      <c r="N95" s="236"/>
      <c r="O95" s="236"/>
      <c r="P95" s="236"/>
      <c r="Q95" s="236"/>
      <c r="R95" s="236"/>
      <c r="S95" s="236"/>
      <c r="T95" s="236"/>
      <c r="U95" s="236"/>
      <c r="V95" s="236"/>
      <c r="W95" s="236"/>
      <c r="X95" s="236"/>
      <c r="Y95" s="236"/>
      <c r="Z95" s="236"/>
      <c r="AA95" s="236"/>
      <c r="AB95" s="236"/>
      <c r="AC95" s="236"/>
      <c r="AD95" s="236"/>
      <c r="AE95" s="236"/>
      <c r="AF95" s="236"/>
      <c r="AG95" s="234">
        <f>'001 - SHP'!J30</f>
        <v>0</v>
      </c>
      <c r="AH95" s="235"/>
      <c r="AI95" s="235"/>
      <c r="AJ95" s="235"/>
      <c r="AK95" s="235"/>
      <c r="AL95" s="235"/>
      <c r="AM95" s="235"/>
      <c r="AN95" s="234">
        <f>SUM(AG95,AT95)</f>
        <v>0</v>
      </c>
      <c r="AO95" s="235"/>
      <c r="AP95" s="235"/>
      <c r="AQ95" s="94" t="s">
        <v>80</v>
      </c>
      <c r="AR95" s="95"/>
      <c r="AS95" s="96">
        <v>0</v>
      </c>
      <c r="AT95" s="97">
        <f>ROUND(SUM(AV95:AW95),2)</f>
        <v>0</v>
      </c>
      <c r="AU95" s="98">
        <f>'001 - SHP'!P118</f>
        <v>0</v>
      </c>
      <c r="AV95" s="97">
        <f>'001 - SHP'!J33</f>
        <v>0</v>
      </c>
      <c r="AW95" s="97">
        <f>'001 - SHP'!J34</f>
        <v>0</v>
      </c>
      <c r="AX95" s="97">
        <f>'001 - SHP'!J35</f>
        <v>0</v>
      </c>
      <c r="AY95" s="97">
        <f>'001 - SHP'!J36</f>
        <v>0</v>
      </c>
      <c r="AZ95" s="97">
        <f>'001 - SHP'!F33</f>
        <v>0</v>
      </c>
      <c r="BA95" s="97">
        <f>'001 - SHP'!F34</f>
        <v>0</v>
      </c>
      <c r="BB95" s="97">
        <f>'001 - SHP'!F35</f>
        <v>0</v>
      </c>
      <c r="BC95" s="97">
        <f>'001 - SHP'!F36</f>
        <v>0</v>
      </c>
      <c r="BD95" s="99">
        <f>'001 - SHP'!F37</f>
        <v>0</v>
      </c>
      <c r="BT95" s="100" t="s">
        <v>81</v>
      </c>
      <c r="BV95" s="100" t="s">
        <v>75</v>
      </c>
      <c r="BW95" s="100" t="s">
        <v>82</v>
      </c>
      <c r="BX95" s="100" t="s">
        <v>5</v>
      </c>
      <c r="CL95" s="100" t="s">
        <v>1</v>
      </c>
      <c r="CM95" s="100" t="s">
        <v>83</v>
      </c>
    </row>
    <row r="96" spans="1:91" s="2" customFormat="1" ht="30" customHeight="1">
      <c r="A96" s="31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6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" customHeight="1">
      <c r="A97" s="31"/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sheetProtection algorithmName="SHA-512" hashValue="YZ75aOvqFWRqcxazTDxqa2UzwaNTCBzGhz0UOlPEEwidhVgCPXzxLS2culL4uVz//QiXU4mv+1+zlM+6Rn3GnA==" saltValue="/hGbibhL0C8/yBRZXS3ut9MxcRTuw4/zpqPQiqUXxFxjZyH3+p+DtxXjrsYHMKMyRU2o6ejiA8tqGA23eezgVw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01 - SHP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8"/>
  <sheetViews>
    <sheetView showGridLines="0" tabSelected="1" topLeftCell="A116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AT2" s="14" t="s">
        <v>82</v>
      </c>
    </row>
    <row r="3" spans="1:46" s="1" customFormat="1" ht="6.9" customHeight="1"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7"/>
      <c r="AT3" s="14" t="s">
        <v>83</v>
      </c>
    </row>
    <row r="4" spans="1:46" s="1" customFormat="1" ht="24.9" customHeight="1">
      <c r="B4" s="17"/>
      <c r="D4" s="103" t="s">
        <v>84</v>
      </c>
      <c r="L4" s="17"/>
      <c r="M4" s="104" t="s">
        <v>10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105" t="s">
        <v>16</v>
      </c>
      <c r="L6" s="17"/>
    </row>
    <row r="7" spans="1:46" s="1" customFormat="1" ht="26.25" customHeight="1">
      <c r="B7" s="17"/>
      <c r="E7" s="240" t="str">
        <f>'Rekapitulace stavby'!K6</f>
        <v>Využití důlních vod jako ochrana stavu vodních toků podzemních i povrchových - Studie proveditelnosti-monitoring- SHP...</v>
      </c>
      <c r="F7" s="241"/>
      <c r="G7" s="241"/>
      <c r="H7" s="241"/>
      <c r="L7" s="17"/>
    </row>
    <row r="8" spans="1:46" s="2" customFormat="1" ht="12" customHeight="1">
      <c r="A8" s="31"/>
      <c r="B8" s="36"/>
      <c r="C8" s="31"/>
      <c r="D8" s="105" t="s">
        <v>85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42" t="s">
        <v>86</v>
      </c>
      <c r="F9" s="243"/>
      <c r="G9" s="243"/>
      <c r="H9" s="243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0.199999999999999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5" t="s">
        <v>18</v>
      </c>
      <c r="E11" s="31"/>
      <c r="F11" s="106" t="s">
        <v>1</v>
      </c>
      <c r="G11" s="31"/>
      <c r="H11" s="31"/>
      <c r="I11" s="105" t="s">
        <v>19</v>
      </c>
      <c r="J11" s="106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5" t="s">
        <v>20</v>
      </c>
      <c r="E12" s="31"/>
      <c r="F12" s="106" t="s">
        <v>21</v>
      </c>
      <c r="G12" s="31"/>
      <c r="H12" s="31"/>
      <c r="I12" s="105" t="s">
        <v>22</v>
      </c>
      <c r="J12" s="107" t="str">
        <f>'Rekapitulace stavby'!AN8</f>
        <v>27. 7. 2021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8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5" t="s">
        <v>24</v>
      </c>
      <c r="E14" s="31"/>
      <c r="F14" s="31"/>
      <c r="G14" s="31"/>
      <c r="H14" s="31"/>
      <c r="I14" s="105" t="s">
        <v>25</v>
      </c>
      <c r="J14" s="106" t="str">
        <f>IF('Rekapitulace stavby'!AN10="","",'Rekapitulace stavby'!AN10)</f>
        <v/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06" t="str">
        <f>IF('Rekapitulace stavby'!E11="","",'Rekapitulace stavby'!E11)</f>
        <v xml:space="preserve"> </v>
      </c>
      <c r="F15" s="31"/>
      <c r="G15" s="31"/>
      <c r="H15" s="31"/>
      <c r="I15" s="105" t="s">
        <v>26</v>
      </c>
      <c r="J15" s="106" t="str">
        <f>IF('Rekapitulace stavby'!AN11="","",'Rekapitulace stavby'!AN11)</f>
        <v/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5" t="s">
        <v>27</v>
      </c>
      <c r="E17" s="31"/>
      <c r="F17" s="31"/>
      <c r="G17" s="31"/>
      <c r="H17" s="31"/>
      <c r="I17" s="105" t="s">
        <v>25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44" t="str">
        <f>'Rekapitulace stavby'!E14</f>
        <v>Vyplň údaj</v>
      </c>
      <c r="F18" s="245"/>
      <c r="G18" s="245"/>
      <c r="H18" s="245"/>
      <c r="I18" s="105" t="s">
        <v>26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5" t="s">
        <v>29</v>
      </c>
      <c r="E20" s="31"/>
      <c r="F20" s="31"/>
      <c r="G20" s="31"/>
      <c r="H20" s="31"/>
      <c r="I20" s="105" t="s">
        <v>25</v>
      </c>
      <c r="J20" s="106" t="str">
        <f>IF('Rekapitulace stavby'!AN16="","",'Rekapitulace stavby'!AN16)</f>
        <v/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06" t="str">
        <f>IF('Rekapitulace stavby'!E17="","",'Rekapitulace stavby'!E17)</f>
        <v xml:space="preserve"> </v>
      </c>
      <c r="F21" s="31"/>
      <c r="G21" s="31"/>
      <c r="H21" s="31"/>
      <c r="I21" s="105" t="s">
        <v>26</v>
      </c>
      <c r="J21" s="106" t="str">
        <f>IF('Rekapitulace stavby'!AN17="","",'Rekapitulace stavby'!AN17)</f>
        <v/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5" t="s">
        <v>31</v>
      </c>
      <c r="E23" s="31"/>
      <c r="F23" s="31"/>
      <c r="G23" s="31"/>
      <c r="H23" s="31"/>
      <c r="I23" s="105" t="s">
        <v>25</v>
      </c>
      <c r="J23" s="106" t="str">
        <f>IF('Rekapitulace stavby'!AN19="","",'Rekapitulace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06" t="str">
        <f>IF('Rekapitulace stavby'!E20="","",'Rekapitulace stavby'!E20)</f>
        <v xml:space="preserve"> </v>
      </c>
      <c r="F24" s="31"/>
      <c r="G24" s="31"/>
      <c r="H24" s="31"/>
      <c r="I24" s="105" t="s">
        <v>26</v>
      </c>
      <c r="J24" s="106" t="str">
        <f>IF('Rekapitulace stavby'!AN20="","",'Rekapitulace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5" t="s">
        <v>32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08"/>
      <c r="B27" s="109"/>
      <c r="C27" s="108"/>
      <c r="D27" s="108"/>
      <c r="E27" s="246" t="s">
        <v>1</v>
      </c>
      <c r="F27" s="246"/>
      <c r="G27" s="246"/>
      <c r="H27" s="246"/>
      <c r="I27" s="108"/>
      <c r="J27" s="108"/>
      <c r="K27" s="108"/>
      <c r="L27" s="110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</row>
    <row r="28" spans="1:31" s="2" customFormat="1" ht="6.9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6"/>
      <c r="C29" s="31"/>
      <c r="D29" s="111"/>
      <c r="E29" s="111"/>
      <c r="F29" s="111"/>
      <c r="G29" s="111"/>
      <c r="H29" s="111"/>
      <c r="I29" s="111"/>
      <c r="J29" s="111"/>
      <c r="K29" s="111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2" t="s">
        <v>33</v>
      </c>
      <c r="E30" s="31"/>
      <c r="F30" s="31"/>
      <c r="G30" s="31"/>
      <c r="H30" s="31"/>
      <c r="I30" s="31"/>
      <c r="J30" s="113">
        <f>ROUND(J118,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6"/>
      <c r="C31" s="31"/>
      <c r="D31" s="111"/>
      <c r="E31" s="111"/>
      <c r="F31" s="111"/>
      <c r="G31" s="111"/>
      <c r="H31" s="111"/>
      <c r="I31" s="111"/>
      <c r="J31" s="111"/>
      <c r="K31" s="111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6"/>
      <c r="C32" s="31"/>
      <c r="D32" s="31"/>
      <c r="E32" s="31"/>
      <c r="F32" s="114" t="s">
        <v>35</v>
      </c>
      <c r="G32" s="31"/>
      <c r="H32" s="31"/>
      <c r="I32" s="114" t="s">
        <v>34</v>
      </c>
      <c r="J32" s="114" t="s">
        <v>36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6"/>
      <c r="C33" s="31"/>
      <c r="D33" s="115" t="s">
        <v>37</v>
      </c>
      <c r="E33" s="105" t="s">
        <v>38</v>
      </c>
      <c r="F33" s="116">
        <f>ROUND((SUM(BE118:BE137)),  2)</f>
        <v>0</v>
      </c>
      <c r="G33" s="31"/>
      <c r="H33" s="31"/>
      <c r="I33" s="117">
        <v>0.21</v>
      </c>
      <c r="J33" s="116">
        <f>ROUND(((SUM(BE118:BE137))*I33),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105" t="s">
        <v>39</v>
      </c>
      <c r="F34" s="116">
        <f>ROUND((SUM(BF118:BF137)),  2)</f>
        <v>0</v>
      </c>
      <c r="G34" s="31"/>
      <c r="H34" s="31"/>
      <c r="I34" s="117">
        <v>0.15</v>
      </c>
      <c r="J34" s="116">
        <f>ROUND(((SUM(BF118:BF137))*I34),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6"/>
      <c r="C35" s="31"/>
      <c r="D35" s="31"/>
      <c r="E35" s="105" t="s">
        <v>40</v>
      </c>
      <c r="F35" s="116">
        <f>ROUND((SUM(BG118:BG137)),  2)</f>
        <v>0</v>
      </c>
      <c r="G35" s="31"/>
      <c r="H35" s="31"/>
      <c r="I35" s="117">
        <v>0.21</v>
      </c>
      <c r="J35" s="116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6"/>
      <c r="C36" s="31"/>
      <c r="D36" s="31"/>
      <c r="E36" s="105" t="s">
        <v>41</v>
      </c>
      <c r="F36" s="116">
        <f>ROUND((SUM(BH118:BH137)),  2)</f>
        <v>0</v>
      </c>
      <c r="G36" s="31"/>
      <c r="H36" s="31"/>
      <c r="I36" s="117">
        <v>0.15</v>
      </c>
      <c r="J36" s="116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05" t="s">
        <v>42</v>
      </c>
      <c r="F37" s="116">
        <f>ROUND((SUM(BI118:BI137)),  2)</f>
        <v>0</v>
      </c>
      <c r="G37" s="31"/>
      <c r="H37" s="31"/>
      <c r="I37" s="117">
        <v>0</v>
      </c>
      <c r="J37" s="116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18"/>
      <c r="D39" s="119" t="s">
        <v>43</v>
      </c>
      <c r="E39" s="120"/>
      <c r="F39" s="120"/>
      <c r="G39" s="121" t="s">
        <v>44</v>
      </c>
      <c r="H39" s="122" t="s">
        <v>45</v>
      </c>
      <c r="I39" s="120"/>
      <c r="J39" s="123">
        <f>SUM(J30:J37)</f>
        <v>0</v>
      </c>
      <c r="K39" s="124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8"/>
      <c r="D50" s="125" t="s">
        <v>46</v>
      </c>
      <c r="E50" s="126"/>
      <c r="F50" s="126"/>
      <c r="G50" s="125" t="s">
        <v>47</v>
      </c>
      <c r="H50" s="126"/>
      <c r="I50" s="126"/>
      <c r="J50" s="126"/>
      <c r="K50" s="126"/>
      <c r="L50" s="48"/>
    </row>
    <row r="51" spans="1:31" ht="10.199999999999999">
      <c r="B51" s="17"/>
      <c r="L51" s="17"/>
    </row>
    <row r="52" spans="1:31" ht="10.199999999999999">
      <c r="B52" s="17"/>
      <c r="L52" s="17"/>
    </row>
    <row r="53" spans="1:31" ht="10.199999999999999">
      <c r="B53" s="17"/>
      <c r="L53" s="17"/>
    </row>
    <row r="54" spans="1:31" ht="10.199999999999999">
      <c r="B54" s="17"/>
      <c r="L54" s="17"/>
    </row>
    <row r="55" spans="1:31" ht="10.199999999999999">
      <c r="B55" s="17"/>
      <c r="L55" s="17"/>
    </row>
    <row r="56" spans="1:31" ht="10.199999999999999">
      <c r="B56" s="17"/>
      <c r="L56" s="17"/>
    </row>
    <row r="57" spans="1:31" ht="10.199999999999999">
      <c r="B57" s="17"/>
      <c r="L57" s="17"/>
    </row>
    <row r="58" spans="1:31" ht="10.199999999999999">
      <c r="B58" s="17"/>
      <c r="L58" s="17"/>
    </row>
    <row r="59" spans="1:31" ht="10.199999999999999">
      <c r="B59" s="17"/>
      <c r="L59" s="17"/>
    </row>
    <row r="60" spans="1:31" ht="10.199999999999999">
      <c r="B60" s="17"/>
      <c r="L60" s="17"/>
    </row>
    <row r="61" spans="1:31" s="2" customFormat="1" ht="13.2">
      <c r="A61" s="31"/>
      <c r="B61" s="36"/>
      <c r="C61" s="31"/>
      <c r="D61" s="127" t="s">
        <v>48</v>
      </c>
      <c r="E61" s="128"/>
      <c r="F61" s="129" t="s">
        <v>49</v>
      </c>
      <c r="G61" s="127" t="s">
        <v>48</v>
      </c>
      <c r="H61" s="128"/>
      <c r="I61" s="128"/>
      <c r="J61" s="130" t="s">
        <v>49</v>
      </c>
      <c r="K61" s="128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199999999999999">
      <c r="B62" s="17"/>
      <c r="L62" s="17"/>
    </row>
    <row r="63" spans="1:31" ht="10.199999999999999">
      <c r="B63" s="17"/>
      <c r="L63" s="17"/>
    </row>
    <row r="64" spans="1:31" ht="10.199999999999999">
      <c r="B64" s="17"/>
      <c r="L64" s="17"/>
    </row>
    <row r="65" spans="1:31" s="2" customFormat="1" ht="13.2">
      <c r="A65" s="31"/>
      <c r="B65" s="36"/>
      <c r="C65" s="31"/>
      <c r="D65" s="125" t="s">
        <v>50</v>
      </c>
      <c r="E65" s="131"/>
      <c r="F65" s="131"/>
      <c r="G65" s="125" t="s">
        <v>51</v>
      </c>
      <c r="H65" s="131"/>
      <c r="I65" s="131"/>
      <c r="J65" s="131"/>
      <c r="K65" s="13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199999999999999">
      <c r="B66" s="17"/>
      <c r="L66" s="17"/>
    </row>
    <row r="67" spans="1:31" ht="10.199999999999999">
      <c r="B67" s="17"/>
      <c r="L67" s="17"/>
    </row>
    <row r="68" spans="1:31" ht="10.199999999999999">
      <c r="B68" s="17"/>
      <c r="L68" s="17"/>
    </row>
    <row r="69" spans="1:31" ht="10.199999999999999">
      <c r="B69" s="17"/>
      <c r="L69" s="17"/>
    </row>
    <row r="70" spans="1:31" ht="10.199999999999999">
      <c r="B70" s="17"/>
      <c r="L70" s="17"/>
    </row>
    <row r="71" spans="1:31" ht="10.199999999999999">
      <c r="B71" s="17"/>
      <c r="L71" s="17"/>
    </row>
    <row r="72" spans="1:31" ht="10.199999999999999">
      <c r="B72" s="17"/>
      <c r="L72" s="17"/>
    </row>
    <row r="73" spans="1:31" ht="10.199999999999999">
      <c r="B73" s="17"/>
      <c r="L73" s="17"/>
    </row>
    <row r="74" spans="1:31" ht="10.199999999999999">
      <c r="B74" s="17"/>
      <c r="L74" s="17"/>
    </row>
    <row r="75" spans="1:31" ht="10.199999999999999">
      <c r="B75" s="17"/>
      <c r="L75" s="17"/>
    </row>
    <row r="76" spans="1:31" s="2" customFormat="1" ht="13.2">
      <c r="A76" s="31"/>
      <c r="B76" s="36"/>
      <c r="C76" s="31"/>
      <c r="D76" s="127" t="s">
        <v>48</v>
      </c>
      <c r="E76" s="128"/>
      <c r="F76" s="129" t="s">
        <v>49</v>
      </c>
      <c r="G76" s="127" t="s">
        <v>48</v>
      </c>
      <c r="H76" s="128"/>
      <c r="I76" s="128"/>
      <c r="J76" s="130" t="s">
        <v>49</v>
      </c>
      <c r="K76" s="128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32"/>
      <c r="C77" s="133"/>
      <c r="D77" s="133"/>
      <c r="E77" s="133"/>
      <c r="F77" s="133"/>
      <c r="G77" s="133"/>
      <c r="H77" s="133"/>
      <c r="I77" s="133"/>
      <c r="J77" s="133"/>
      <c r="K77" s="133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customHeight="1">
      <c r="A81" s="31"/>
      <c r="B81" s="134"/>
      <c r="C81" s="135"/>
      <c r="D81" s="135"/>
      <c r="E81" s="135"/>
      <c r="F81" s="135"/>
      <c r="G81" s="135"/>
      <c r="H81" s="135"/>
      <c r="I81" s="135"/>
      <c r="J81" s="135"/>
      <c r="K81" s="135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customHeight="1">
      <c r="A82" s="31"/>
      <c r="B82" s="32"/>
      <c r="C82" s="20" t="s">
        <v>87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26.25" customHeight="1">
      <c r="A85" s="31"/>
      <c r="B85" s="32"/>
      <c r="C85" s="33"/>
      <c r="D85" s="33"/>
      <c r="E85" s="247" t="str">
        <f>E7</f>
        <v>Využití důlních vod jako ochrana stavu vodních toků podzemních i povrchových - Studie proveditelnosti-monitoring- SHP...</v>
      </c>
      <c r="F85" s="248"/>
      <c r="G85" s="248"/>
      <c r="H85" s="248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85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18" t="str">
        <f>E9</f>
        <v>001 - SHP</v>
      </c>
      <c r="F87" s="249"/>
      <c r="G87" s="249"/>
      <c r="H87" s="249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20</v>
      </c>
      <c r="D89" s="33"/>
      <c r="E89" s="33"/>
      <c r="F89" s="24" t="str">
        <f>F12</f>
        <v xml:space="preserve"> </v>
      </c>
      <c r="G89" s="33"/>
      <c r="H89" s="33"/>
      <c r="I89" s="26" t="s">
        <v>22</v>
      </c>
      <c r="J89" s="63" t="str">
        <f>IF(J12="","",J12)</f>
        <v>27. 7. 2021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customHeight="1">
      <c r="A91" s="31"/>
      <c r="B91" s="32"/>
      <c r="C91" s="26" t="s">
        <v>24</v>
      </c>
      <c r="D91" s="33"/>
      <c r="E91" s="33"/>
      <c r="F91" s="24" t="str">
        <f>E15</f>
        <v xml:space="preserve"> </v>
      </c>
      <c r="G91" s="33"/>
      <c r="H91" s="33"/>
      <c r="I91" s="26" t="s">
        <v>29</v>
      </c>
      <c r="J91" s="29" t="str">
        <f>E21</f>
        <v xml:space="preserve"> 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customHeight="1">
      <c r="A92" s="31"/>
      <c r="B92" s="32"/>
      <c r="C92" s="26" t="s">
        <v>27</v>
      </c>
      <c r="D92" s="33"/>
      <c r="E92" s="33"/>
      <c r="F92" s="24" t="str">
        <f>IF(E18="","",E18)</f>
        <v>Vyplň údaj</v>
      </c>
      <c r="G92" s="33"/>
      <c r="H92" s="33"/>
      <c r="I92" s="26" t="s">
        <v>31</v>
      </c>
      <c r="J92" s="29" t="str">
        <f>E24</f>
        <v xml:space="preserve"> 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36" t="s">
        <v>88</v>
      </c>
      <c r="D94" s="137"/>
      <c r="E94" s="137"/>
      <c r="F94" s="137"/>
      <c r="G94" s="137"/>
      <c r="H94" s="137"/>
      <c r="I94" s="137"/>
      <c r="J94" s="138" t="s">
        <v>89</v>
      </c>
      <c r="K94" s="137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8" customHeight="1">
      <c r="A96" s="31"/>
      <c r="B96" s="32"/>
      <c r="C96" s="139" t="s">
        <v>90</v>
      </c>
      <c r="D96" s="33"/>
      <c r="E96" s="33"/>
      <c r="F96" s="33"/>
      <c r="G96" s="33"/>
      <c r="H96" s="33"/>
      <c r="I96" s="33"/>
      <c r="J96" s="81">
        <f>J118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91</v>
      </c>
    </row>
    <row r="97" spans="1:31" s="9" customFormat="1" ht="24.9" customHeight="1">
      <c r="B97" s="140"/>
      <c r="C97" s="141"/>
      <c r="D97" s="142" t="s">
        <v>92</v>
      </c>
      <c r="E97" s="143"/>
      <c r="F97" s="143"/>
      <c r="G97" s="143"/>
      <c r="H97" s="143"/>
      <c r="I97" s="143"/>
      <c r="J97" s="144">
        <f>J119</f>
        <v>0</v>
      </c>
      <c r="K97" s="141"/>
      <c r="L97" s="145"/>
    </row>
    <row r="98" spans="1:31" s="10" customFormat="1" ht="19.95" customHeight="1">
      <c r="B98" s="146"/>
      <c r="C98" s="147"/>
      <c r="D98" s="148" t="s">
        <v>93</v>
      </c>
      <c r="E98" s="149"/>
      <c r="F98" s="149"/>
      <c r="G98" s="149"/>
      <c r="H98" s="149"/>
      <c r="I98" s="149"/>
      <c r="J98" s="150">
        <f>J120</f>
        <v>0</v>
      </c>
      <c r="K98" s="147"/>
      <c r="L98" s="151"/>
    </row>
    <row r="99" spans="1:31" s="2" customFormat="1" ht="21.75" customHeight="1">
      <c r="A99" s="31"/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48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31" s="2" customFormat="1" ht="6.9" customHeight="1">
      <c r="A100" s="31"/>
      <c r="B100" s="51"/>
      <c r="C100" s="52"/>
      <c r="D100" s="52"/>
      <c r="E100" s="52"/>
      <c r="F100" s="52"/>
      <c r="G100" s="52"/>
      <c r="H100" s="52"/>
      <c r="I100" s="52"/>
      <c r="J100" s="52"/>
      <c r="K100" s="52"/>
      <c r="L100" s="48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</row>
    <row r="104" spans="1:31" s="2" customFormat="1" ht="6.9" customHeight="1">
      <c r="A104" s="31"/>
      <c r="B104" s="53"/>
      <c r="C104" s="54"/>
      <c r="D104" s="54"/>
      <c r="E104" s="54"/>
      <c r="F104" s="54"/>
      <c r="G104" s="54"/>
      <c r="H104" s="54"/>
      <c r="I104" s="54"/>
      <c r="J104" s="54"/>
      <c r="K104" s="54"/>
      <c r="L104" s="48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31" s="2" customFormat="1" ht="24.9" customHeight="1">
      <c r="A105" s="31"/>
      <c r="B105" s="32"/>
      <c r="C105" s="20" t="s">
        <v>94</v>
      </c>
      <c r="D105" s="33"/>
      <c r="E105" s="33"/>
      <c r="F105" s="33"/>
      <c r="G105" s="33"/>
      <c r="H105" s="33"/>
      <c r="I105" s="33"/>
      <c r="J105" s="33"/>
      <c r="K105" s="33"/>
      <c r="L105" s="48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6.9" customHeight="1">
      <c r="A106" s="31"/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12" customHeight="1">
      <c r="A107" s="31"/>
      <c r="B107" s="32"/>
      <c r="C107" s="26" t="s">
        <v>16</v>
      </c>
      <c r="D107" s="33"/>
      <c r="E107" s="33"/>
      <c r="F107" s="33"/>
      <c r="G107" s="33"/>
      <c r="H107" s="33"/>
      <c r="I107" s="33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26.25" customHeight="1">
      <c r="A108" s="31"/>
      <c r="B108" s="32"/>
      <c r="C108" s="33"/>
      <c r="D108" s="33"/>
      <c r="E108" s="247" t="str">
        <f>E7</f>
        <v>Využití důlních vod jako ochrana stavu vodních toků podzemních i povrchových - Studie proveditelnosti-monitoring- SHP...</v>
      </c>
      <c r="F108" s="248"/>
      <c r="G108" s="248"/>
      <c r="H108" s="248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12" customHeight="1">
      <c r="A109" s="31"/>
      <c r="B109" s="32"/>
      <c r="C109" s="26" t="s">
        <v>85</v>
      </c>
      <c r="D109" s="33"/>
      <c r="E109" s="33"/>
      <c r="F109" s="33"/>
      <c r="G109" s="33"/>
      <c r="H109" s="33"/>
      <c r="I109" s="33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6.5" customHeight="1">
      <c r="A110" s="31"/>
      <c r="B110" s="32"/>
      <c r="C110" s="33"/>
      <c r="D110" s="33"/>
      <c r="E110" s="218" t="str">
        <f>E9</f>
        <v>001 - SHP</v>
      </c>
      <c r="F110" s="249"/>
      <c r="G110" s="249"/>
      <c r="H110" s="249"/>
      <c r="I110" s="33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6.9" customHeight="1">
      <c r="A111" s="31"/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2" customHeight="1">
      <c r="A112" s="31"/>
      <c r="B112" s="32"/>
      <c r="C112" s="26" t="s">
        <v>20</v>
      </c>
      <c r="D112" s="33"/>
      <c r="E112" s="33"/>
      <c r="F112" s="24" t="str">
        <f>F12</f>
        <v xml:space="preserve"> </v>
      </c>
      <c r="G112" s="33"/>
      <c r="H112" s="33"/>
      <c r="I112" s="26" t="s">
        <v>22</v>
      </c>
      <c r="J112" s="63" t="str">
        <f>IF(J12="","",J12)</f>
        <v>27. 7. 2021</v>
      </c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6.9" customHeight="1">
      <c r="A113" s="31"/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5.15" customHeight="1">
      <c r="A114" s="31"/>
      <c r="B114" s="32"/>
      <c r="C114" s="26" t="s">
        <v>24</v>
      </c>
      <c r="D114" s="33"/>
      <c r="E114" s="33"/>
      <c r="F114" s="24" t="str">
        <f>E15</f>
        <v xml:space="preserve"> </v>
      </c>
      <c r="G114" s="33"/>
      <c r="H114" s="33"/>
      <c r="I114" s="26" t="s">
        <v>29</v>
      </c>
      <c r="J114" s="29" t="str">
        <f>E21</f>
        <v xml:space="preserve"> </v>
      </c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5.15" customHeight="1">
      <c r="A115" s="31"/>
      <c r="B115" s="32"/>
      <c r="C115" s="26" t="s">
        <v>27</v>
      </c>
      <c r="D115" s="33"/>
      <c r="E115" s="33"/>
      <c r="F115" s="24" t="str">
        <f>IF(E18="","",E18)</f>
        <v>Vyplň údaj</v>
      </c>
      <c r="G115" s="33"/>
      <c r="H115" s="33"/>
      <c r="I115" s="26" t="s">
        <v>31</v>
      </c>
      <c r="J115" s="29" t="str">
        <f>E24</f>
        <v xml:space="preserve"> </v>
      </c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0.35" customHeight="1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11" customFormat="1" ht="29.25" customHeight="1">
      <c r="A117" s="152"/>
      <c r="B117" s="153"/>
      <c r="C117" s="154" t="s">
        <v>95</v>
      </c>
      <c r="D117" s="155" t="s">
        <v>58</v>
      </c>
      <c r="E117" s="155" t="s">
        <v>54</v>
      </c>
      <c r="F117" s="155" t="s">
        <v>55</v>
      </c>
      <c r="G117" s="155" t="s">
        <v>96</v>
      </c>
      <c r="H117" s="155" t="s">
        <v>97</v>
      </c>
      <c r="I117" s="155" t="s">
        <v>98</v>
      </c>
      <c r="J117" s="156" t="s">
        <v>89</v>
      </c>
      <c r="K117" s="157" t="s">
        <v>99</v>
      </c>
      <c r="L117" s="158"/>
      <c r="M117" s="72" t="s">
        <v>1</v>
      </c>
      <c r="N117" s="73" t="s">
        <v>37</v>
      </c>
      <c r="O117" s="73" t="s">
        <v>100</v>
      </c>
      <c r="P117" s="73" t="s">
        <v>101</v>
      </c>
      <c r="Q117" s="73" t="s">
        <v>102</v>
      </c>
      <c r="R117" s="73" t="s">
        <v>103</v>
      </c>
      <c r="S117" s="73" t="s">
        <v>104</v>
      </c>
      <c r="T117" s="74" t="s">
        <v>105</v>
      </c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</row>
    <row r="118" spans="1:65" s="2" customFormat="1" ht="22.8" customHeight="1">
      <c r="A118" s="31"/>
      <c r="B118" s="32"/>
      <c r="C118" s="79" t="s">
        <v>106</v>
      </c>
      <c r="D118" s="33"/>
      <c r="E118" s="33"/>
      <c r="F118" s="33"/>
      <c r="G118" s="33"/>
      <c r="H118" s="33"/>
      <c r="I118" s="33"/>
      <c r="J118" s="159">
        <f>BK118</f>
        <v>0</v>
      </c>
      <c r="K118" s="33"/>
      <c r="L118" s="36"/>
      <c r="M118" s="75"/>
      <c r="N118" s="160"/>
      <c r="O118" s="76"/>
      <c r="P118" s="161">
        <f>P119</f>
        <v>0</v>
      </c>
      <c r="Q118" s="76"/>
      <c r="R118" s="161">
        <f>R119</f>
        <v>0</v>
      </c>
      <c r="S118" s="76"/>
      <c r="T118" s="162">
        <f>T119</f>
        <v>0</v>
      </c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T118" s="14" t="s">
        <v>72</v>
      </c>
      <c r="AU118" s="14" t="s">
        <v>91</v>
      </c>
      <c r="BK118" s="163">
        <f>BK119</f>
        <v>0</v>
      </c>
    </row>
    <row r="119" spans="1:65" s="12" customFormat="1" ht="25.95" customHeight="1">
      <c r="B119" s="164"/>
      <c r="C119" s="165"/>
      <c r="D119" s="166" t="s">
        <v>72</v>
      </c>
      <c r="E119" s="167" t="s">
        <v>107</v>
      </c>
      <c r="F119" s="167" t="s">
        <v>108</v>
      </c>
      <c r="G119" s="165"/>
      <c r="H119" s="165"/>
      <c r="I119" s="168"/>
      <c r="J119" s="169">
        <f>BK119</f>
        <v>0</v>
      </c>
      <c r="K119" s="165"/>
      <c r="L119" s="170"/>
      <c r="M119" s="171"/>
      <c r="N119" s="172"/>
      <c r="O119" s="172"/>
      <c r="P119" s="173">
        <f>P120</f>
        <v>0</v>
      </c>
      <c r="Q119" s="172"/>
      <c r="R119" s="173">
        <f>R120</f>
        <v>0</v>
      </c>
      <c r="S119" s="172"/>
      <c r="T119" s="174">
        <f>T120</f>
        <v>0</v>
      </c>
      <c r="AR119" s="175" t="s">
        <v>109</v>
      </c>
      <c r="AT119" s="176" t="s">
        <v>72</v>
      </c>
      <c r="AU119" s="176" t="s">
        <v>73</v>
      </c>
      <c r="AY119" s="175" t="s">
        <v>110</v>
      </c>
      <c r="BK119" s="177">
        <f>BK120</f>
        <v>0</v>
      </c>
    </row>
    <row r="120" spans="1:65" s="12" customFormat="1" ht="22.8" customHeight="1">
      <c r="B120" s="164"/>
      <c r="C120" s="165"/>
      <c r="D120" s="166" t="s">
        <v>72</v>
      </c>
      <c r="E120" s="178" t="s">
        <v>111</v>
      </c>
      <c r="F120" s="178" t="s">
        <v>112</v>
      </c>
      <c r="G120" s="165"/>
      <c r="H120" s="165"/>
      <c r="I120" s="168"/>
      <c r="J120" s="179">
        <f>BK120</f>
        <v>0</v>
      </c>
      <c r="K120" s="165"/>
      <c r="L120" s="170"/>
      <c r="M120" s="171"/>
      <c r="N120" s="172"/>
      <c r="O120" s="172"/>
      <c r="P120" s="173">
        <f>SUM(P121:P137)</f>
        <v>0</v>
      </c>
      <c r="Q120" s="172"/>
      <c r="R120" s="173">
        <f>SUM(R121:R137)</f>
        <v>0</v>
      </c>
      <c r="S120" s="172"/>
      <c r="T120" s="174">
        <f>SUM(T121:T137)</f>
        <v>0</v>
      </c>
      <c r="AR120" s="175" t="s">
        <v>109</v>
      </c>
      <c r="AT120" s="176" t="s">
        <v>72</v>
      </c>
      <c r="AU120" s="176" t="s">
        <v>81</v>
      </c>
      <c r="AY120" s="175" t="s">
        <v>110</v>
      </c>
      <c r="BK120" s="177">
        <f>SUM(BK121:BK137)</f>
        <v>0</v>
      </c>
    </row>
    <row r="121" spans="1:65" s="2" customFormat="1" ht="62.7" customHeight="1">
      <c r="A121" s="31"/>
      <c r="B121" s="32"/>
      <c r="C121" s="180" t="s">
        <v>81</v>
      </c>
      <c r="D121" s="180" t="s">
        <v>113</v>
      </c>
      <c r="E121" s="181" t="s">
        <v>114</v>
      </c>
      <c r="F121" s="182" t="s">
        <v>115</v>
      </c>
      <c r="G121" s="183" t="s">
        <v>116</v>
      </c>
      <c r="H121" s="184">
        <v>1</v>
      </c>
      <c r="I121" s="185"/>
      <c r="J121" s="186">
        <f t="shared" ref="J121:J137" si="0">ROUND(I121*H121,2)</f>
        <v>0</v>
      </c>
      <c r="K121" s="187"/>
      <c r="L121" s="36"/>
      <c r="M121" s="188" t="s">
        <v>1</v>
      </c>
      <c r="N121" s="189" t="s">
        <v>38</v>
      </c>
      <c r="O121" s="68"/>
      <c r="P121" s="190">
        <f t="shared" ref="P121:P137" si="1">O121*H121</f>
        <v>0</v>
      </c>
      <c r="Q121" s="190">
        <v>0</v>
      </c>
      <c r="R121" s="190">
        <f t="shared" ref="R121:R137" si="2">Q121*H121</f>
        <v>0</v>
      </c>
      <c r="S121" s="190">
        <v>0</v>
      </c>
      <c r="T121" s="191">
        <f t="shared" ref="T121:T137" si="3">S121*H121</f>
        <v>0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R121" s="192" t="s">
        <v>117</v>
      </c>
      <c r="AT121" s="192" t="s">
        <v>113</v>
      </c>
      <c r="AU121" s="192" t="s">
        <v>83</v>
      </c>
      <c r="AY121" s="14" t="s">
        <v>110</v>
      </c>
      <c r="BE121" s="193">
        <f t="shared" ref="BE121:BE137" si="4">IF(N121="základní",J121,0)</f>
        <v>0</v>
      </c>
      <c r="BF121" s="193">
        <f t="shared" ref="BF121:BF137" si="5">IF(N121="snížená",J121,0)</f>
        <v>0</v>
      </c>
      <c r="BG121" s="193">
        <f t="shared" ref="BG121:BG137" si="6">IF(N121="zákl. přenesená",J121,0)</f>
        <v>0</v>
      </c>
      <c r="BH121" s="193">
        <f t="shared" ref="BH121:BH137" si="7">IF(N121="sníž. přenesená",J121,0)</f>
        <v>0</v>
      </c>
      <c r="BI121" s="193">
        <f t="shared" ref="BI121:BI137" si="8">IF(N121="nulová",J121,0)</f>
        <v>0</v>
      </c>
      <c r="BJ121" s="14" t="s">
        <v>81</v>
      </c>
      <c r="BK121" s="193">
        <f t="shared" ref="BK121:BK137" si="9">ROUND(I121*H121,2)</f>
        <v>0</v>
      </c>
      <c r="BL121" s="14" t="s">
        <v>117</v>
      </c>
      <c r="BM121" s="192" t="s">
        <v>83</v>
      </c>
    </row>
    <row r="122" spans="1:65" s="2" customFormat="1" ht="37.799999999999997" customHeight="1">
      <c r="A122" s="31"/>
      <c r="B122" s="32"/>
      <c r="C122" s="180" t="s">
        <v>83</v>
      </c>
      <c r="D122" s="180" t="s">
        <v>113</v>
      </c>
      <c r="E122" s="181" t="s">
        <v>118</v>
      </c>
      <c r="F122" s="182" t="s">
        <v>119</v>
      </c>
      <c r="G122" s="183" t="s">
        <v>116</v>
      </c>
      <c r="H122" s="184">
        <v>1</v>
      </c>
      <c r="I122" s="185"/>
      <c r="J122" s="186">
        <f t="shared" si="0"/>
        <v>0</v>
      </c>
      <c r="K122" s="187"/>
      <c r="L122" s="36"/>
      <c r="M122" s="188" t="s">
        <v>1</v>
      </c>
      <c r="N122" s="189" t="s">
        <v>38</v>
      </c>
      <c r="O122" s="68"/>
      <c r="P122" s="190">
        <f t="shared" si="1"/>
        <v>0</v>
      </c>
      <c r="Q122" s="190">
        <v>0</v>
      </c>
      <c r="R122" s="190">
        <f t="shared" si="2"/>
        <v>0</v>
      </c>
      <c r="S122" s="190">
        <v>0</v>
      </c>
      <c r="T122" s="191">
        <f t="shared" si="3"/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R122" s="192" t="s">
        <v>117</v>
      </c>
      <c r="AT122" s="192" t="s">
        <v>113</v>
      </c>
      <c r="AU122" s="192" t="s">
        <v>83</v>
      </c>
      <c r="AY122" s="14" t="s">
        <v>110</v>
      </c>
      <c r="BE122" s="193">
        <f t="shared" si="4"/>
        <v>0</v>
      </c>
      <c r="BF122" s="193">
        <f t="shared" si="5"/>
        <v>0</v>
      </c>
      <c r="BG122" s="193">
        <f t="shared" si="6"/>
        <v>0</v>
      </c>
      <c r="BH122" s="193">
        <f t="shared" si="7"/>
        <v>0</v>
      </c>
      <c r="BI122" s="193">
        <f t="shared" si="8"/>
        <v>0</v>
      </c>
      <c r="BJ122" s="14" t="s">
        <v>81</v>
      </c>
      <c r="BK122" s="193">
        <f t="shared" si="9"/>
        <v>0</v>
      </c>
      <c r="BL122" s="14" t="s">
        <v>117</v>
      </c>
      <c r="BM122" s="192" t="s">
        <v>117</v>
      </c>
    </row>
    <row r="123" spans="1:65" s="2" customFormat="1" ht="24.15" customHeight="1">
      <c r="A123" s="31"/>
      <c r="B123" s="32"/>
      <c r="C123" s="180" t="s">
        <v>120</v>
      </c>
      <c r="D123" s="180" t="s">
        <v>113</v>
      </c>
      <c r="E123" s="181" t="s">
        <v>121</v>
      </c>
      <c r="F123" s="182" t="s">
        <v>122</v>
      </c>
      <c r="G123" s="183" t="s">
        <v>116</v>
      </c>
      <c r="H123" s="184">
        <v>1</v>
      </c>
      <c r="I123" s="185"/>
      <c r="J123" s="186">
        <f t="shared" si="0"/>
        <v>0</v>
      </c>
      <c r="K123" s="187"/>
      <c r="L123" s="36"/>
      <c r="M123" s="188" t="s">
        <v>1</v>
      </c>
      <c r="N123" s="189" t="s">
        <v>38</v>
      </c>
      <c r="O123" s="68"/>
      <c r="P123" s="190">
        <f t="shared" si="1"/>
        <v>0</v>
      </c>
      <c r="Q123" s="190">
        <v>0</v>
      </c>
      <c r="R123" s="190">
        <f t="shared" si="2"/>
        <v>0</v>
      </c>
      <c r="S123" s="190">
        <v>0</v>
      </c>
      <c r="T123" s="191">
        <f t="shared" si="3"/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192" t="s">
        <v>117</v>
      </c>
      <c r="AT123" s="192" t="s">
        <v>113</v>
      </c>
      <c r="AU123" s="192" t="s">
        <v>83</v>
      </c>
      <c r="AY123" s="14" t="s">
        <v>110</v>
      </c>
      <c r="BE123" s="193">
        <f t="shared" si="4"/>
        <v>0</v>
      </c>
      <c r="BF123" s="193">
        <f t="shared" si="5"/>
        <v>0</v>
      </c>
      <c r="BG123" s="193">
        <f t="shared" si="6"/>
        <v>0</v>
      </c>
      <c r="BH123" s="193">
        <f t="shared" si="7"/>
        <v>0</v>
      </c>
      <c r="BI123" s="193">
        <f t="shared" si="8"/>
        <v>0</v>
      </c>
      <c r="BJ123" s="14" t="s">
        <v>81</v>
      </c>
      <c r="BK123" s="193">
        <f t="shared" si="9"/>
        <v>0</v>
      </c>
      <c r="BL123" s="14" t="s">
        <v>117</v>
      </c>
      <c r="BM123" s="192" t="s">
        <v>123</v>
      </c>
    </row>
    <row r="124" spans="1:65" s="2" customFormat="1" ht="49.05" customHeight="1">
      <c r="A124" s="31"/>
      <c r="B124" s="32"/>
      <c r="C124" s="180" t="s">
        <v>117</v>
      </c>
      <c r="D124" s="180" t="s">
        <v>113</v>
      </c>
      <c r="E124" s="181" t="s">
        <v>124</v>
      </c>
      <c r="F124" s="182" t="s">
        <v>125</v>
      </c>
      <c r="G124" s="183" t="s">
        <v>116</v>
      </c>
      <c r="H124" s="184">
        <v>1</v>
      </c>
      <c r="I124" s="185"/>
      <c r="J124" s="186">
        <f t="shared" si="0"/>
        <v>0</v>
      </c>
      <c r="K124" s="187"/>
      <c r="L124" s="36"/>
      <c r="M124" s="188" t="s">
        <v>1</v>
      </c>
      <c r="N124" s="189" t="s">
        <v>38</v>
      </c>
      <c r="O124" s="68"/>
      <c r="P124" s="190">
        <f t="shared" si="1"/>
        <v>0</v>
      </c>
      <c r="Q124" s="190">
        <v>0</v>
      </c>
      <c r="R124" s="190">
        <f t="shared" si="2"/>
        <v>0</v>
      </c>
      <c r="S124" s="190">
        <v>0</v>
      </c>
      <c r="T124" s="191">
        <f t="shared" si="3"/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92" t="s">
        <v>117</v>
      </c>
      <c r="AT124" s="192" t="s">
        <v>113</v>
      </c>
      <c r="AU124" s="192" t="s">
        <v>83</v>
      </c>
      <c r="AY124" s="14" t="s">
        <v>110</v>
      </c>
      <c r="BE124" s="193">
        <f t="shared" si="4"/>
        <v>0</v>
      </c>
      <c r="BF124" s="193">
        <f t="shared" si="5"/>
        <v>0</v>
      </c>
      <c r="BG124" s="193">
        <f t="shared" si="6"/>
        <v>0</v>
      </c>
      <c r="BH124" s="193">
        <f t="shared" si="7"/>
        <v>0</v>
      </c>
      <c r="BI124" s="193">
        <f t="shared" si="8"/>
        <v>0</v>
      </c>
      <c r="BJ124" s="14" t="s">
        <v>81</v>
      </c>
      <c r="BK124" s="193">
        <f t="shared" si="9"/>
        <v>0</v>
      </c>
      <c r="BL124" s="14" t="s">
        <v>117</v>
      </c>
      <c r="BM124" s="192" t="s">
        <v>126</v>
      </c>
    </row>
    <row r="125" spans="1:65" s="2" customFormat="1" ht="37.799999999999997" customHeight="1">
      <c r="A125" s="31"/>
      <c r="B125" s="32"/>
      <c r="C125" s="180" t="s">
        <v>109</v>
      </c>
      <c r="D125" s="180" t="s">
        <v>113</v>
      </c>
      <c r="E125" s="181" t="s">
        <v>127</v>
      </c>
      <c r="F125" s="182" t="s">
        <v>128</v>
      </c>
      <c r="G125" s="183" t="s">
        <v>116</v>
      </c>
      <c r="H125" s="184">
        <v>1</v>
      </c>
      <c r="I125" s="185"/>
      <c r="J125" s="186">
        <f t="shared" si="0"/>
        <v>0</v>
      </c>
      <c r="K125" s="187"/>
      <c r="L125" s="36"/>
      <c r="M125" s="188" t="s">
        <v>1</v>
      </c>
      <c r="N125" s="189" t="s">
        <v>38</v>
      </c>
      <c r="O125" s="68"/>
      <c r="P125" s="190">
        <f t="shared" si="1"/>
        <v>0</v>
      </c>
      <c r="Q125" s="190">
        <v>0</v>
      </c>
      <c r="R125" s="190">
        <f t="shared" si="2"/>
        <v>0</v>
      </c>
      <c r="S125" s="190">
        <v>0</v>
      </c>
      <c r="T125" s="191">
        <f t="shared" si="3"/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92" t="s">
        <v>117</v>
      </c>
      <c r="AT125" s="192" t="s">
        <v>113</v>
      </c>
      <c r="AU125" s="192" t="s">
        <v>83</v>
      </c>
      <c r="AY125" s="14" t="s">
        <v>110</v>
      </c>
      <c r="BE125" s="193">
        <f t="shared" si="4"/>
        <v>0</v>
      </c>
      <c r="BF125" s="193">
        <f t="shared" si="5"/>
        <v>0</v>
      </c>
      <c r="BG125" s="193">
        <f t="shared" si="6"/>
        <v>0</v>
      </c>
      <c r="BH125" s="193">
        <f t="shared" si="7"/>
        <v>0</v>
      </c>
      <c r="BI125" s="193">
        <f t="shared" si="8"/>
        <v>0</v>
      </c>
      <c r="BJ125" s="14" t="s">
        <v>81</v>
      </c>
      <c r="BK125" s="193">
        <f t="shared" si="9"/>
        <v>0</v>
      </c>
      <c r="BL125" s="14" t="s">
        <v>117</v>
      </c>
      <c r="BM125" s="192" t="s">
        <v>129</v>
      </c>
    </row>
    <row r="126" spans="1:65" s="2" customFormat="1" ht="49.05" customHeight="1">
      <c r="A126" s="31"/>
      <c r="B126" s="32"/>
      <c r="C126" s="180" t="s">
        <v>123</v>
      </c>
      <c r="D126" s="180" t="s">
        <v>113</v>
      </c>
      <c r="E126" s="181" t="s">
        <v>130</v>
      </c>
      <c r="F126" s="182" t="s">
        <v>131</v>
      </c>
      <c r="G126" s="183" t="s">
        <v>116</v>
      </c>
      <c r="H126" s="184">
        <v>1</v>
      </c>
      <c r="I126" s="185"/>
      <c r="J126" s="186">
        <f t="shared" si="0"/>
        <v>0</v>
      </c>
      <c r="K126" s="187"/>
      <c r="L126" s="36"/>
      <c r="M126" s="188" t="s">
        <v>1</v>
      </c>
      <c r="N126" s="189" t="s">
        <v>38</v>
      </c>
      <c r="O126" s="68"/>
      <c r="P126" s="190">
        <f t="shared" si="1"/>
        <v>0</v>
      </c>
      <c r="Q126" s="190">
        <v>0</v>
      </c>
      <c r="R126" s="190">
        <f t="shared" si="2"/>
        <v>0</v>
      </c>
      <c r="S126" s="190">
        <v>0</v>
      </c>
      <c r="T126" s="191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92" t="s">
        <v>117</v>
      </c>
      <c r="AT126" s="192" t="s">
        <v>113</v>
      </c>
      <c r="AU126" s="192" t="s">
        <v>83</v>
      </c>
      <c r="AY126" s="14" t="s">
        <v>110</v>
      </c>
      <c r="BE126" s="193">
        <f t="shared" si="4"/>
        <v>0</v>
      </c>
      <c r="BF126" s="193">
        <f t="shared" si="5"/>
        <v>0</v>
      </c>
      <c r="BG126" s="193">
        <f t="shared" si="6"/>
        <v>0</v>
      </c>
      <c r="BH126" s="193">
        <f t="shared" si="7"/>
        <v>0</v>
      </c>
      <c r="BI126" s="193">
        <f t="shared" si="8"/>
        <v>0</v>
      </c>
      <c r="BJ126" s="14" t="s">
        <v>81</v>
      </c>
      <c r="BK126" s="193">
        <f t="shared" si="9"/>
        <v>0</v>
      </c>
      <c r="BL126" s="14" t="s">
        <v>117</v>
      </c>
      <c r="BM126" s="192" t="s">
        <v>132</v>
      </c>
    </row>
    <row r="127" spans="1:65" s="2" customFormat="1" ht="33" customHeight="1">
      <c r="A127" s="31"/>
      <c r="B127" s="32"/>
      <c r="C127" s="180" t="s">
        <v>133</v>
      </c>
      <c r="D127" s="180" t="s">
        <v>113</v>
      </c>
      <c r="E127" s="181" t="s">
        <v>134</v>
      </c>
      <c r="F127" s="182" t="s">
        <v>135</v>
      </c>
      <c r="G127" s="183" t="s">
        <v>116</v>
      </c>
      <c r="H127" s="184">
        <v>1</v>
      </c>
      <c r="I127" s="185"/>
      <c r="J127" s="186">
        <f t="shared" si="0"/>
        <v>0</v>
      </c>
      <c r="K127" s="187"/>
      <c r="L127" s="36"/>
      <c r="M127" s="188" t="s">
        <v>1</v>
      </c>
      <c r="N127" s="189" t="s">
        <v>38</v>
      </c>
      <c r="O127" s="68"/>
      <c r="P127" s="190">
        <f t="shared" si="1"/>
        <v>0</v>
      </c>
      <c r="Q127" s="190">
        <v>0</v>
      </c>
      <c r="R127" s="190">
        <f t="shared" si="2"/>
        <v>0</v>
      </c>
      <c r="S127" s="190">
        <v>0</v>
      </c>
      <c r="T127" s="191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92" t="s">
        <v>117</v>
      </c>
      <c r="AT127" s="192" t="s">
        <v>113</v>
      </c>
      <c r="AU127" s="192" t="s">
        <v>83</v>
      </c>
      <c r="AY127" s="14" t="s">
        <v>110</v>
      </c>
      <c r="BE127" s="193">
        <f t="shared" si="4"/>
        <v>0</v>
      </c>
      <c r="BF127" s="193">
        <f t="shared" si="5"/>
        <v>0</v>
      </c>
      <c r="BG127" s="193">
        <f t="shared" si="6"/>
        <v>0</v>
      </c>
      <c r="BH127" s="193">
        <f t="shared" si="7"/>
        <v>0</v>
      </c>
      <c r="BI127" s="193">
        <f t="shared" si="8"/>
        <v>0</v>
      </c>
      <c r="BJ127" s="14" t="s">
        <v>81</v>
      </c>
      <c r="BK127" s="193">
        <f t="shared" si="9"/>
        <v>0</v>
      </c>
      <c r="BL127" s="14" t="s">
        <v>117</v>
      </c>
      <c r="BM127" s="192" t="s">
        <v>136</v>
      </c>
    </row>
    <row r="128" spans="1:65" s="2" customFormat="1" ht="49.05" customHeight="1">
      <c r="A128" s="31"/>
      <c r="B128" s="32"/>
      <c r="C128" s="180" t="s">
        <v>126</v>
      </c>
      <c r="D128" s="180" t="s">
        <v>113</v>
      </c>
      <c r="E128" s="181" t="s">
        <v>137</v>
      </c>
      <c r="F128" s="182" t="s">
        <v>138</v>
      </c>
      <c r="G128" s="183" t="s">
        <v>116</v>
      </c>
      <c r="H128" s="184">
        <v>1</v>
      </c>
      <c r="I128" s="185"/>
      <c r="J128" s="186">
        <f t="shared" si="0"/>
        <v>0</v>
      </c>
      <c r="K128" s="187"/>
      <c r="L128" s="36"/>
      <c r="M128" s="188" t="s">
        <v>1</v>
      </c>
      <c r="N128" s="189" t="s">
        <v>38</v>
      </c>
      <c r="O128" s="68"/>
      <c r="P128" s="190">
        <f t="shared" si="1"/>
        <v>0</v>
      </c>
      <c r="Q128" s="190">
        <v>0</v>
      </c>
      <c r="R128" s="190">
        <f t="shared" si="2"/>
        <v>0</v>
      </c>
      <c r="S128" s="190">
        <v>0</v>
      </c>
      <c r="T128" s="191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92" t="s">
        <v>117</v>
      </c>
      <c r="AT128" s="192" t="s">
        <v>113</v>
      </c>
      <c r="AU128" s="192" t="s">
        <v>83</v>
      </c>
      <c r="AY128" s="14" t="s">
        <v>110</v>
      </c>
      <c r="BE128" s="193">
        <f t="shared" si="4"/>
        <v>0</v>
      </c>
      <c r="BF128" s="193">
        <f t="shared" si="5"/>
        <v>0</v>
      </c>
      <c r="BG128" s="193">
        <f t="shared" si="6"/>
        <v>0</v>
      </c>
      <c r="BH128" s="193">
        <f t="shared" si="7"/>
        <v>0</v>
      </c>
      <c r="BI128" s="193">
        <f t="shared" si="8"/>
        <v>0</v>
      </c>
      <c r="BJ128" s="14" t="s">
        <v>81</v>
      </c>
      <c r="BK128" s="193">
        <f t="shared" si="9"/>
        <v>0</v>
      </c>
      <c r="BL128" s="14" t="s">
        <v>117</v>
      </c>
      <c r="BM128" s="192" t="s">
        <v>139</v>
      </c>
    </row>
    <row r="129" spans="1:65" s="2" customFormat="1" ht="37.799999999999997" customHeight="1">
      <c r="A129" s="31"/>
      <c r="B129" s="32"/>
      <c r="C129" s="180" t="s">
        <v>140</v>
      </c>
      <c r="D129" s="180" t="s">
        <v>113</v>
      </c>
      <c r="E129" s="181" t="s">
        <v>141</v>
      </c>
      <c r="F129" s="182" t="s">
        <v>142</v>
      </c>
      <c r="G129" s="183" t="s">
        <v>116</v>
      </c>
      <c r="H129" s="184">
        <v>1</v>
      </c>
      <c r="I129" s="185"/>
      <c r="J129" s="186">
        <f t="shared" si="0"/>
        <v>0</v>
      </c>
      <c r="K129" s="187"/>
      <c r="L129" s="36"/>
      <c r="M129" s="188" t="s">
        <v>1</v>
      </c>
      <c r="N129" s="189" t="s">
        <v>38</v>
      </c>
      <c r="O129" s="68"/>
      <c r="P129" s="190">
        <f t="shared" si="1"/>
        <v>0</v>
      </c>
      <c r="Q129" s="190">
        <v>0</v>
      </c>
      <c r="R129" s="190">
        <f t="shared" si="2"/>
        <v>0</v>
      </c>
      <c r="S129" s="190">
        <v>0</v>
      </c>
      <c r="T129" s="191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2" t="s">
        <v>117</v>
      </c>
      <c r="AT129" s="192" t="s">
        <v>113</v>
      </c>
      <c r="AU129" s="192" t="s">
        <v>83</v>
      </c>
      <c r="AY129" s="14" t="s">
        <v>110</v>
      </c>
      <c r="BE129" s="193">
        <f t="shared" si="4"/>
        <v>0</v>
      </c>
      <c r="BF129" s="193">
        <f t="shared" si="5"/>
        <v>0</v>
      </c>
      <c r="BG129" s="193">
        <f t="shared" si="6"/>
        <v>0</v>
      </c>
      <c r="BH129" s="193">
        <f t="shared" si="7"/>
        <v>0</v>
      </c>
      <c r="BI129" s="193">
        <f t="shared" si="8"/>
        <v>0</v>
      </c>
      <c r="BJ129" s="14" t="s">
        <v>81</v>
      </c>
      <c r="BK129" s="193">
        <f t="shared" si="9"/>
        <v>0</v>
      </c>
      <c r="BL129" s="14" t="s">
        <v>117</v>
      </c>
      <c r="BM129" s="192" t="s">
        <v>143</v>
      </c>
    </row>
    <row r="130" spans="1:65" s="2" customFormat="1" ht="49.05" customHeight="1">
      <c r="A130" s="31"/>
      <c r="B130" s="32"/>
      <c r="C130" s="180" t="s">
        <v>129</v>
      </c>
      <c r="D130" s="180" t="s">
        <v>113</v>
      </c>
      <c r="E130" s="181" t="s">
        <v>144</v>
      </c>
      <c r="F130" s="182" t="s">
        <v>145</v>
      </c>
      <c r="G130" s="183" t="s">
        <v>116</v>
      </c>
      <c r="H130" s="184">
        <v>1</v>
      </c>
      <c r="I130" s="185"/>
      <c r="J130" s="186">
        <f t="shared" si="0"/>
        <v>0</v>
      </c>
      <c r="K130" s="187"/>
      <c r="L130" s="36"/>
      <c r="M130" s="188" t="s">
        <v>1</v>
      </c>
      <c r="N130" s="189" t="s">
        <v>38</v>
      </c>
      <c r="O130" s="68"/>
      <c r="P130" s="190">
        <f t="shared" si="1"/>
        <v>0</v>
      </c>
      <c r="Q130" s="190">
        <v>0</v>
      </c>
      <c r="R130" s="190">
        <f t="shared" si="2"/>
        <v>0</v>
      </c>
      <c r="S130" s="190">
        <v>0</v>
      </c>
      <c r="T130" s="191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2" t="s">
        <v>117</v>
      </c>
      <c r="AT130" s="192" t="s">
        <v>113</v>
      </c>
      <c r="AU130" s="192" t="s">
        <v>83</v>
      </c>
      <c r="AY130" s="14" t="s">
        <v>110</v>
      </c>
      <c r="BE130" s="193">
        <f t="shared" si="4"/>
        <v>0</v>
      </c>
      <c r="BF130" s="193">
        <f t="shared" si="5"/>
        <v>0</v>
      </c>
      <c r="BG130" s="193">
        <f t="shared" si="6"/>
        <v>0</v>
      </c>
      <c r="BH130" s="193">
        <f t="shared" si="7"/>
        <v>0</v>
      </c>
      <c r="BI130" s="193">
        <f t="shared" si="8"/>
        <v>0</v>
      </c>
      <c r="BJ130" s="14" t="s">
        <v>81</v>
      </c>
      <c r="BK130" s="193">
        <f t="shared" si="9"/>
        <v>0</v>
      </c>
      <c r="BL130" s="14" t="s">
        <v>117</v>
      </c>
      <c r="BM130" s="192" t="s">
        <v>146</v>
      </c>
    </row>
    <row r="131" spans="1:65" s="2" customFormat="1" ht="37.799999999999997" customHeight="1">
      <c r="A131" s="31"/>
      <c r="B131" s="32"/>
      <c r="C131" s="180" t="s">
        <v>147</v>
      </c>
      <c r="D131" s="180" t="s">
        <v>113</v>
      </c>
      <c r="E131" s="181" t="s">
        <v>148</v>
      </c>
      <c r="F131" s="182" t="s">
        <v>149</v>
      </c>
      <c r="G131" s="183" t="s">
        <v>116</v>
      </c>
      <c r="H131" s="184">
        <v>1</v>
      </c>
      <c r="I131" s="185"/>
      <c r="J131" s="186">
        <f t="shared" si="0"/>
        <v>0</v>
      </c>
      <c r="K131" s="187"/>
      <c r="L131" s="36"/>
      <c r="M131" s="188" t="s">
        <v>1</v>
      </c>
      <c r="N131" s="189" t="s">
        <v>38</v>
      </c>
      <c r="O131" s="68"/>
      <c r="P131" s="190">
        <f t="shared" si="1"/>
        <v>0</v>
      </c>
      <c r="Q131" s="190">
        <v>0</v>
      </c>
      <c r="R131" s="190">
        <f t="shared" si="2"/>
        <v>0</v>
      </c>
      <c r="S131" s="190">
        <v>0</v>
      </c>
      <c r="T131" s="191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2" t="s">
        <v>117</v>
      </c>
      <c r="AT131" s="192" t="s">
        <v>113</v>
      </c>
      <c r="AU131" s="192" t="s">
        <v>83</v>
      </c>
      <c r="AY131" s="14" t="s">
        <v>110</v>
      </c>
      <c r="BE131" s="193">
        <f t="shared" si="4"/>
        <v>0</v>
      </c>
      <c r="BF131" s="193">
        <f t="shared" si="5"/>
        <v>0</v>
      </c>
      <c r="BG131" s="193">
        <f t="shared" si="6"/>
        <v>0</v>
      </c>
      <c r="BH131" s="193">
        <f t="shared" si="7"/>
        <v>0</v>
      </c>
      <c r="BI131" s="193">
        <f t="shared" si="8"/>
        <v>0</v>
      </c>
      <c r="BJ131" s="14" t="s">
        <v>81</v>
      </c>
      <c r="BK131" s="193">
        <f t="shared" si="9"/>
        <v>0</v>
      </c>
      <c r="BL131" s="14" t="s">
        <v>117</v>
      </c>
      <c r="BM131" s="192" t="s">
        <v>150</v>
      </c>
    </row>
    <row r="132" spans="1:65" s="2" customFormat="1" ht="44.25" customHeight="1">
      <c r="A132" s="31"/>
      <c r="B132" s="32"/>
      <c r="C132" s="180" t="s">
        <v>132</v>
      </c>
      <c r="D132" s="180" t="s">
        <v>113</v>
      </c>
      <c r="E132" s="181" t="s">
        <v>151</v>
      </c>
      <c r="F132" s="182" t="s">
        <v>152</v>
      </c>
      <c r="G132" s="183" t="s">
        <v>116</v>
      </c>
      <c r="H132" s="184">
        <v>1</v>
      </c>
      <c r="I132" s="185"/>
      <c r="J132" s="186">
        <f t="shared" si="0"/>
        <v>0</v>
      </c>
      <c r="K132" s="187"/>
      <c r="L132" s="36"/>
      <c r="M132" s="188" t="s">
        <v>1</v>
      </c>
      <c r="N132" s="189" t="s">
        <v>38</v>
      </c>
      <c r="O132" s="68"/>
      <c r="P132" s="190">
        <f t="shared" si="1"/>
        <v>0</v>
      </c>
      <c r="Q132" s="190">
        <v>0</v>
      </c>
      <c r="R132" s="190">
        <f t="shared" si="2"/>
        <v>0</v>
      </c>
      <c r="S132" s="190">
        <v>0</v>
      </c>
      <c r="T132" s="191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2" t="s">
        <v>117</v>
      </c>
      <c r="AT132" s="192" t="s">
        <v>113</v>
      </c>
      <c r="AU132" s="192" t="s">
        <v>83</v>
      </c>
      <c r="AY132" s="14" t="s">
        <v>110</v>
      </c>
      <c r="BE132" s="193">
        <f t="shared" si="4"/>
        <v>0</v>
      </c>
      <c r="BF132" s="193">
        <f t="shared" si="5"/>
        <v>0</v>
      </c>
      <c r="BG132" s="193">
        <f t="shared" si="6"/>
        <v>0</v>
      </c>
      <c r="BH132" s="193">
        <f t="shared" si="7"/>
        <v>0</v>
      </c>
      <c r="BI132" s="193">
        <f t="shared" si="8"/>
        <v>0</v>
      </c>
      <c r="BJ132" s="14" t="s">
        <v>81</v>
      </c>
      <c r="BK132" s="193">
        <f t="shared" si="9"/>
        <v>0</v>
      </c>
      <c r="BL132" s="14" t="s">
        <v>117</v>
      </c>
      <c r="BM132" s="192" t="s">
        <v>153</v>
      </c>
    </row>
    <row r="133" spans="1:65" s="2" customFormat="1" ht="37.799999999999997" customHeight="1">
      <c r="A133" s="31"/>
      <c r="B133" s="32"/>
      <c r="C133" s="180" t="s">
        <v>154</v>
      </c>
      <c r="D133" s="180" t="s">
        <v>113</v>
      </c>
      <c r="E133" s="181" t="s">
        <v>155</v>
      </c>
      <c r="F133" s="182" t="s">
        <v>156</v>
      </c>
      <c r="G133" s="183" t="s">
        <v>116</v>
      </c>
      <c r="H133" s="184">
        <v>1</v>
      </c>
      <c r="I133" s="185"/>
      <c r="J133" s="186">
        <f t="shared" si="0"/>
        <v>0</v>
      </c>
      <c r="K133" s="187"/>
      <c r="L133" s="36"/>
      <c r="M133" s="188" t="s">
        <v>1</v>
      </c>
      <c r="N133" s="189" t="s">
        <v>38</v>
      </c>
      <c r="O133" s="68"/>
      <c r="P133" s="190">
        <f t="shared" si="1"/>
        <v>0</v>
      </c>
      <c r="Q133" s="190">
        <v>0</v>
      </c>
      <c r="R133" s="190">
        <f t="shared" si="2"/>
        <v>0</v>
      </c>
      <c r="S133" s="190">
        <v>0</v>
      </c>
      <c r="T133" s="191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2" t="s">
        <v>117</v>
      </c>
      <c r="AT133" s="192" t="s">
        <v>113</v>
      </c>
      <c r="AU133" s="192" t="s">
        <v>83</v>
      </c>
      <c r="AY133" s="14" t="s">
        <v>110</v>
      </c>
      <c r="BE133" s="193">
        <f t="shared" si="4"/>
        <v>0</v>
      </c>
      <c r="BF133" s="193">
        <f t="shared" si="5"/>
        <v>0</v>
      </c>
      <c r="BG133" s="193">
        <f t="shared" si="6"/>
        <v>0</v>
      </c>
      <c r="BH133" s="193">
        <f t="shared" si="7"/>
        <v>0</v>
      </c>
      <c r="BI133" s="193">
        <f t="shared" si="8"/>
        <v>0</v>
      </c>
      <c r="BJ133" s="14" t="s">
        <v>81</v>
      </c>
      <c r="BK133" s="193">
        <f t="shared" si="9"/>
        <v>0</v>
      </c>
      <c r="BL133" s="14" t="s">
        <v>117</v>
      </c>
      <c r="BM133" s="192" t="s">
        <v>157</v>
      </c>
    </row>
    <row r="134" spans="1:65" s="2" customFormat="1" ht="49.05" customHeight="1">
      <c r="A134" s="31"/>
      <c r="B134" s="32"/>
      <c r="C134" s="180" t="s">
        <v>136</v>
      </c>
      <c r="D134" s="180" t="s">
        <v>113</v>
      </c>
      <c r="E134" s="181" t="s">
        <v>158</v>
      </c>
      <c r="F134" s="182" t="s">
        <v>159</v>
      </c>
      <c r="G134" s="183" t="s">
        <v>116</v>
      </c>
      <c r="H134" s="184">
        <v>1</v>
      </c>
      <c r="I134" s="185"/>
      <c r="J134" s="186">
        <f t="shared" si="0"/>
        <v>0</v>
      </c>
      <c r="K134" s="187"/>
      <c r="L134" s="36"/>
      <c r="M134" s="188" t="s">
        <v>1</v>
      </c>
      <c r="N134" s="189" t="s">
        <v>38</v>
      </c>
      <c r="O134" s="68"/>
      <c r="P134" s="190">
        <f t="shared" si="1"/>
        <v>0</v>
      </c>
      <c r="Q134" s="190">
        <v>0</v>
      </c>
      <c r="R134" s="190">
        <f t="shared" si="2"/>
        <v>0</v>
      </c>
      <c r="S134" s="190">
        <v>0</v>
      </c>
      <c r="T134" s="191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2" t="s">
        <v>160</v>
      </c>
      <c r="AT134" s="192" t="s">
        <v>113</v>
      </c>
      <c r="AU134" s="192" t="s">
        <v>83</v>
      </c>
      <c r="AY134" s="14" t="s">
        <v>110</v>
      </c>
      <c r="BE134" s="193">
        <f t="shared" si="4"/>
        <v>0</v>
      </c>
      <c r="BF134" s="193">
        <f t="shared" si="5"/>
        <v>0</v>
      </c>
      <c r="BG134" s="193">
        <f t="shared" si="6"/>
        <v>0</v>
      </c>
      <c r="BH134" s="193">
        <f t="shared" si="7"/>
        <v>0</v>
      </c>
      <c r="BI134" s="193">
        <f t="shared" si="8"/>
        <v>0</v>
      </c>
      <c r="BJ134" s="14" t="s">
        <v>81</v>
      </c>
      <c r="BK134" s="193">
        <f t="shared" si="9"/>
        <v>0</v>
      </c>
      <c r="BL134" s="14" t="s">
        <v>160</v>
      </c>
      <c r="BM134" s="192" t="s">
        <v>161</v>
      </c>
    </row>
    <row r="135" spans="1:65" s="2" customFormat="1" ht="37.799999999999997" customHeight="1">
      <c r="A135" s="31"/>
      <c r="B135" s="32"/>
      <c r="C135" s="180" t="s">
        <v>8</v>
      </c>
      <c r="D135" s="180" t="s">
        <v>113</v>
      </c>
      <c r="E135" s="181" t="s">
        <v>162</v>
      </c>
      <c r="F135" s="182" t="s">
        <v>163</v>
      </c>
      <c r="G135" s="183" t="s">
        <v>116</v>
      </c>
      <c r="H135" s="184">
        <v>1</v>
      </c>
      <c r="I135" s="185"/>
      <c r="J135" s="186">
        <f t="shared" si="0"/>
        <v>0</v>
      </c>
      <c r="K135" s="187"/>
      <c r="L135" s="36"/>
      <c r="M135" s="188" t="s">
        <v>1</v>
      </c>
      <c r="N135" s="189" t="s">
        <v>38</v>
      </c>
      <c r="O135" s="68"/>
      <c r="P135" s="190">
        <f t="shared" si="1"/>
        <v>0</v>
      </c>
      <c r="Q135" s="190">
        <v>0</v>
      </c>
      <c r="R135" s="190">
        <f t="shared" si="2"/>
        <v>0</v>
      </c>
      <c r="S135" s="190">
        <v>0</v>
      </c>
      <c r="T135" s="191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2" t="s">
        <v>160</v>
      </c>
      <c r="AT135" s="192" t="s">
        <v>113</v>
      </c>
      <c r="AU135" s="192" t="s">
        <v>83</v>
      </c>
      <c r="AY135" s="14" t="s">
        <v>110</v>
      </c>
      <c r="BE135" s="193">
        <f t="shared" si="4"/>
        <v>0</v>
      </c>
      <c r="BF135" s="193">
        <f t="shared" si="5"/>
        <v>0</v>
      </c>
      <c r="BG135" s="193">
        <f t="shared" si="6"/>
        <v>0</v>
      </c>
      <c r="BH135" s="193">
        <f t="shared" si="7"/>
        <v>0</v>
      </c>
      <c r="BI135" s="193">
        <f t="shared" si="8"/>
        <v>0</v>
      </c>
      <c r="BJ135" s="14" t="s">
        <v>81</v>
      </c>
      <c r="BK135" s="193">
        <f t="shared" si="9"/>
        <v>0</v>
      </c>
      <c r="BL135" s="14" t="s">
        <v>160</v>
      </c>
      <c r="BM135" s="192" t="s">
        <v>164</v>
      </c>
    </row>
    <row r="136" spans="1:65" s="2" customFormat="1" ht="66.75" customHeight="1">
      <c r="A136" s="31"/>
      <c r="B136" s="32"/>
      <c r="C136" s="180" t="s">
        <v>139</v>
      </c>
      <c r="D136" s="180" t="s">
        <v>113</v>
      </c>
      <c r="E136" s="181" t="s">
        <v>165</v>
      </c>
      <c r="F136" s="182" t="s">
        <v>166</v>
      </c>
      <c r="G136" s="183" t="s">
        <v>116</v>
      </c>
      <c r="H136" s="184">
        <v>1</v>
      </c>
      <c r="I136" s="185"/>
      <c r="J136" s="186">
        <f t="shared" si="0"/>
        <v>0</v>
      </c>
      <c r="K136" s="187"/>
      <c r="L136" s="36"/>
      <c r="M136" s="188" t="s">
        <v>1</v>
      </c>
      <c r="N136" s="189" t="s">
        <v>38</v>
      </c>
      <c r="O136" s="68"/>
      <c r="P136" s="190">
        <f t="shared" si="1"/>
        <v>0</v>
      </c>
      <c r="Q136" s="190">
        <v>0</v>
      </c>
      <c r="R136" s="190">
        <f t="shared" si="2"/>
        <v>0</v>
      </c>
      <c r="S136" s="190">
        <v>0</v>
      </c>
      <c r="T136" s="191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2" t="s">
        <v>160</v>
      </c>
      <c r="AT136" s="192" t="s">
        <v>113</v>
      </c>
      <c r="AU136" s="192" t="s">
        <v>83</v>
      </c>
      <c r="AY136" s="14" t="s">
        <v>110</v>
      </c>
      <c r="BE136" s="193">
        <f t="shared" si="4"/>
        <v>0</v>
      </c>
      <c r="BF136" s="193">
        <f t="shared" si="5"/>
        <v>0</v>
      </c>
      <c r="BG136" s="193">
        <f t="shared" si="6"/>
        <v>0</v>
      </c>
      <c r="BH136" s="193">
        <f t="shared" si="7"/>
        <v>0</v>
      </c>
      <c r="BI136" s="193">
        <f t="shared" si="8"/>
        <v>0</v>
      </c>
      <c r="BJ136" s="14" t="s">
        <v>81</v>
      </c>
      <c r="BK136" s="193">
        <f t="shared" si="9"/>
        <v>0</v>
      </c>
      <c r="BL136" s="14" t="s">
        <v>160</v>
      </c>
      <c r="BM136" s="192" t="s">
        <v>167</v>
      </c>
    </row>
    <row r="137" spans="1:65" s="2" customFormat="1" ht="16.5" customHeight="1">
      <c r="A137" s="31"/>
      <c r="B137" s="32"/>
      <c r="C137" s="180" t="s">
        <v>168</v>
      </c>
      <c r="D137" s="180" t="s">
        <v>113</v>
      </c>
      <c r="E137" s="181" t="s">
        <v>169</v>
      </c>
      <c r="F137" s="182" t="s">
        <v>170</v>
      </c>
      <c r="G137" s="183" t="s">
        <v>116</v>
      </c>
      <c r="H137" s="184">
        <v>1</v>
      </c>
      <c r="I137" s="185"/>
      <c r="J137" s="186">
        <f t="shared" si="0"/>
        <v>0</v>
      </c>
      <c r="K137" s="187"/>
      <c r="L137" s="36"/>
      <c r="M137" s="194" t="s">
        <v>1</v>
      </c>
      <c r="N137" s="195" t="s">
        <v>38</v>
      </c>
      <c r="O137" s="196"/>
      <c r="P137" s="197">
        <f t="shared" si="1"/>
        <v>0</v>
      </c>
      <c r="Q137" s="197">
        <v>0</v>
      </c>
      <c r="R137" s="197">
        <f t="shared" si="2"/>
        <v>0</v>
      </c>
      <c r="S137" s="197">
        <v>0</v>
      </c>
      <c r="T137" s="198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2" t="s">
        <v>160</v>
      </c>
      <c r="AT137" s="192" t="s">
        <v>113</v>
      </c>
      <c r="AU137" s="192" t="s">
        <v>83</v>
      </c>
      <c r="AY137" s="14" t="s">
        <v>110</v>
      </c>
      <c r="BE137" s="193">
        <f t="shared" si="4"/>
        <v>0</v>
      </c>
      <c r="BF137" s="193">
        <f t="shared" si="5"/>
        <v>0</v>
      </c>
      <c r="BG137" s="193">
        <f t="shared" si="6"/>
        <v>0</v>
      </c>
      <c r="BH137" s="193">
        <f t="shared" si="7"/>
        <v>0</v>
      </c>
      <c r="BI137" s="193">
        <f t="shared" si="8"/>
        <v>0</v>
      </c>
      <c r="BJ137" s="14" t="s">
        <v>81</v>
      </c>
      <c r="BK137" s="193">
        <f t="shared" si="9"/>
        <v>0</v>
      </c>
      <c r="BL137" s="14" t="s">
        <v>160</v>
      </c>
      <c r="BM137" s="192" t="s">
        <v>171</v>
      </c>
    </row>
    <row r="138" spans="1:65" s="2" customFormat="1" ht="6.9" customHeight="1">
      <c r="A138" s="31"/>
      <c r="B138" s="51"/>
      <c r="C138" s="52"/>
      <c r="D138" s="52"/>
      <c r="E138" s="52"/>
      <c r="F138" s="52"/>
      <c r="G138" s="52"/>
      <c r="H138" s="52"/>
      <c r="I138" s="52"/>
      <c r="J138" s="52"/>
      <c r="K138" s="52"/>
      <c r="L138" s="36"/>
      <c r="M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</sheetData>
  <sheetProtection algorithmName="SHA-512" hashValue="+EWU4Mf/DgeCK1IxiA5VTxL7nhE6kDGloQR+1VyPbHF279ZWDqujyNSdwZ9iIUvKWuOpVUbzSeY/ArprpB6abw==" saltValue="3xXkSLEwjrrKtDjxx9AzeomwR75V7i+xlhfzXSvv/goS1JpKX0Sb5jRd/UhqTewPeDEXC324opmoERndZBKMzA==" spinCount="100000" sheet="1" objects="1" scenarios="1" formatColumns="0" formatRows="0" autoFilter="0"/>
  <autoFilter ref="C117:K137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001 - SHP</vt:lpstr>
      <vt:lpstr>'001 - SHP'!Názvy_tisku</vt:lpstr>
      <vt:lpstr>'Rekapitulace stavby'!Názvy_tisku</vt:lpstr>
      <vt:lpstr>'001 - SHP'!Oblast_tisku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Krejčí Jakub</dc:creator>
  <cp:lastModifiedBy>Muláková Alena</cp:lastModifiedBy>
  <dcterms:created xsi:type="dcterms:W3CDTF">2021-07-27T06:10:34Z</dcterms:created>
  <dcterms:modified xsi:type="dcterms:W3CDTF">2021-08-18T10:28:48Z</dcterms:modified>
</cp:coreProperties>
</file>