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1"/>
  </bookViews>
  <sheets>
    <sheet name="Rekapitulace stavby" sheetId="1" r:id="rId1"/>
    <sheet name="19-06 - OPRAVA STŘECHY OB..." sheetId="2" r:id="rId2"/>
    <sheet name="Pokyny pro vyplnění" sheetId="3" r:id="rId3"/>
  </sheets>
  <definedNames>
    <definedName name="_xlnm._FilterDatabase" localSheetId="1" hidden="1">'19-06 - OPRAVA STŘECHY OB...'!$C$96:$K$452</definedName>
    <definedName name="_xlnm.Print_Area" localSheetId="1">'19-06 - OPRAVA STŘECHY OB...'!$C$4:$J$37,'19-06 - OPRAVA STŘECHY OB...'!$C$43:$J$80,'19-06 - OPRAVA STŘECHY OB...'!$C$86:$K$452</definedName>
    <definedName name="_xlnm.Print_Area" localSheetId="2">'Pokyny pro vyplnění'!$B$2:$K$71,'Pokyny pro vyplnění'!$B$74:$K$118,'Pokyny pro vyplnění'!$B$121:$K$161,'Pokyny pro vyplnění'!$B$164:$K$218</definedName>
    <definedName name="_xlnm.Print_Area" localSheetId="0">'Rekapitulace stavby'!$D$4:$AO$36,'Rekapitulace stavby'!$C$42:$AQ$56</definedName>
    <definedName name="_xlnm.Print_Titles" localSheetId="0">'Rekapitulace stavby'!$52:$52</definedName>
    <definedName name="_xlnm.Print_Titles" localSheetId="1">'19-06 - OPRAVA STŘECHY OB...'!$96:$96</definedName>
  </definedNames>
  <calcPr calcId="162913"/>
</workbook>
</file>

<file path=xl/sharedStrings.xml><?xml version="1.0" encoding="utf-8"?>
<sst xmlns="http://schemas.openxmlformats.org/spreadsheetml/2006/main" count="3696" uniqueCount="873">
  <si>
    <t>Export Komplet</t>
  </si>
  <si>
    <t>VZ</t>
  </si>
  <si>
    <t>2.0</t>
  </si>
  <si>
    <t/>
  </si>
  <si>
    <t>False</t>
  </si>
  <si>
    <t>{90d73a66-27d6-4b91-ad15-b2e2d15c7a17}</t>
  </si>
  <si>
    <t>&gt;&gt;  skryté sloupce  &lt;&lt;</t>
  </si>
  <si>
    <t>0,01</t>
  </si>
  <si>
    <t>21</t>
  </si>
  <si>
    <t>15</t>
  </si>
  <si>
    <t>REKAPITULACE STAVBY</t>
  </si>
  <si>
    <t>v ---  níže se nacházejí doplnkové a pomocné údaje k sestavám  --- v</t>
  </si>
  <si>
    <t>Návod na vyplnění</t>
  </si>
  <si>
    <t>0,001</t>
  </si>
  <si>
    <t>Kód:</t>
  </si>
  <si>
    <t>19-06</t>
  </si>
  <si>
    <t>Měnit lze pouze buňky se žlutým podbarvením!
1) v Rekapitulaci stavby vyplňte údaje o Uchazeči (přenesou se do ostatních sestav i v jiných listech)
2) na vybraných listech vyplňte v sestavě Soupis prací ceny u položek</t>
  </si>
  <si>
    <t>Stavba:</t>
  </si>
  <si>
    <t>OPRAVA STŘECHY OBJEKTU HLAVNÍHO SKLADU (elektrodílny)</t>
  </si>
  <si>
    <t>KSO:</t>
  </si>
  <si>
    <t>CC-CZ:</t>
  </si>
  <si>
    <t>Místo:</t>
  </si>
  <si>
    <t>p.č. st. 118</t>
  </si>
  <si>
    <t>Datum:</t>
  </si>
  <si>
    <t>Zadavatel:</t>
  </si>
  <si>
    <t>IČ:</t>
  </si>
  <si>
    <t xml:space="preserve">Palivový kombinát Ústí, státní podnik </t>
  </si>
  <si>
    <t>DIČ:</t>
  </si>
  <si>
    <t>Uchazeč:</t>
  </si>
  <si>
    <t>Vyplň údaj</t>
  </si>
  <si>
    <t>Projektant:</t>
  </si>
  <si>
    <t>72007494</t>
  </si>
  <si>
    <t>Ing. Vlastimil Brabec</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</si>
  <si>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</si>
  <si>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</si>
  <si>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</si>
  <si>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</si>
  <si>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</si>
  <si>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</si>
  <si>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</si>
  <si>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</si>
  <si>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</si>
  <si>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</si>
  <si>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</si>
  <si>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</si>
  <si>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</si>
  <si>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</si>
  <si>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</si>
  <si>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</si>
  <si>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</si>
  <si>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</si>
  <si>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</si>
  <si>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</si>
  <si>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</si>
  <si>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</si>
  <si>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</si>
  <si>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</si>
  <si>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</si>
  <si>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</si>
  <si>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</si>
  <si>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</si>
  <si>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</si>
  <si>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</si>
  <si>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</si>
  <si>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</si>
  <si>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</si>
  <si>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</si>
  <si>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</si>
  <si>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</si>
  <si>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</si>
  <si>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</si>
  <si>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</si>
  <si>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</si>
  <si>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</si>
  <si>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</si>
  <si>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</si>
  <si>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</si>
  <si>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</si>
  <si>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</si>
  <si>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</si>
  <si>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</si>
  <si>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</si>
  <si>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</si>
  <si>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3 - Svislé a kompletní konstrukce</t>
  </si>
  <si>
    <t xml:space="preserve">      31 - Zdi pozemních staveb</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</si>
  <si>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</si>
  <si>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</si>
  <si>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</si>
  <si>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</si>
  <si>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</si>
  <si>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</si>
  <si>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97 - Prorážení otvorů a ostatní bourací práce</t>
  </si>
  <si>
    <t xml:space="preserve">      98 - Demolice a sanace</t>
  </si>
  <si>
    <t xml:space="preserve">    997 - Přesun sutě</t>
  </si>
  <si>
    <t xml:space="preserve">    998 - Přesun hmot</t>
  </si>
  <si>
    <t>PSV - Práce a dodávky PSV</t>
  </si>
  <si>
    <t xml:space="preserve">    712 - Povlakové krytiny</t>
  </si>
  <si>
    <t xml:space="preserve">    713 - Izolace tepelné</t>
  </si>
  <si>
    <t xml:space="preserve">    741 - Elektroinstalace - silnoproud</t>
  </si>
  <si>
    <t xml:space="preserve">    762 - Konstrukce tesařské</t>
  </si>
  <si>
    <t xml:space="preserve">    764 - Konstrukce klempířské</t>
  </si>
  <si>
    <t xml:space="preserve">    767 - Konstrukce zámečnické</t>
  </si>
  <si>
    <t xml:space="preserve">    783 - Dokončovací práce - nátěry</t>
  </si>
  <si>
    <t xml:space="preserve">    784 - Dokončovací práce - malby a tapety</t>
  </si>
  <si>
    <t>HZS - Hodinové zúčtovací sazby</t>
  </si>
  <si>
    <t>VRN - Vedlejší rozpočtové náklady</t>
  </si>
  <si>
    <t>SOUPIS PRACÍ</t>
  </si>
  <si>
    <t>PČ</t>
  </si>
  <si>
    <t>MJ</t>
  </si>
  <si>
    <t>Množství</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</si>
  <si>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</si>
  <si>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</si>
  <si>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</si>
  <si>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</si>
  <si>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</si>
  <si>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</si>
  <si>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</si>
  <si>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</si>
  <si>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</si>
  <si>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</si>
  <si>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</si>
  <si>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</si>
  <si>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</si>
  <si>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31</t>
  </si>
  <si>
    <t>Zdi pozemních staveb</t>
  </si>
  <si>
    <t>K</t>
  </si>
  <si>
    <t>311272211</t>
  </si>
  <si>
    <t>Zdivo z pórobetonových tvárnic hladkých do P2 do 450 kg/m3 na tenkovrstvou maltu tl 300 mm</t>
  </si>
  <si>
    <t>m2</t>
  </si>
  <si>
    <t>CS ÚRS 2021 01</t>
  </si>
  <si>
    <t>4</t>
  </si>
  <si>
    <t>-1288999783</t>
  </si>
  <si>
    <t>PP</t>
  </si>
  <si>
    <t>Zdivo z pórobetonových tvárnic na tenké maltové lože, tl. zdiva 300 mm pevnost tvárnic do P2, objemová hmotnost do 450 kg/m3 hladkých</t>
  </si>
  <si>
    <t>VV</t>
  </si>
  <si>
    <t>0,3*0,25*3,0*2 "dozdívky atiky"</t>
  </si>
  <si>
    <t>0,3*0,5*1,0 "dozdívka strojovna"</t>
  </si>
  <si>
    <t>Součet</t>
  </si>
  <si>
    <t>317234410</t>
  </si>
  <si>
    <t>Vyzdívka mezi nosníky z cihel pálených na MC</t>
  </si>
  <si>
    <t>m3</t>
  </si>
  <si>
    <t>76150064</t>
  </si>
  <si>
    <t>Vyzdívka mezi nosníky cihlami pálenými na maltu cementovou</t>
  </si>
  <si>
    <t>PSC</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</si>
  <si>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</si>
  <si>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0,15*0,5*1,0 "dozdívka strojovna"</t>
  </si>
  <si>
    <t>317944321</t>
  </si>
  <si>
    <t>Válcované nosníky do č.12 dodatečně osazované do připravených otvorů</t>
  </si>
  <si>
    <t>t</t>
  </si>
  <si>
    <t>732900438</t>
  </si>
  <si>
    <t>Válcované nosníky dodatečně osazované do připravených otvorů bez zazdění hlav do č. 12</t>
  </si>
  <si>
    <t xml:space="preserve">Poznámka k souboru cen:
1. V cenách jsou zahrnuty náklady na dodávku a montáž válcovaných nosníků.
2. Ceny jsou určeny pouze pro ocenění konstrukce překladů nad otvory.
</t>
  </si>
  <si>
    <t>(10/1000)*(2*1,3) "2x L50 překlad</t>
  </si>
  <si>
    <t>6</t>
  </si>
  <si>
    <t>Úpravy povrchů, podlahy a osazování výplní</t>
  </si>
  <si>
    <t>61</t>
  </si>
  <si>
    <t>Úprava povrchů vnitřních</t>
  </si>
  <si>
    <t>611311121</t>
  </si>
  <si>
    <t>Vápenná omítka hladká jednovrstvá vnitřních stropů rovných nanášená ručně</t>
  </si>
  <si>
    <t>1151186442</t>
  </si>
  <si>
    <t>Omítka vápenná vnitřních ploch nanášená ručně jednovrstvá hladká, tloušťky do 10 mm vodorovných konstrukcí stropů rovných</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</si>
  <si>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</si>
  <si>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45*2*2 "pruhy u říms"</t>
  </si>
  <si>
    <t>5</t>
  </si>
  <si>
    <t>611325423</t>
  </si>
  <si>
    <t>Oprava vnitřní vápenocementové štukové omítky stropů v rozsahu plochy do 50%</t>
  </si>
  <si>
    <t>-1887907721</t>
  </si>
  <si>
    <t>Oprava vápenocementové omítky vnitřních ploch štukové dvouvrstvé, tloušťky do 20 mm a tloušťky štuku do 3 mm stropů, v rozsahu opravované plochy přes 30 do 50%</t>
  </si>
  <si>
    <t xml:space="preserve">Poznámka k souboru cen:
1. Pro ocenění opravy omítek plochy do 4 m2 se použijí ceny souboru cen 61. 32-52.. Vápenocementová omítka jednotlivých malých ploch.
</t>
  </si>
  <si>
    <t>62</t>
  </si>
  <si>
    <t>Úprava povrchů vnějších</t>
  </si>
  <si>
    <t>622142001</t>
  </si>
  <si>
    <t>Potažení vnějších stěn sklovláknitým pletivem vtlačeným do tenkovrstvé hmoty</t>
  </si>
  <si>
    <t>-880536924</t>
  </si>
  <si>
    <t>Potažení vnějších ploch pletivem v ploše nebo pruzích, na plném podkladu sklovláknitým vtlačením do tmelu stěn</t>
  </si>
  <si>
    <t xml:space="preserve">Poznámka k souboru cen:
1. V cenách -2001 jsou započteny i náklady na tmel.
</t>
  </si>
  <si>
    <t>2*0,25*3,0*2 "dozdívky atiky"</t>
  </si>
  <si>
    <t>2*0,5*1,0 "dozdívka strojovna"</t>
  </si>
  <si>
    <t>7</t>
  </si>
  <si>
    <t>622325309</t>
  </si>
  <si>
    <t>Oprava vnější vápenné štukové omítky členitosti 2 v rozsahu do 100%</t>
  </si>
  <si>
    <t>447502591</t>
  </si>
  <si>
    <t>Oprava vápenné omítky vnějších ploch stupně členitosti 2 štukové, v rozsahu opravované plochy přes 80 do 100%</t>
  </si>
  <si>
    <t>0,8*8*2+1,8*3,5 "atiky 1"</t>
  </si>
  <si>
    <t>2,2*(4+2,4*2) "strojovna"</t>
  </si>
  <si>
    <t>63</t>
  </si>
  <si>
    <t>Podlahy a podlahové konstrukce</t>
  </si>
  <si>
    <t>8</t>
  </si>
  <si>
    <t>632451022</t>
  </si>
  <si>
    <t>Vyrovnávací potěr tl do 30 mm z MC 15 provedený v pásu</t>
  </si>
  <si>
    <t>-1239508586</t>
  </si>
  <si>
    <t>Potěr cementový vyrovnávací z malty (MC-15) v pásu o průměrné (střední) tl. přes 20 do 30 mm</t>
  </si>
  <si>
    <t xml:space="preserve">Poznámka k souboru cen:
1. Ceny –1021 až –1024 jsou určeny pro vyrovnávací potěr v pásu vodorovný nebo ve spádu do 15° na zdivu jako podklad pod izolaci, pod parapety z prefabrikovaných dílců, pod oplechování, jako podklad pro uložení ocelových profilů, překladů, stropních nosníků, apod.
2. Ceny –1031 až –1034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V cenách jsou započteny i náklady na základní stržení povrchu potěru s urovnáním vibrační lištou nebo dřevěným hladítkem.
</t>
  </si>
  <si>
    <t>0,4*25*2 "spodní římsy"</t>
  </si>
  <si>
    <t>0,45*25 "štít 1"</t>
  </si>
  <si>
    <t>0,8*25 "horní římsy"</t>
  </si>
  <si>
    <t>0,8*10 "střed římsy"</t>
  </si>
  <si>
    <t>0,8*2*45 "boční římsa"</t>
  </si>
  <si>
    <t>9</t>
  </si>
  <si>
    <t>Ostatní konstrukce a práce, bourání</t>
  </si>
  <si>
    <t>94</t>
  </si>
  <si>
    <t>Lešení a stavební výtahy</t>
  </si>
  <si>
    <t>941111121</t>
  </si>
  <si>
    <t>Montáž lešení řadového trubkového lehkého s podlahami zatížení do 200 kg/m2 š do 1,2 m v do 10 m</t>
  </si>
  <si>
    <t>-715072372</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</si>
  <si>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</si>
  <si>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</si>
  <si>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10*(25*2) "lešení u atik"</t>
  </si>
  <si>
    <t>10</t>
  </si>
  <si>
    <t>941111221</t>
  </si>
  <si>
    <t>Příplatek k lešení řadovému trubkovému lehkému s podlahami š 1,2 m v 10 m za první a ZKD den použití</t>
  </si>
  <si>
    <t>-1101501871</t>
  </si>
  <si>
    <t>Montáž lešení řadového trubkového lehkého pracovního s podlahami s provozním zatížením tř. 3 do 200 kg/m2 Příplatek za první a každý další den použití lešení k ceně -1121</t>
  </si>
  <si>
    <t>10*(25*2)*90 "3 měsíce"</t>
  </si>
  <si>
    <t>11</t>
  </si>
  <si>
    <t>941111821</t>
  </si>
  <si>
    <t>Demontáž lešení řadového trubkového lehkého s podlahami zatížení do 200 kg/m2 š do 1,2 m v do 10 m</t>
  </si>
  <si>
    <t>1015082564</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</si>
  <si>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</si>
  <si>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</si>
  <si>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12</t>
  </si>
  <si>
    <t>949101111</t>
  </si>
  <si>
    <t>Lešení pomocné pro objekty pozemních staveb s lešeňovou podlahou v do 1,9 m zatížení do 150 kg/m2</t>
  </si>
  <si>
    <t>-1760839252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</si>
  <si>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</si>
  <si>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</si>
  <si>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3*(4+2*2) "strojovna"</t>
  </si>
  <si>
    <t>97</t>
  </si>
  <si>
    <t>Prorážení otvorů a ostatní bourací práce</t>
  </si>
  <si>
    <t>13</t>
  </si>
  <si>
    <t>971033641</t>
  </si>
  <si>
    <t>Vybourání otvorů ve zdivu cihelném pl do 4 m2 na MVC nebo MV tl do 300 mm</t>
  </si>
  <si>
    <t>-295172910</t>
  </si>
  <si>
    <t>Vybourání otvorů ve zdivu základovém nebo nadzákladovém z cihel, tvárnic, příčkovek z cihel pálených na maltu vápennou nebo vápenocementovou plochy do 4 m2, tl. do 300 mm</t>
  </si>
  <si>
    <t>0,3*1,3*0,6 "otvor strojovna"</t>
  </si>
  <si>
    <t>98</t>
  </si>
  <si>
    <t>Demolice a sanace</t>
  </si>
  <si>
    <t>14</t>
  </si>
  <si>
    <t>985312124</t>
  </si>
  <si>
    <t>Stěrka k vyrovnání betonových ploch líce kleneb a podhledů tl 5 mm</t>
  </si>
  <si>
    <t>-1267965038</t>
  </si>
  <si>
    <t>Stěrka k vyrovnání ploch reprofilovaného betonu líce kleneb a podhledů, tloušťky do 5 mm</t>
  </si>
  <si>
    <t xml:space="preserve">Poznámka k souboru cen:
1. V cenách nejsou započteny náklady na ochranný nátěr, které se oceňují souborem cen 985 32-4 Ochranný nátěr betonu.
</t>
  </si>
  <si>
    <t>(0,5+0,1*2)*(6,5*4*6+1,8*4*4+1,3+2*10) "oprava beton. rámu světlíků"</t>
  </si>
  <si>
    <t>997</t>
  </si>
  <si>
    <t>Přesun sutě</t>
  </si>
  <si>
    <t>997013153</t>
  </si>
  <si>
    <t>Vnitrostaveništní doprava suti a vybouraných hmot pro budovy v do 12 m s omezením mechanizace</t>
  </si>
  <si>
    <t>1920569212</t>
  </si>
  <si>
    <t>Vnitrostaveništní doprava suti a vybouraných hmot vodorovně do 50 m svisle s omezením mechanizace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</si>
  <si>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</si>
  <si>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16</t>
  </si>
  <si>
    <t>997013311</t>
  </si>
  <si>
    <t>Montáž a demontáž shozu suti v do 10 m</t>
  </si>
  <si>
    <t>m</t>
  </si>
  <si>
    <t>-599399544</t>
  </si>
  <si>
    <t>Doprava suti shozem montáž a demontáž shozu výšky do 10 m</t>
  </si>
  <si>
    <t xml:space="preserve">Poznámka k souboru cen:
1. Shozy vyšší než 75 m se oceňují individuálně.
2. Výškou se rozumí vzdálenost od vyústění shozu do úrovně plnícího trychtýře.
3. Náklady na vodorovnou dopravu suti se oceňují cenami 997 01-3111, -3151 a -3211 pro budovy a haly výšky do 6 m souboru cen 997 01-3 Vnitrostaveništní doprava suti a vybouraných hmot.
</t>
  </si>
  <si>
    <t>10*2 "2 shozy"</t>
  </si>
  <si>
    <t>17</t>
  </si>
  <si>
    <t>997013321</t>
  </si>
  <si>
    <t>Příplatek k shozu suti v do 10 m za první a ZKD den použití</t>
  </si>
  <si>
    <t>-1722449862</t>
  </si>
  <si>
    <t>Doprava suti shozem montáž a demontáž shozu výšky Příplatek za první a každý další den použití shozu k ceně -3311</t>
  </si>
  <si>
    <t>10*2*14 "2 shozy na 14 dní"</t>
  </si>
  <si>
    <t>18</t>
  </si>
  <si>
    <t>997013501</t>
  </si>
  <si>
    <t>Odvoz suti a vybouraných hmot na skládku nebo meziskládku do 1 km se složením</t>
  </si>
  <si>
    <t>-274084473</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</si>
  <si>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</si>
  <si>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</si>
  <si>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19</t>
  </si>
  <si>
    <t>997013509</t>
  </si>
  <si>
    <t>Příplatek k odvozu suti a vybouraných hmot na skládku ZKD 1 km přes 1 km</t>
  </si>
  <si>
    <t>-1612565912</t>
  </si>
  <si>
    <t>Odvoz suti a vybouraných hmot na skládku nebo meziskládku se složením, na vzdálenost Příplatek k ceně za každý další i započatý 1 km přes 1 km</t>
  </si>
  <si>
    <t>24,853*10 'Přepočtené koeficientem množství</t>
  </si>
  <si>
    <t>20</t>
  </si>
  <si>
    <t>997013631</t>
  </si>
  <si>
    <t>Poplatek za uložení na skládce (skládkovné) stavebního odpadu směsného kód odpadu 17 09 04</t>
  </si>
  <si>
    <t>1389232993</t>
  </si>
  <si>
    <t>Poplatek za uložení stavebního odpadu na skládce (skládkovné) směsného stavebního a demoličního zatříděného do Katalogu odpadů pod kódem 17 09 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</si>
  <si>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</si>
  <si>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997013843</t>
  </si>
  <si>
    <t>Poplatek za uložení na skládce (skládkovné) odpadu po otryskávání s obsahem nebezpečných látek kód odpadu 12 01 16</t>
  </si>
  <si>
    <t>-2039852195</t>
  </si>
  <si>
    <t>Poplatek za uložení stavebního odpadu na skládce (skládkovné) odpadního materiálu po otryskávání s obsahem nebezpečných látek zatříděného do katalogu odpadů pod kódem 12 01 16</t>
  </si>
  <si>
    <t>998</t>
  </si>
  <si>
    <t>Přesun hmot</t>
  </si>
  <si>
    <t>22</t>
  </si>
  <si>
    <t>998018002</t>
  </si>
  <si>
    <t>Přesun hmot ruční pro budovy v do 12 m</t>
  </si>
  <si>
    <t>-1124968147</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</si>
  <si>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</si>
  <si>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</si>
  <si>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</si>
  <si>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</si>
  <si>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</si>
  <si>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</si>
  <si>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23</t>
  </si>
  <si>
    <t>711471051</t>
  </si>
  <si>
    <t>Provedení vodorovné izolace proti tlakové vodě termoplasty lepenou fólií PVC</t>
  </si>
  <si>
    <t>-1681079561</t>
  </si>
  <si>
    <t>Provedení izolace proti povrchové a podpovrchové tlakové vodě termoplasty na ploše vodorovné V folií PVC lepenou</t>
  </si>
  <si>
    <t xml:space="preserve">Poznámka k souboru cen:
1. Izolace plochy jednotlivě do 10 m2 lze oceňovat cenami příslušných izolací a cenou 711 49-9097 Příplatek za plochy do 10 m2.
2. Cenami lze oceňovat i montáž proti zemní vlhkosti.
</t>
  </si>
  <si>
    <t>(45,2-1,1-0,8)*(25,1-0,6-0,2) "celá plocha"</t>
  </si>
  <si>
    <t>(-1)*(1,25*2,46+3*1,25*3,6+6*1,25*12,96) "odpočet světlíky"</t>
  </si>
  <si>
    <t>0,3*(25*2+2*2+4) "atiky a strojovna"</t>
  </si>
  <si>
    <t>0,15*2*(1,25+1,8+0,66)+0,15*2*3*(1,25+1,8*2)+0,15*2*6*(1,25+6,5*2) "světlíky"</t>
  </si>
  <si>
    <t>0,3*(0,25*4+2*(0,25+0,5)+3,14*0,4) "VZT+K1+K2"</t>
  </si>
  <si>
    <t>24</t>
  </si>
  <si>
    <t>M</t>
  </si>
  <si>
    <t>28342411</t>
  </si>
  <si>
    <t>fólie hydroizolační střešní mPVC s nakašírovaným PES rounem určená k lepení tl 1,5mm (účinná tloušťka)</t>
  </si>
  <si>
    <t>32</t>
  </si>
  <si>
    <t>1245118335</t>
  </si>
  <si>
    <t>25</t>
  </si>
  <si>
    <t>28322025</t>
  </si>
  <si>
    <t>fólie hydroizolační střešní mPVC nevyztužená určená na detaily tl 2,0mm</t>
  </si>
  <si>
    <t>1431517687</t>
  </si>
  <si>
    <t>0,6*(25*2+2*2+4) "atiky a strojovna"</t>
  </si>
  <si>
    <t>0,4*2*(1,25+1,8+0,66)+0,4*2*3*(1,25+1,8*2)+0,4*2*6*(1,25+6,5*2) "světlíky"</t>
  </si>
  <si>
    <t>0,6*(0,25*4+2*(0,25+0,5)+3,14*0,4) "VZT+K1+K2"</t>
  </si>
  <si>
    <t>26</t>
  </si>
  <si>
    <t>712300831</t>
  </si>
  <si>
    <t>Odstranění povlakové krytiny střech do 10° jednovrstvé</t>
  </si>
  <si>
    <t>495000563</t>
  </si>
  <si>
    <t>Odstranění ze střech plochých do 10° krytiny povlakové jednovrstvé</t>
  </si>
  <si>
    <t>27</t>
  </si>
  <si>
    <t>712300843</t>
  </si>
  <si>
    <t>Odstranění povlakové krytiny střech do 10° od zbytkového asfaltového pásu odsekáním</t>
  </si>
  <si>
    <t>-1564280216</t>
  </si>
  <si>
    <t>Odstranění ze střech plochých do 10° zbytkového asfaltového pásu odsekáním</t>
  </si>
  <si>
    <t>28</t>
  </si>
  <si>
    <t>712363003</t>
  </si>
  <si>
    <t>Provedení povlakové krytina střech do 10° spoj 2 pásů fólií PVC horkovzdušným navařením</t>
  </si>
  <si>
    <t>1771679663</t>
  </si>
  <si>
    <t>Provedení povlakové krytiny střech plochých do 10° fólií termoplastickou mPVC (měkčené PVC) vytvoření spoje dvou pásů fólií horkovzdušným navařením</t>
  </si>
  <si>
    <t xml:space="preserve">Poznámka k souboru cen:
1. Povlakové krytiny střech jednotlivě do 10 m2 se oceňují skladebně cenou příslušné izolace a cenou 712 39-9097 Příplatek za plochu do 10 m2.
</t>
  </si>
  <si>
    <t>45*25/1,3</t>
  </si>
  <si>
    <t>29</t>
  </si>
  <si>
    <t>712363005</t>
  </si>
  <si>
    <t>Provedení povlakové krytiny střech do 10° navařením fólie PVC na oplechování v plné ploše</t>
  </si>
  <si>
    <t>-1081715098</t>
  </si>
  <si>
    <t>Provedení povlakové krytiny střech plochých do 10° fólií termoplastickou mPVC (měkčené PVC) aplikace fólie na oplechování (na tzv. fóliový plech) horkovzdušným navařením v plné ploše</t>
  </si>
  <si>
    <t>(0,25)*(25*2+2*2+4) "atiky a strojovna"</t>
  </si>
  <si>
    <t>(0,25)*2*(1,25+1,8+0,66)+(0,25)*2*3*(1,25+1,8*2)+(0,25)*2*6*(1,25+6,5*2) "světlíky"</t>
  </si>
  <si>
    <t>(0,25)*(0,25*4+2*(0,25+0,5)) "VZT+K2"</t>
  </si>
  <si>
    <t>0,15*(45*2+4,0) "okap"</t>
  </si>
  <si>
    <t>0,15*(2*2,0+4,0) "závětrnná"</t>
  </si>
  <si>
    <t>30</t>
  </si>
  <si>
    <t>712363103</t>
  </si>
  <si>
    <t>Provedení povlakové krytiny střech do 10° ukotvení fólie talířovou hmoždinkou do betonu nebo ŽB</t>
  </si>
  <si>
    <t>kus</t>
  </si>
  <si>
    <t>-1742398522</t>
  </si>
  <si>
    <t>Provedení povlakové krytiny střech plochých do 10° fólií ostatní činnosti při pokládání hydroizolačních fólií (materiál ve specifikaci) mechanické ukotvení talířovou hmoždinkou do prostého nebo železového betonu</t>
  </si>
  <si>
    <t>2*45*4 "4 kotvy/m, okraj střechy"</t>
  </si>
  <si>
    <t>59051348</t>
  </si>
  <si>
    <t>hmoždinka ETA zatloukací fasádní  s kovovým trnem pro montáž TI 8x60x255mm</t>
  </si>
  <si>
    <t>-794727582</t>
  </si>
  <si>
    <t>360*1,05 'Přepočtené koeficientem množství</t>
  </si>
  <si>
    <t>712363352</t>
  </si>
  <si>
    <t>Povlakové krytiny střech do 10° z tvarovaných poplastovaných lišt délky 2 m koutová lišta vnitřní rš 100 mm</t>
  </si>
  <si>
    <t>-462922891</t>
  </si>
  <si>
    <t>Povlakové krytiny střech plochých do 10° z tvarovaných poplastovaných lišt pro mPVC vnitřní koutová lišta rš 100 mm</t>
  </si>
  <si>
    <t xml:space="preserve">Poznámka k souboru cen:
1. Položka -3384 se použije v případě, pokud položky -3351 až -3373 mají větší rozvinutou šířku.
2. V ceně -3384 nejsou započteny náklady na vytvoření ohybu. Tyto se oceňují příplatkem -3385 tohoto souboru cen.
</t>
  </si>
  <si>
    <t>(25*2+2*2+4) "atiky a strojovna"</t>
  </si>
  <si>
    <t>2*(1,25+1,8+0,66)+2*3*(1,25+1,8*2)+2*6*(1,25+6,5*2) "světlíky"</t>
  </si>
  <si>
    <t>0,25*4+2*(0,25+0,5) "VZT+K2"</t>
  </si>
  <si>
    <t>33</t>
  </si>
  <si>
    <t>712363354</t>
  </si>
  <si>
    <t>Povlakové krytiny střech do 10° z tvarovaných poplastovaných lišt délky 2 m stěnová lišta vyhnutá rš 70 mm</t>
  </si>
  <si>
    <t>597973163</t>
  </si>
  <si>
    <t>Povlakové krytiny střech plochých do 10° z tvarovaných poplastovaných lišt pro mPVC stěnová lišta vyhnutá rš 71 mm</t>
  </si>
  <si>
    <t>34</t>
  </si>
  <si>
    <t>712363357</t>
  </si>
  <si>
    <t>Povlakové krytiny střech do 10° z tvarovaných poplastovaných lišt délky 2 m okapnice široká rš 250 mm</t>
  </si>
  <si>
    <t>419485365</t>
  </si>
  <si>
    <t>Povlakové krytiny střech plochých do 10° z tvarovaných poplastovaných lišt pro mPVC okapnice rš 250 mm</t>
  </si>
  <si>
    <t>(45*2+4,0)</t>
  </si>
  <si>
    <t>35</t>
  </si>
  <si>
    <t>712363358</t>
  </si>
  <si>
    <t>Povlakové krytiny střech do 10° z tvarovaných poplastovaných lišt délky 2 m závětrná lišta rš 250 mm</t>
  </si>
  <si>
    <t>-927164925</t>
  </si>
  <si>
    <t>Povlakové krytiny střech plochých do 10° z tvarovaných poplastovaných lišt pro mPVC závětrná lišta rš 250 mm</t>
  </si>
  <si>
    <t>(2*2,0+4,0)</t>
  </si>
  <si>
    <t>36</t>
  </si>
  <si>
    <t>712391171</t>
  </si>
  <si>
    <t>Provedení povlakové krytiny střech do 10° podkladní textilní vrstvy</t>
  </si>
  <si>
    <t>-549182796</t>
  </si>
  <si>
    <t>Provedení povlakové krytiny střech plochých do 10° -ostatní práce provedení vrstvy textilní podkladní</t>
  </si>
  <si>
    <t xml:space="preserve">Poznámka k souboru cen:
1. Cenami -9095 až -9097 lze oceňovat jen tehdy, nepřesáhne-li součet plochy vodorovné a svislé izolační vrstvy 10 m2.
2. Cenou -9095 až -9097 nelze oceňovat opravy a údržbu povlakové krytiny.
</t>
  </si>
  <si>
    <t>37</t>
  </si>
  <si>
    <t>69311068</t>
  </si>
  <si>
    <t>geotextilie netkaná separační, ochranná, filtrační, drenážní PP 300g/m2</t>
  </si>
  <si>
    <t>-783203922</t>
  </si>
  <si>
    <t>49,655*1,15 'Přepočtené koeficientem množství</t>
  </si>
  <si>
    <t>38</t>
  </si>
  <si>
    <t>712-R1</t>
  </si>
  <si>
    <t>manžety z mPVC folie pro prostupy</t>
  </si>
  <si>
    <t>425273526</t>
  </si>
  <si>
    <t>39</t>
  </si>
  <si>
    <t>998712102</t>
  </si>
  <si>
    <t>Přesun hmot tonážní tonážní pro krytiny povlakové v objektech v do 12 m</t>
  </si>
  <si>
    <t>1471028896</t>
  </si>
  <si>
    <t>Přesun hmot pro povlakové krytiny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</si>
  <si>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</si>
  <si>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</si>
  <si>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</si>
  <si>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40</t>
  </si>
  <si>
    <t>713141131</t>
  </si>
  <si>
    <t>Montáž izolace tepelné střech plochých lepené za studena plně 1 vrstva rohoží, pásů, dílců, desek</t>
  </si>
  <si>
    <t>-2046780442</t>
  </si>
  <si>
    <t>Montáž tepelné izolace střech plochých rohožemi, pásy, deskami, dílci, bloky (izolační materiál ve specifikaci) přilepenými za studena zplna, jednovrstvá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</si>
  <si>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-1336 se určuje v m2 půdorysné projektované vyspádované plochy střechy.
3. V cenách -1222 až -1264 jsou započteny náklady na montáž a dodávku kotevních šroubů.
4. V cenách -1222 až -1264 nejsou započteny náklady na položení tepelné izolace; tyto se oceňují cenami -1111 až - 1153 tohoto souboru cen.
5. Ceny -1381 až -1396 lze použít pro montáž izolace do 1 000 mm. V případě vyšších střešních konstrukcí se pro izolace stěn použijí položky souboru cen 713 13-11 Montáž tepelné izolace stěn tohoto katalogu.
</t>
  </si>
  <si>
    <t>41</t>
  </si>
  <si>
    <t>28372319</t>
  </si>
  <si>
    <t>deska EPS 100 do plochých střech a podlah λ=0,037 tl 160mm</t>
  </si>
  <si>
    <t>1982760205</t>
  </si>
  <si>
    <t>938,415*1,02 'Přepočtené koeficientem množství</t>
  </si>
  <si>
    <t>42</t>
  </si>
  <si>
    <t>998713102</t>
  </si>
  <si>
    <t>Přesun hmot tonážní pro izolace tepelné v objektech v do 12 m</t>
  </si>
  <si>
    <t>1072168006</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</si>
  <si>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</si>
  <si>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</si>
  <si>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43</t>
  </si>
  <si>
    <t>R-01</t>
  </si>
  <si>
    <t>Odstranění stříkané tvrdé PUR pěny tloušťky vrstvy 40 mm na střechách</t>
  </si>
  <si>
    <t>-1464244066</t>
  </si>
  <si>
    <t>odstranění střešního tepelně-hydroizolačního systému PUR stříkané tvrdé PUR pěny tloušťky vrstvy 40 mm</t>
  </si>
  <si>
    <t>741</t>
  </si>
  <si>
    <t>Elektroinstalace - silnoproud</t>
  </si>
  <si>
    <t>44</t>
  </si>
  <si>
    <t>741420001</t>
  </si>
  <si>
    <t>Montáž drát nebo lano hromosvodné svodové D do 10 mm s podpěrou</t>
  </si>
  <si>
    <t>2121089380</t>
  </si>
  <si>
    <t>Montáž hromosvodného vedení svodových drátů nebo lan s podpěrami, Ø do 10 mm</t>
  </si>
  <si>
    <t xml:space="preserve">Poznámka k souboru cen:
1. Svodovými dráty se rozumí i jímací vedení na střeše.
</t>
  </si>
  <si>
    <t>24*9+44*2+4*4+4*2+2*2+1*9*2+8+1*2+2,5*4</t>
  </si>
  <si>
    <t>30 "rezerva"</t>
  </si>
  <si>
    <t>45</t>
  </si>
  <si>
    <t>35441077</t>
  </si>
  <si>
    <t>drát D 8mm AlMgSi</t>
  </si>
  <si>
    <t>kg</t>
  </si>
  <si>
    <t>641025621</t>
  </si>
  <si>
    <t>46</t>
  </si>
  <si>
    <t>741420021</t>
  </si>
  <si>
    <t>Montáž svorka hromosvodná se 2 šrouby</t>
  </si>
  <si>
    <t>-302383548</t>
  </si>
  <si>
    <t>Montáž hromosvodného vedení svorek se 2 šrouby</t>
  </si>
  <si>
    <t>47</t>
  </si>
  <si>
    <t>354420390</t>
  </si>
  <si>
    <t>svorka uzemnění nerez pro zemnící pásku</t>
  </si>
  <si>
    <t>1354391639</t>
  </si>
  <si>
    <t>48</t>
  </si>
  <si>
    <t>741420022</t>
  </si>
  <si>
    <t>Montáž svorka hromosvodná se 3 a více šrouby</t>
  </si>
  <si>
    <t>930167328</t>
  </si>
  <si>
    <t>Montáž hromosvodného vedení svorek se 3 a více šrouby</t>
  </si>
  <si>
    <t>49</t>
  </si>
  <si>
    <t>354420400</t>
  </si>
  <si>
    <t>svorka uzemnění nerez pro zemnící pásku a drát</t>
  </si>
  <si>
    <t>-885242837</t>
  </si>
  <si>
    <t>50</t>
  </si>
  <si>
    <t>741420031</t>
  </si>
  <si>
    <t>Montáž svorka hromosvodná na potrubí D do 200 mm se zhotovením</t>
  </si>
  <si>
    <t>1960292690</t>
  </si>
  <si>
    <t>Montáž hromosvodného vedení svorek na potrubí Ø do 200 mm se zhotovením</t>
  </si>
  <si>
    <t>51</t>
  </si>
  <si>
    <t>354420430</t>
  </si>
  <si>
    <t>svorka uzemnění nerez na vodovodní potrubí a okapové roury</t>
  </si>
  <si>
    <t>-681161310</t>
  </si>
  <si>
    <t>52</t>
  </si>
  <si>
    <t>741430004</t>
  </si>
  <si>
    <t>Montáž tyč jímací délky do 3 m na střešní hřeben</t>
  </si>
  <si>
    <t>-1496297830</t>
  </si>
  <si>
    <t>Montáž jímacích tyčí délky do 3 m, na střešní hřeben</t>
  </si>
  <si>
    <t>53</t>
  </si>
  <si>
    <t>35441128</t>
  </si>
  <si>
    <t>tyč jímací s kovaným hrotem 1500mm nerez</t>
  </si>
  <si>
    <t>1863769757</t>
  </si>
  <si>
    <t>54</t>
  </si>
  <si>
    <t>741810001</t>
  </si>
  <si>
    <t>Celková prohlídka elektrického rozvodu a zařízení do 100 000,- Kč</t>
  </si>
  <si>
    <t>-643856096</t>
  </si>
  <si>
    <t>Zkoušky a prohlídky elektrických rozvodů a zařízení celková prohlídka a vyhotovení revizní zprávy pro objem montážních prací do 100 tis. Kč</t>
  </si>
  <si>
    <t xml:space="preserve">Poznámka k souboru cen:
1. Ceny -0001 až -0011 jsou určeny pro objem montážních prací včetně všech nákladů.
</t>
  </si>
  <si>
    <t>55</t>
  </si>
  <si>
    <t>741820001</t>
  </si>
  <si>
    <t>Měření zemních odporů zemniče</t>
  </si>
  <si>
    <t>1629368294</t>
  </si>
  <si>
    <t>56</t>
  </si>
  <si>
    <t>741-R1</t>
  </si>
  <si>
    <t xml:space="preserve">Demontáž hromosvod celý systém na střeše </t>
  </si>
  <si>
    <t>-1723378615</t>
  </si>
  <si>
    <t>Demontáž hromosvod celý systém na střeše</t>
  </si>
  <si>
    <t>24*4+44*2+5,5*2+5*2+2,5*5+1*2+6,5+0,5+2,5+2,5+1,5*4</t>
  </si>
  <si>
    <t>12,5 "rezerva"</t>
  </si>
  <si>
    <t>57</t>
  </si>
  <si>
    <t>998741101</t>
  </si>
  <si>
    <t>Přesun hmot tonážní pro silnoproud v objektech v do 6 m</t>
  </si>
  <si>
    <t>1972310749</t>
  </si>
  <si>
    <t>Přesun hmot pro silnoproud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</si>
  <si>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</si>
  <si>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</si>
  <si>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</si>
  <si>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58</t>
  </si>
  <si>
    <t>762085112</t>
  </si>
  <si>
    <t>Montáž svorníků nebo šroubů délky do 300 mm</t>
  </si>
  <si>
    <t>-1617896315</t>
  </si>
  <si>
    <t>Práce společné pro tesařské konstrukce montáž ocelových spojovacích prostředků (materiál ve specifikaci) svorníků, šroubů délky přes 150 do 300 mm</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</si>
  <si>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5. Soubor cen 762 08-3 Impregnace řeziva neobsahuje položky pro ocenění imregnace řeziva nátěrem; tyto se oceňují příslušnými cenami souboru cen 783 2. -31.1 Napouštěcí nátěr tesařských konstrukcí, katalogu 800-783 Nátěry.
6. Soubor cen 762 08-5 Montáž ocelových spojovacích prostředků neobsahuje položky pro ocenění chemických kotev; tyto lze ocenit příslušnými cenami souboru cen 953 96 Kotvy chemické, katalogu 801-1 Budovy a haly - konstrukce zděné a monolitické.
7. V cenách 762 08-5 nejsou započteny náklady na dodávku spojovacích prostředků; tato dodávka se oceňuje ve specifikaci.
8. U položek 762 08-6 se určení cen řídí hmotností jednotlivě montovaného dílu konstrukce, dodávka veškerého materiálu se oceňuje ve specifikaci.
</t>
  </si>
  <si>
    <t>59</t>
  </si>
  <si>
    <t>762511274</t>
  </si>
  <si>
    <t>Podlahové kce podkladové z desek OSB tl 18 mm broušených na pero a drážku šroubovaných</t>
  </si>
  <si>
    <t>-271431538</t>
  </si>
  <si>
    <t>Podlahové konstrukce podkladové z dřevoštěpkových desek OSB jednovrstvých šroubovaných na pero a drážku broušených, tloušťky desky 18 mm</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</si>
  <si>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</si>
  <si>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60</t>
  </si>
  <si>
    <t>998762102</t>
  </si>
  <si>
    <t>Přesun hmot tonážní pro kce tesařské v objektech v do 12 m</t>
  </si>
  <si>
    <t>1857845460</t>
  </si>
  <si>
    <t>Přesun hmot pro konstrukce tesařské stanovený z hmotnosti přesunovaného materiálu vodorovná dopravní vzdálenost do 50 m v objektech výšky přes 6 do 12 m</t>
  </si>
  <si>
    <t>764</t>
  </si>
  <si>
    <t>Konstrukce klempířské</t>
  </si>
  <si>
    <t>764002841</t>
  </si>
  <si>
    <t>Demontáž oplechování horních ploch zdí a nadezdívek do suti</t>
  </si>
  <si>
    <t>-117313788</t>
  </si>
  <si>
    <t>Demontáž klempířských konstrukcí oplechování horních ploch zdí a nadezdívek do suti</t>
  </si>
  <si>
    <t>45 "boční římsa"</t>
  </si>
  <si>
    <t>4*25+10 "štíty atiky"</t>
  </si>
  <si>
    <t>764004811</t>
  </si>
  <si>
    <t>Demontáž nadřímsového žlabu do suti</t>
  </si>
  <si>
    <t>1253798039</t>
  </si>
  <si>
    <t>Demontáž klempířských konstrukcí žlabu nadřímsového do suti</t>
  </si>
  <si>
    <t>45*2</t>
  </si>
  <si>
    <t>764004861</t>
  </si>
  <si>
    <t>Demontáž svodu do suti</t>
  </si>
  <si>
    <t>-598164453</t>
  </si>
  <si>
    <t>Demontáž klempířských konstrukcí svodu do suti</t>
  </si>
  <si>
    <t>10*8</t>
  </si>
  <si>
    <t>64</t>
  </si>
  <si>
    <t>764245306</t>
  </si>
  <si>
    <t>Oplechování horních ploch a nadezdívek bez rohů z TiZn lesklého plechu celoplošně lepené rš 500 mm</t>
  </si>
  <si>
    <t>2074685896</t>
  </si>
  <si>
    <t>Oplechování horních ploch zdí a nadezdívek (atik) z titanzinkového lesklého válcovaného plechu celoplošně lepené rš 500 mm</t>
  </si>
  <si>
    <t>25*2 "spodní římsy"</t>
  </si>
  <si>
    <t>65</t>
  </si>
  <si>
    <t>764245307</t>
  </si>
  <si>
    <t>Oplechování horních ploch a nadezdívek bez rohů z TiZn lesklého plechu celoplošně lepené rš 670 mm</t>
  </si>
  <si>
    <t>614277983</t>
  </si>
  <si>
    <t>Oplechování horních ploch zdí a nadezdívek (atik) z titanzinkového lesklého válcovaného plechu celoplošně lepené rš 670 mm</t>
  </si>
  <si>
    <t>25 "štít 1"</t>
  </si>
  <si>
    <t>66</t>
  </si>
  <si>
    <t>764245309</t>
  </si>
  <si>
    <t>Oplechování horních ploch a nadezdívek bez rohů z TiZn lesklého plechu celoplošně lepené rš 800 mm</t>
  </si>
  <si>
    <t>-937313113</t>
  </si>
  <si>
    <t>Oplechování horních ploch zdí a nadezdívek (atik) z titanzinkového lesklého válcovaného plechu celoplošně lepené rš 800 mm</t>
  </si>
  <si>
    <t>25 "horní římsy"</t>
  </si>
  <si>
    <t>10 "střed římsy"</t>
  </si>
  <si>
    <t>67</t>
  </si>
  <si>
    <t>764541305</t>
  </si>
  <si>
    <t>Žlab podokapní půlkruhový z TiZn lesklého plechu rš 330 mm</t>
  </si>
  <si>
    <t>-1021960653</t>
  </si>
  <si>
    <t>Žlab podokapní z titanzinkového lesklého válcovaného plechu včetně háků a čel půlkruhový rš 330 mm</t>
  </si>
  <si>
    <t>68</t>
  </si>
  <si>
    <t>764548324</t>
  </si>
  <si>
    <t>Svody kruhové včetně objímek, kolen, odskoků z TiZn lesklého plechu průměru 120 mm</t>
  </si>
  <si>
    <t>-1246541675</t>
  </si>
  <si>
    <t>Svod z titanzinkového lesklého válcovaného plechu včetně objímek, kolen a odskoků kruhový, průměru 120 mm</t>
  </si>
  <si>
    <t>69</t>
  </si>
  <si>
    <t>998764102</t>
  </si>
  <si>
    <t>Přesun hmot tonážní pro konstrukce klempířské v objektech v do 12 m</t>
  </si>
  <si>
    <t>1559835932</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</si>
  <si>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</si>
  <si>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</si>
  <si>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70</t>
  </si>
  <si>
    <t>R-764-01</t>
  </si>
  <si>
    <t>Komín nerez v. 1200 mm včetně stříšky pr. 250x250 mm</t>
  </si>
  <si>
    <t>soubor</t>
  </si>
  <si>
    <t>1835865143</t>
  </si>
  <si>
    <t xml:space="preserve">Komín nerez v. 1200 mm včetně stříšky pr. 250x250 mm
cena zahrnuje výrobu i montáž </t>
  </si>
  <si>
    <t>71</t>
  </si>
  <si>
    <t>R-764-02</t>
  </si>
  <si>
    <t>Komín nerez v. 1200 mm včetně stříšky pr. 400 mm</t>
  </si>
  <si>
    <t>-1933912808</t>
  </si>
  <si>
    <t xml:space="preserve">Komín nerez v. 1200 mm včetně stříšky pr. 400 mm
cena zahrnuje výrobu i montáž </t>
  </si>
  <si>
    <t>767</t>
  </si>
  <si>
    <t>Konstrukce zámečnické</t>
  </si>
  <si>
    <t>72</t>
  </si>
  <si>
    <t>767311310</t>
  </si>
  <si>
    <t>Montáž světlíků sedlových podélných nebo příčných rozpětí 1800 mm se zasklením</t>
  </si>
  <si>
    <t>347303441</t>
  </si>
  <si>
    <t>Montáž světlíků sedlových podélných nebo příčných (housenkových) se zasklením, rozpětí 1800 mm</t>
  </si>
  <si>
    <t xml:space="preserve">Poznámka k souboru cen:
1. V cenách -3110 až -3152 je započtena i montáž krytiny.
2. V ceně -2737 je započteno i dokončení okování větracích křídel.
</t>
  </si>
  <si>
    <t>(0,56+1,76)+3*(2*1,76)+6*(2*6,56)</t>
  </si>
  <si>
    <t>73</t>
  </si>
  <si>
    <t>767-R1</t>
  </si>
  <si>
    <t>SVĚTLÍK S1 - (560+1760) x 1250mm</t>
  </si>
  <si>
    <t>-451325907</t>
  </si>
  <si>
    <t xml:space="preserve">Střešní pásový sedlový světlík  výšky 700 mm, se systémovou konstrukcí z AL profilů s přerušeným tepelným mostem na podsadě z pozinkovaného plechu s výplní TI
dvojité sedvičové  zasklení - polykarbonátové desky 1x PC 10mm opál – 10mm mezera – 1x PC10mm čirá,  Uwmin = 1,10 W/m2 K </t>
  </si>
  <si>
    <t>74</t>
  </si>
  <si>
    <t>767-R2</t>
  </si>
  <si>
    <t>SVĚTLÍK S2 - (2x 1760) x 1250mm</t>
  </si>
  <si>
    <t>1068289226</t>
  </si>
  <si>
    <t>75</t>
  </si>
  <si>
    <t>767-R3</t>
  </si>
  <si>
    <t>SVĚTLÍK S3 - (2x 6560) x 1250mm</t>
  </si>
  <si>
    <t>527842989</t>
  </si>
  <si>
    <t>76</t>
  </si>
  <si>
    <t>767311850</t>
  </si>
  <si>
    <t>Demontáž světlíků pásových sedlových se skleněnou výplní</t>
  </si>
  <si>
    <t>989604884</t>
  </si>
  <si>
    <t>Demontáž světlíků se skleněnou výplní pásových sedlových</t>
  </si>
  <si>
    <t xml:space="preserve">Poznámka k souboru cen:
1. Měrná jednotka se určuje v m2 půdorysné plochy světlíků.
2. Cena obsahuje i náklady na demontáž manžety.
</t>
  </si>
  <si>
    <t>1*2,2*2*(1,8+0,66) "světlík S1"</t>
  </si>
  <si>
    <t>3*2,2*2*(1,8+1,8) "světlík S2"</t>
  </si>
  <si>
    <t>6*2,2*2*(6,5+6,5) "světlík S3"</t>
  </si>
  <si>
    <t>77</t>
  </si>
  <si>
    <t>767-R4</t>
  </si>
  <si>
    <t>oprava dveří strojovny obroušením včetně nového nátěru</t>
  </si>
  <si>
    <t>1019174776</t>
  </si>
  <si>
    <t>oprava dveří strojovny obroušením včetně nového nátěru
včetně rámu a křídla
včetně vyvěšení, demontáže rámu a zpětné montáže dveří</t>
  </si>
  <si>
    <t>78</t>
  </si>
  <si>
    <t>767-R5</t>
  </si>
  <si>
    <t>požární žebřík s ochranným košem včetně suchovodu</t>
  </si>
  <si>
    <t>-194744744</t>
  </si>
  <si>
    <t>požární žebřík s ochranným košem včetně suchovodu
cena zhrnuje výrobu i montáž
povrchová úprava žárové zinkování +2x krycí nátěr</t>
  </si>
  <si>
    <t>79</t>
  </si>
  <si>
    <t>998767102</t>
  </si>
  <si>
    <t>Přesun hmot tonážní pro zámečnické konstrukce v objektech v do 12 m</t>
  </si>
  <si>
    <t>589243037</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</si>
  <si>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</si>
  <si>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</si>
  <si>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</si>
  <si>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</si>
  <si>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80</t>
  </si>
  <si>
    <t>783827427</t>
  </si>
  <si>
    <t>Krycí dvojnásobný vápenný nátěr omítek stupně členitosti 1 a 2</t>
  </si>
  <si>
    <t>-1439274402</t>
  </si>
  <si>
    <t>Krycí (ochranný ) nátěr omítek dvojnásobný hladkých omítek hladkých, zrnitých tenkovrstvých nebo štukových stupně členitosti 1 a 2 vápenný</t>
  </si>
  <si>
    <t>784</t>
  </si>
  <si>
    <t>Dokončovací práce - malby a tapety</t>
  </si>
  <si>
    <t>81</t>
  </si>
  <si>
    <t>784211113</t>
  </si>
  <si>
    <t>Dvojnásobné bílé malby ze směsí za mokra velmi dobře otěruvzdorných v místnostech výšky do 5,00 m</t>
  </si>
  <si>
    <t>1948889097</t>
  </si>
  <si>
    <t>Malby z malířských směsí otěruvzdorných za mokra dvojnásobné, bílé za mokra otěruvzdorné velmi dobře v místnostech výšky přes 3,80 do 5,00 m</t>
  </si>
  <si>
    <t>HZS</t>
  </si>
  <si>
    <t>Hodinové zúčtovací sazby</t>
  </si>
  <si>
    <t>82</t>
  </si>
  <si>
    <t>HZS2232</t>
  </si>
  <si>
    <t>Hodinová zúčtovací sazba elektrikář odborný</t>
  </si>
  <si>
    <t>hod</t>
  </si>
  <si>
    <t>512</t>
  </si>
  <si>
    <t>1144515529</t>
  </si>
  <si>
    <t>Hodinové zúčtovací sazby profesí PSV provádění stavebních instalací elektrikář odborný</t>
  </si>
  <si>
    <t>VRN</t>
  </si>
  <si>
    <t>Vedlejší rozpočtové náklady</t>
  </si>
  <si>
    <t>84</t>
  </si>
  <si>
    <t>030001000</t>
  </si>
  <si>
    <t>Zařízení staveniště</t>
  </si>
  <si>
    <t>kpl</t>
  </si>
  <si>
    <t>1024</t>
  </si>
  <si>
    <t>673369122</t>
  </si>
  <si>
    <t xml:space="preserve">Poznámka k souboru cen:
1. Více informací o volbě, obsahu a způsobu ocenění jednotlivých titulů viz příslušné Přílohy 01 až 09.
</t>
  </si>
  <si>
    <t>85</t>
  </si>
  <si>
    <t>040001000</t>
  </si>
  <si>
    <t>Inženýrská činnost</t>
  </si>
  <si>
    <t>-609026694</t>
  </si>
  <si>
    <t>86</t>
  </si>
  <si>
    <t>060001000</t>
  </si>
  <si>
    <t>Územní vlivy</t>
  </si>
  <si>
    <t>-2118235235</t>
  </si>
  <si>
    <t>87</t>
  </si>
  <si>
    <t>070001000</t>
  </si>
  <si>
    <t>Provozní vlivy</t>
  </si>
  <si>
    <t>2034032843</t>
  </si>
  <si>
    <t>88</t>
  </si>
  <si>
    <t>080001000</t>
  </si>
  <si>
    <t>Další náklady na pracovníky</t>
  </si>
  <si>
    <t>-1428809039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</si>
  <si>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</si>
  <si>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</si>
  <si>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</si>
  <si>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</si>
  <si>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</si>
  <si>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</si>
  <si>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</si>
  <si>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</si>
  <si>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</si>
  <si>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</si>
  <si>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</si>
  <si>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</si>
  <si>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</si>
  <si>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</si>
  <si>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</si>
  <si>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</si>
  <si>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</si>
  <si>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</si>
  <si>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</si>
  <si>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</si>
  <si>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</si>
  <si>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</si>
  <si>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</si>
  <si>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</si>
  <si>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</si>
  <si>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</si>
  <si>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</si>
  <si>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</si>
  <si>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</si>
  <si>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</si>
  <si>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</si>
  <si>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</si>
  <si>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</si>
  <si>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</si>
  <si>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</si>
  <si>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</si>
  <si>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</si>
  <si>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</si>
  <si>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</si>
  <si>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</si>
  <si>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</si>
  <si>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</si>
  <si>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</si>
  <si>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</si>
  <si>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</si>
  <si>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</si>
  <si>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</si>
  <si>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</si>
  <si>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</si>
  <si>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</si>
  <si>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</si>
  <si>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</si>
  <si>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</si>
  <si>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</si>
  <si>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</si>
  <si>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</si>
  <si>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</si>
  <si>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</si>
  <si>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</si>
  <si>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</si>
  <si>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</si>
  <si>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</si>
  <si>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</si>
  <si>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</si>
  <si>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</si>
  <si>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</si>
  <si>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</si>
  <si>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</si>
  <si>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</si>
  <si>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</si>
  <si>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</si>
  <si>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</si>
  <si>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</si>
  <si>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</si>
  <si>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</si>
  <si>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</si>
  <si>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</si>
  <si>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</si>
  <si>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</si>
  <si>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</si>
  <si>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</si>
  <si>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</si>
  <si>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</si>
  <si>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</si>
  <si>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</si>
  <si>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</si>
  <si>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</si>
  <si>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</si>
  <si>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</si>
  <si>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</si>
  <si>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</si>
  <si>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</si>
  <si>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</si>
  <si>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</si>
  <si>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</si>
  <si>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</si>
  <si>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</si>
  <si>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</si>
  <si>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</si>
  <si>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</si>
  <si>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</si>
  <si>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</si>
  <si>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</si>
  <si>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</si>
  <si>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</si>
  <si>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</si>
  <si>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</si>
  <si>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</si>
  <si>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</si>
  <si>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</si>
  <si>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</si>
  <si>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</si>
  <si>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</si>
  <si>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</si>
  <si>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</si>
  <si>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</si>
  <si>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</si>
  <si>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</si>
  <si>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</si>
  <si>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</si>
  <si>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</si>
  <si>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</si>
  <si>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</si>
  <si>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</si>
  <si>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</si>
  <si>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</si>
  <si>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</si>
  <si>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</si>
  <si>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</si>
  <si>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</si>
  <si>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</si>
  <si>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</si>
  <si>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</si>
  <si>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</si>
  <si>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</si>
  <si>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</si>
  <si>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</si>
  <si>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</si>
  <si>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</si>
  <si>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</si>
  <si>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</si>
  <si>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</si>
  <si>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</si>
  <si>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</si>
  <si>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</si>
  <si>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</si>
  <si>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</si>
  <si>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</si>
  <si>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</si>
  <si>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</si>
  <si>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</si>
  <si>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</si>
  <si>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</si>
  <si>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</si>
  <si>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</si>
  <si>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</si>
  <si>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</si>
  <si>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</si>
  <si>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</si>
  <si>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</si>
  <si>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</si>
  <si>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</si>
  <si>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</si>
  <si>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</si>
  <si>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</si>
  <si>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</si>
  <si>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</si>
  <si>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</si>
  <si>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</si>
  <si>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</si>
  <si>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</si>
  <si>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</si>
  <si>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</si>
  <si>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</si>
  <si>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</si>
  <si>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</si>
  <si>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</si>
  <si>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</si>
  <si>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</si>
  <si>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</si>
  <si>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</si>
  <si>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</si>
  <si>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</si>
  <si>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</si>
  <si>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</si>
  <si>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</si>
  <si>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jubfzuis</t>
  </si>
  <si>
    <t>A1469</t>
  </si>
  <si>
    <t>Objekt hlavní sklad (elektrodílna) - oprava střechy</t>
  </si>
  <si>
    <t>A1469 - Objekt hlavní sklad (elektrodílna) - oprava střechy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</si>
</sst>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C0C0C0"/>
        <bgColor indexed="64"/>
      </patternFill>
    </fill>
  </fills>
  <borders count="31">
    <border>
      <left/>
      <right/>
      <top/>
      <bottom/>
      <diagonal/>
    </border>
    <border>
      <left style="thin">
        <color rgb="FF000000"/>
      </left>
      <right/>
      <top/>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000000"/>
      </top>
      <bottom/>
    </border>
    <border>
      <left/>
      <right/>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13" fillId="0" borderId="0" xfId="0" applyFont="1" applyAlignment="1">
      <alignment horizontal="left" vertical="center"/>
    </xf>
    <xf numFmtId="0" fontId="15"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0" fillId="0" borderId="0" xfId="0" applyFont="1" applyAlignment="1">
      <alignment vertical="center"/>
    </xf>
    <xf numFmtId="0" fontId="0" fillId="0" borderId="1"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0" fillId="0" borderId="8"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5" fillId="0" borderId="1" xfId="0" applyFont="1" applyBorder="1" applyAlignment="1">
      <alignment vertical="center"/>
    </xf>
    <xf numFmtId="4" fontId="19" fillId="0" borderId="9"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4" xfId="0" applyNumberFormat="1" applyFont="1" applyBorder="1" applyAlignment="1">
      <alignment vertical="center"/>
    </xf>
    <xf numFmtId="0" fontId="5" fillId="0" borderId="0" xfId="0" applyFont="1" applyAlignment="1">
      <alignment horizontal="left" vertical="center"/>
    </xf>
    <xf numFmtId="0" fontId="6" fillId="0" borderId="1" xfId="0" applyFont="1" applyBorder="1" applyAlignment="1">
      <alignment vertical="center"/>
    </xf>
    <xf numFmtId="4" fontId="27" fillId="0" borderId="10" xfId="0" applyNumberFormat="1" applyFont="1" applyBorder="1" applyAlignment="1">
      <alignment vertical="center"/>
    </xf>
    <xf numFmtId="4" fontId="27" fillId="0" borderId="11" xfId="0" applyNumberFormat="1" applyFont="1" applyBorder="1" applyAlignment="1">
      <alignment vertical="center"/>
    </xf>
    <xf numFmtId="166" fontId="27" fillId="0" borderId="11" xfId="0" applyNumberFormat="1" applyFont="1" applyBorder="1" applyAlignment="1">
      <alignment vertical="center"/>
    </xf>
    <xf numFmtId="4" fontId="27" fillId="0" borderId="12" xfId="0" applyNumberFormat="1" applyFont="1" applyBorder="1" applyAlignment="1">
      <alignment vertical="center"/>
    </xf>
    <xf numFmtId="0" fontId="6" fillId="0" borderId="0" xfId="0" applyFont="1" applyAlignment="1">
      <alignment horizontal="left" vertical="center"/>
    </xf>
    <xf numFmtId="0" fontId="28" fillId="0" borderId="0" xfId="0" applyFont="1" applyAlignment="1">
      <alignment horizontal="left" vertical="center"/>
    </xf>
    <xf numFmtId="0" fontId="0" fillId="0" borderId="1" xfId="0" applyBorder="1" applyAlignment="1">
      <alignment vertical="center"/>
    </xf>
    <xf numFmtId="0" fontId="0" fillId="0" borderId="0" xfId="0" applyFont="1" applyAlignment="1">
      <alignment vertical="center" wrapText="1"/>
    </xf>
    <xf numFmtId="0" fontId="0" fillId="0" borderId="1" xfId="0" applyBorder="1" applyAlignment="1">
      <alignment vertical="center" wrapText="1"/>
    </xf>
    <xf numFmtId="0" fontId="7" fillId="0" borderId="1" xfId="0" applyFont="1" applyBorder="1" applyAlignment="1">
      <alignment vertical="center"/>
    </xf>
    <xf numFmtId="0" fontId="8" fillId="0" borderId="1" xfId="0" applyFont="1" applyBorder="1" applyAlignment="1">
      <alignment vertical="center"/>
    </xf>
    <xf numFmtId="0" fontId="0" fillId="0" borderId="0" xfId="0" applyFont="1" applyAlignment="1">
      <alignment horizontal="center" vertical="center" wrapText="1"/>
    </xf>
    <xf numFmtId="0" fontId="0" fillId="0" borderId="1" xfId="0" applyBorder="1" applyAlignment="1">
      <alignment horizontal="center" vertical="center" wrapText="1"/>
    </xf>
    <xf numFmtId="166" fontId="30" fillId="0" borderId="2" xfId="0" applyNumberFormat="1" applyFont="1" applyBorder="1" applyAlignment="1">
      <alignment/>
    </xf>
    <xf numFmtId="166" fontId="30" fillId="0" borderId="3" xfId="0" applyNumberFormat="1" applyFont="1" applyBorder="1" applyAlignment="1">
      <alignment/>
    </xf>
    <xf numFmtId="4" fontId="31" fillId="0" borderId="0" xfId="0" applyNumberFormat="1" applyFont="1" applyAlignment="1">
      <alignment vertical="center"/>
    </xf>
    <xf numFmtId="0" fontId="9" fillId="0" borderId="1" xfId="0" applyFont="1" applyBorder="1" applyAlignment="1">
      <alignment/>
    </xf>
    <xf numFmtId="0" fontId="9" fillId="0" borderId="0" xfId="0" applyFont="1" applyAlignment="1">
      <alignment horizontal="left"/>
    </xf>
    <xf numFmtId="0" fontId="9" fillId="0" borderId="0" xfId="0" applyFont="1" applyAlignment="1" applyProtection="1">
      <alignment/>
      <protection locked="0"/>
    </xf>
    <xf numFmtId="0" fontId="9" fillId="0" borderId="9"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4"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4" fontId="21" fillId="2" borderId="13" xfId="0" applyNumberFormat="1" applyFont="1" applyFill="1" applyBorder="1" applyAlignment="1" applyProtection="1">
      <alignment vertical="center"/>
      <protection locked="0"/>
    </xf>
    <xf numFmtId="0" fontId="22" fillId="2" borderId="9"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4"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0" fillId="0" borderId="0" xfId="0" applyFont="1" applyAlignment="1" applyProtection="1">
      <alignment vertical="center"/>
      <protection locked="0"/>
    </xf>
    <xf numFmtId="0" fontId="0" fillId="0" borderId="9" xfId="0" applyFont="1" applyBorder="1" applyAlignment="1">
      <alignment vertical="center"/>
    </xf>
    <xf numFmtId="0" fontId="0" fillId="0" borderId="0" xfId="0" applyBorder="1" applyAlignment="1">
      <alignment vertical="center"/>
    </xf>
    <xf numFmtId="0" fontId="10" fillId="0" borderId="1" xfId="0" applyFont="1" applyBorder="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locked="0"/>
    </xf>
    <xf numFmtId="0" fontId="10" fillId="0" borderId="9"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vertical="center"/>
    </xf>
    <xf numFmtId="0" fontId="11" fillId="0" borderId="1" xfId="0" applyFont="1" applyBorder="1" applyAlignment="1">
      <alignment vertical="center"/>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9"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xf>
    <xf numFmtId="4" fontId="35" fillId="2" borderId="13" xfId="0" applyNumberFormat="1" applyFont="1" applyFill="1" applyBorder="1" applyAlignment="1" applyProtection="1">
      <alignment vertical="center"/>
      <protection locked="0"/>
    </xf>
    <xf numFmtId="0" fontId="36" fillId="0" borderId="1" xfId="0" applyFont="1" applyBorder="1" applyAlignment="1">
      <alignment vertical="center"/>
    </xf>
    <xf numFmtId="0" fontId="35" fillId="2" borderId="9"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0" fillId="0" borderId="10" xfId="0" applyFont="1" applyBorder="1" applyAlignment="1">
      <alignment vertical="center"/>
    </xf>
    <xf numFmtId="0" fontId="0" fillId="0" borderId="11" xfId="0"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Alignment="1">
      <alignment vertical="top"/>
    </xf>
    <xf numFmtId="0" fontId="37" fillId="0" borderId="14" xfId="0" applyFont="1" applyBorder="1" applyAlignment="1">
      <alignment vertical="center" wrapText="1"/>
    </xf>
    <xf numFmtId="0" fontId="37" fillId="0" borderId="15" xfId="0" applyFont="1" applyBorder="1" applyAlignment="1">
      <alignment vertical="center" wrapText="1"/>
    </xf>
    <xf numFmtId="0" fontId="37" fillId="0" borderId="16" xfId="0" applyFont="1" applyBorder="1" applyAlignment="1">
      <alignment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7" xfId="0" applyFont="1" applyBorder="1" applyAlignment="1">
      <alignment vertical="center" wrapText="1"/>
    </xf>
    <xf numFmtId="0" fontId="37" fillId="0" borderId="18"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17"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19" xfId="0" applyFont="1" applyBorder="1" applyAlignment="1">
      <alignment vertical="center" wrapText="1"/>
    </xf>
    <xf numFmtId="0" fontId="41" fillId="0" borderId="20" xfId="0" applyFont="1" applyBorder="1" applyAlignment="1">
      <alignment vertical="center" wrapText="1"/>
    </xf>
    <xf numFmtId="0" fontId="37" fillId="0" borderId="21"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6" xfId="0" applyFont="1" applyBorder="1" applyAlignment="1">
      <alignment horizontal="left" vertical="center"/>
    </xf>
    <xf numFmtId="0" fontId="37" fillId="0" borderId="17" xfId="0" applyFont="1" applyBorder="1" applyAlignment="1">
      <alignment horizontal="left" vertical="center"/>
    </xf>
    <xf numFmtId="0" fontId="37" fillId="0" borderId="18"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0" xfId="0" applyFont="1" applyBorder="1" applyAlignment="1">
      <alignment horizontal="left" vertical="center"/>
    </xf>
    <xf numFmtId="0" fontId="39" fillId="0" borderId="20" xfId="0" applyFont="1" applyBorder="1" applyAlignment="1">
      <alignment horizontal="center" vertical="center"/>
    </xf>
    <xf numFmtId="0" fontId="42" fillId="0" borderId="20"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1"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17"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19" xfId="0" applyFont="1" applyBorder="1" applyAlignment="1">
      <alignment horizontal="left" vertical="center"/>
    </xf>
    <xf numFmtId="0" fontId="41" fillId="0" borderId="20" xfId="0" applyFont="1" applyBorder="1" applyAlignment="1">
      <alignment horizontal="left" vertical="center"/>
    </xf>
    <xf numFmtId="0" fontId="37" fillId="0" borderId="21"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0"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14"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0" fillId="0" borderId="17" xfId="0" applyFont="1" applyBorder="1" applyAlignment="1">
      <alignment horizontal="left" vertical="center" wrapText="1"/>
    </xf>
    <xf numFmtId="0" fontId="40" fillId="0" borderId="0" xfId="0" applyFont="1" applyBorder="1" applyAlignment="1">
      <alignment horizontal="left" vertical="center"/>
    </xf>
    <xf numFmtId="0" fontId="40" fillId="0" borderId="18" xfId="0" applyFont="1" applyBorder="1" applyAlignment="1">
      <alignment horizontal="left" vertical="center" wrapText="1"/>
    </xf>
    <xf numFmtId="0" fontId="40" fillId="0" borderId="18" xfId="0" applyFont="1" applyBorder="1" applyAlignment="1">
      <alignment horizontal="left" vertical="center"/>
    </xf>
    <xf numFmtId="0" fontId="40" fillId="0" borderId="19" xfId="0" applyFont="1" applyBorder="1" applyAlignment="1">
      <alignment horizontal="left" vertical="center" wrapText="1"/>
    </xf>
    <xf numFmtId="0" fontId="40" fillId="0" borderId="20" xfId="0" applyFont="1" applyBorder="1" applyAlignment="1">
      <alignment horizontal="left" vertical="center" wrapText="1"/>
    </xf>
    <xf numFmtId="0" fontId="40" fillId="0" borderId="21"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19" xfId="0" applyFont="1" applyBorder="1" applyAlignment="1">
      <alignment horizontal="left" vertical="center"/>
    </xf>
    <xf numFmtId="0" fontId="40" fillId="0" borderId="21"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0" xfId="0" applyFont="1" applyBorder="1" applyAlignment="1">
      <alignment vertical="center"/>
    </xf>
    <xf numFmtId="0" fontId="39" fillId="0" borderId="2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0" xfId="0" applyBorder="1" applyAlignment="1">
      <alignment vertical="top"/>
    </xf>
    <xf numFmtId="0" fontId="39" fillId="0" borderId="20" xfId="0" applyFont="1" applyBorder="1" applyAlignment="1">
      <alignment horizontal="left"/>
    </xf>
    <xf numFmtId="0" fontId="42" fillId="0" borderId="20" xfId="0" applyFont="1" applyBorder="1" applyAlignment="1">
      <alignment/>
    </xf>
    <xf numFmtId="0" fontId="37" fillId="0" borderId="17" xfId="0" applyFont="1" applyBorder="1" applyAlignment="1">
      <alignment vertical="top"/>
    </xf>
    <xf numFmtId="0" fontId="37" fillId="0" borderId="18" xfId="0" applyFont="1" applyBorder="1" applyAlignment="1">
      <alignment vertical="top"/>
    </xf>
    <xf numFmtId="0" fontId="37" fillId="0" borderId="19" xfId="0" applyFont="1" applyBorder="1" applyAlignment="1">
      <alignment vertical="top"/>
    </xf>
    <xf numFmtId="0" fontId="37" fillId="0" borderId="20" xfId="0" applyFont="1" applyBorder="1" applyAlignment="1">
      <alignment vertical="top"/>
    </xf>
    <xf numFmtId="0" fontId="37" fillId="0" borderId="21" xfId="0" applyFont="1" applyBorder="1" applyAlignment="1">
      <alignment vertical="top"/>
    </xf>
    <xf numFmtId="0" fontId="0" fillId="0" borderId="0" xfId="0" applyProtection="1">
      <protection/>
    </xf>
    <xf numFmtId="0" fontId="0" fillId="0" borderId="22" xfId="0" applyBorder="1" applyProtection="1">
      <protection/>
    </xf>
    <xf numFmtId="0" fontId="0" fillId="0" borderId="23" xfId="0" applyBorder="1" applyProtection="1">
      <protection/>
    </xf>
    <xf numFmtId="0" fontId="0" fillId="0" borderId="1" xfId="0" applyBorder="1" applyProtection="1">
      <protection/>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1" xfId="0" applyFont="1" applyBorder="1" applyAlignment="1" applyProtection="1">
      <alignment vertical="center"/>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2" borderId="0" xfId="0" applyFont="1" applyFill="1" applyAlignment="1" applyProtection="1">
      <alignment horizontal="left" vertical="center"/>
      <protection/>
    </xf>
    <xf numFmtId="0" fontId="0" fillId="0" borderId="0" xfId="0" applyFont="1" applyAlignment="1" applyProtection="1">
      <alignment vertical="center" wrapText="1"/>
      <protection/>
    </xf>
    <xf numFmtId="0" fontId="0" fillId="0" borderId="1" xfId="0" applyFont="1" applyBorder="1" applyAlignment="1" applyProtection="1">
      <alignment vertical="center" wrapText="1"/>
      <protection/>
    </xf>
    <xf numFmtId="0" fontId="0" fillId="0" borderId="2" xfId="0" applyFont="1" applyBorder="1" applyAlignment="1" applyProtection="1">
      <alignment vertical="center"/>
      <protection/>
    </xf>
    <xf numFmtId="0" fontId="17" fillId="0" borderId="0" xfId="0" applyFont="1" applyAlignment="1" applyProtection="1">
      <alignment horizontal="left" vertical="center"/>
      <protection/>
    </xf>
    <xf numFmtId="4" fontId="23"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0"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0" fontId="0" fillId="3" borderId="0" xfId="0" applyFont="1" applyFill="1" applyAlignment="1" applyProtection="1">
      <alignment vertical="center"/>
      <protection/>
    </xf>
    <xf numFmtId="0" fontId="5" fillId="3" borderId="24" xfId="0" applyFont="1" applyFill="1" applyBorder="1" applyAlignment="1" applyProtection="1">
      <alignment horizontal="left" vertical="center"/>
      <protection/>
    </xf>
    <xf numFmtId="0" fontId="0" fillId="3" borderId="25" xfId="0" applyFont="1" applyFill="1" applyBorder="1" applyAlignment="1" applyProtection="1">
      <alignment vertical="center"/>
      <protection/>
    </xf>
    <xf numFmtId="0" fontId="5" fillId="3" borderId="25" xfId="0" applyFont="1" applyFill="1" applyBorder="1" applyAlignment="1" applyProtection="1">
      <alignment horizontal="right" vertical="center"/>
      <protection/>
    </xf>
    <xf numFmtId="0" fontId="5" fillId="3" borderId="25" xfId="0" applyFont="1" applyFill="1" applyBorder="1" applyAlignment="1" applyProtection="1">
      <alignment horizontal="center" vertical="center"/>
      <protection/>
    </xf>
    <xf numFmtId="4" fontId="5" fillId="3" borderId="25" xfId="0" applyNumberFormat="1" applyFont="1" applyFill="1" applyBorder="1" applyAlignment="1" applyProtection="1">
      <alignment vertical="center"/>
      <protection/>
    </xf>
    <xf numFmtId="0" fontId="0" fillId="3" borderId="26" xfId="0" applyFont="1" applyFill="1" applyBorder="1" applyAlignment="1" applyProtection="1">
      <alignment vertical="center"/>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3" fillId="0" borderId="0" xfId="0" applyFont="1" applyAlignment="1" applyProtection="1">
      <alignment horizontal="left" vertical="center" wrapText="1"/>
      <protection/>
    </xf>
    <xf numFmtId="0" fontId="21" fillId="3" borderId="0" xfId="0" applyFont="1" applyFill="1" applyAlignment="1" applyProtection="1">
      <alignment horizontal="left" vertical="center"/>
      <protection/>
    </xf>
    <xf numFmtId="0" fontId="21" fillId="3"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1" xfId="0" applyFont="1" applyBorder="1" applyAlignment="1" applyProtection="1">
      <alignment vertical="center"/>
      <protection/>
    </xf>
    <xf numFmtId="0" fontId="7" fillId="0" borderId="11" xfId="0" applyFont="1" applyBorder="1" applyAlignment="1" applyProtection="1">
      <alignment horizontal="left" vertical="center"/>
      <protection/>
    </xf>
    <xf numFmtId="0" fontId="7" fillId="0" borderId="11" xfId="0" applyFont="1" applyBorder="1" applyAlignment="1" applyProtection="1">
      <alignment vertical="center"/>
      <protection/>
    </xf>
    <xf numFmtId="4" fontId="7" fillId="0" borderId="11"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1" xfId="0" applyFont="1" applyBorder="1" applyAlignment="1" applyProtection="1">
      <alignment vertical="center"/>
      <protection/>
    </xf>
    <xf numFmtId="0" fontId="8" fillId="0" borderId="11" xfId="0" applyFont="1" applyBorder="1" applyAlignment="1" applyProtection="1">
      <alignment horizontal="left" vertical="center"/>
      <protection/>
    </xf>
    <xf numFmtId="0" fontId="8" fillId="0" borderId="11" xfId="0" applyFont="1" applyBorder="1" applyAlignment="1" applyProtection="1">
      <alignment vertical="center"/>
      <protection/>
    </xf>
    <xf numFmtId="4" fontId="8" fillId="0" borderId="11"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1" xfId="0" applyFont="1" applyBorder="1" applyAlignment="1" applyProtection="1">
      <alignment horizontal="center" vertical="center" wrapText="1"/>
      <protection/>
    </xf>
    <xf numFmtId="0" fontId="21" fillId="3" borderId="5" xfId="0" applyFont="1" applyFill="1" applyBorder="1" applyAlignment="1" applyProtection="1">
      <alignment horizontal="center" vertical="center" wrapText="1"/>
      <protection/>
    </xf>
    <xf numFmtId="0" fontId="21" fillId="3" borderId="6" xfId="0" applyFont="1" applyFill="1" applyBorder="1" applyAlignment="1" applyProtection="1">
      <alignment horizontal="center" vertical="center" wrapText="1"/>
      <protection/>
    </xf>
    <xf numFmtId="0" fontId="21" fillId="3" borderId="7" xfId="0" applyFont="1" applyFill="1" applyBorder="1" applyAlignment="1" applyProtection="1">
      <alignment horizontal="center" vertical="center" wrapText="1"/>
      <protection/>
    </xf>
    <xf numFmtId="0" fontId="23" fillId="0" borderId="0" xfId="0" applyFont="1" applyAlignment="1" applyProtection="1">
      <alignment horizontal="left" vertical="center"/>
      <protection/>
    </xf>
    <xf numFmtId="4" fontId="23" fillId="0" borderId="0" xfId="0" applyNumberFormat="1" applyFont="1" applyAlignment="1" applyProtection="1">
      <alignment/>
      <protection/>
    </xf>
    <xf numFmtId="0" fontId="9" fillId="0" borderId="0" xfId="0" applyFont="1" applyAlignment="1" applyProtection="1">
      <alignment/>
      <protection/>
    </xf>
    <xf numFmtId="0" fontId="9" fillId="0" borderId="1"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13" xfId="0" applyFont="1" applyBorder="1" applyAlignment="1" applyProtection="1">
      <alignment horizontal="center" vertical="center"/>
      <protection/>
    </xf>
    <xf numFmtId="49" fontId="21" fillId="0" borderId="13" xfId="0" applyNumberFormat="1" applyFont="1" applyBorder="1" applyAlignment="1" applyProtection="1">
      <alignment horizontal="left" vertical="center" wrapText="1"/>
      <protection/>
    </xf>
    <xf numFmtId="0" fontId="21" fillId="0" borderId="13" xfId="0" applyFont="1" applyBorder="1" applyAlignment="1" applyProtection="1">
      <alignment horizontal="left" vertical="center" wrapText="1"/>
      <protection/>
    </xf>
    <xf numFmtId="0" fontId="21" fillId="0" borderId="13" xfId="0" applyFont="1" applyBorder="1" applyAlignment="1" applyProtection="1">
      <alignment horizontal="center" vertical="center" wrapText="1"/>
      <protection/>
    </xf>
    <xf numFmtId="167" fontId="21" fillId="0" borderId="13" xfId="0" applyNumberFormat="1" applyFont="1" applyBorder="1" applyAlignment="1" applyProtection="1">
      <alignment vertical="center"/>
      <protection/>
    </xf>
    <xf numFmtId="4" fontId="21" fillId="0" borderId="13" xfId="0" applyNumberFormat="1" applyFont="1" applyBorder="1" applyAlignment="1" applyProtection="1">
      <alignment vertical="center"/>
      <protection/>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10" fillId="0" borderId="0" xfId="0" applyFont="1" applyAlignment="1" applyProtection="1">
      <alignment vertical="center"/>
      <protection/>
    </xf>
    <xf numFmtId="0" fontId="10" fillId="0" borderId="1"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0" xfId="0" applyFont="1" applyAlignment="1" applyProtection="1">
      <alignment vertical="center"/>
      <protection/>
    </xf>
    <xf numFmtId="0" fontId="11" fillId="0" borderId="1"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4" fillId="0" borderId="0" xfId="0" applyFont="1" applyAlignment="1" applyProtection="1">
      <alignment vertical="center" wrapText="1"/>
      <protection/>
    </xf>
    <xf numFmtId="0" fontId="35" fillId="0" borderId="13" xfId="0" applyFont="1" applyBorder="1" applyAlignment="1" applyProtection="1">
      <alignment horizontal="center" vertical="center"/>
      <protection/>
    </xf>
    <xf numFmtId="49" fontId="35" fillId="0" borderId="13" xfId="0" applyNumberFormat="1" applyFont="1" applyBorder="1" applyAlignment="1" applyProtection="1">
      <alignment horizontal="left" vertical="center" wrapText="1"/>
      <protection/>
    </xf>
    <xf numFmtId="0" fontId="35" fillId="0" borderId="13" xfId="0" applyFont="1" applyBorder="1" applyAlignment="1" applyProtection="1">
      <alignment horizontal="left" vertical="center" wrapText="1"/>
      <protection/>
    </xf>
    <xf numFmtId="0" fontId="35" fillId="0" borderId="13" xfId="0" applyFont="1" applyBorder="1" applyAlignment="1" applyProtection="1">
      <alignment horizontal="center" vertical="center" wrapText="1"/>
      <protection/>
    </xf>
    <xf numFmtId="167" fontId="35" fillId="0" borderId="13" xfId="0" applyNumberFormat="1" applyFont="1" applyBorder="1" applyAlignment="1" applyProtection="1">
      <alignment vertical="center"/>
      <protection/>
    </xf>
    <xf numFmtId="4" fontId="35" fillId="0" borderId="13" xfId="0" applyNumberFormat="1" applyFont="1" applyBorder="1" applyAlignment="1" applyProtection="1">
      <alignment vertical="center"/>
      <protection/>
    </xf>
    <xf numFmtId="0" fontId="0" fillId="0" borderId="0" xfId="0" applyProtection="1">
      <protection locked="0"/>
    </xf>
    <xf numFmtId="0" fontId="0" fillId="0" borderId="23" xfId="0" applyBorder="1" applyProtection="1">
      <protection locked="0"/>
    </xf>
    <xf numFmtId="0" fontId="2" fillId="0" borderId="0" xfId="0" applyFont="1" applyAlignment="1" applyProtection="1">
      <alignment horizontal="left" vertical="center"/>
      <protection locked="0"/>
    </xf>
    <xf numFmtId="0" fontId="0" fillId="0" borderId="0" xfId="0" applyFont="1" applyAlignment="1" applyProtection="1">
      <alignment vertical="center" wrapText="1"/>
      <protection locked="0"/>
    </xf>
    <xf numFmtId="0" fontId="0" fillId="0" borderId="2" xfId="0" applyFont="1" applyBorder="1" applyAlignment="1" applyProtection="1">
      <alignment vertical="center"/>
      <protection locked="0"/>
    </xf>
    <xf numFmtId="0" fontId="2" fillId="0" borderId="0" xfId="0"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0" fillId="3" borderId="25" xfId="0" applyFont="1" applyFill="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3" borderId="0" xfId="0" applyFont="1" applyFill="1" applyAlignment="1" applyProtection="1">
      <alignment vertical="center"/>
      <protection locked="0"/>
    </xf>
    <xf numFmtId="0" fontId="7" fillId="0" borderId="11"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21" fillId="3" borderId="6" xfId="0" applyFont="1" applyFill="1" applyBorder="1" applyAlignment="1" applyProtection="1">
      <alignment horizontal="center" vertical="center" wrapText="1"/>
      <protection locked="0"/>
    </xf>
    <xf numFmtId="0" fontId="2" fillId="0" borderId="0" xfId="0" applyFont="1" applyAlignment="1" applyProtection="1">
      <alignment horizontal="left" vertical="top"/>
      <protection/>
    </xf>
    <xf numFmtId="0" fontId="4" fillId="0" borderId="0" xfId="0" applyFont="1" applyAlignment="1" applyProtection="1">
      <alignment horizontal="left" vertical="top"/>
      <protection/>
    </xf>
    <xf numFmtId="0" fontId="0" fillId="0" borderId="29" xfId="0" applyBorder="1" applyProtection="1">
      <protection/>
    </xf>
    <xf numFmtId="0" fontId="17" fillId="0" borderId="30" xfId="0" applyFont="1" applyBorder="1" applyAlignment="1" applyProtection="1">
      <alignment horizontal="left" vertical="center"/>
      <protection/>
    </xf>
    <xf numFmtId="0" fontId="0" fillId="0" borderId="30" xfId="0" applyFont="1" applyBorder="1" applyAlignment="1" applyProtection="1">
      <alignment vertical="center"/>
      <protection/>
    </xf>
    <xf numFmtId="0" fontId="2" fillId="0" borderId="0" xfId="0" applyFont="1" applyAlignment="1" applyProtection="1">
      <alignment vertical="center"/>
      <protection/>
    </xf>
    <xf numFmtId="0" fontId="2" fillId="0" borderId="1" xfId="0" applyFont="1" applyBorder="1" applyAlignment="1" applyProtection="1">
      <alignment vertical="center"/>
      <protection/>
    </xf>
    <xf numFmtId="0" fontId="0" fillId="4" borderId="0" xfId="0" applyFont="1" applyFill="1" applyAlignment="1" applyProtection="1">
      <alignment vertical="center"/>
      <protection/>
    </xf>
    <xf numFmtId="0" fontId="5" fillId="4" borderId="24" xfId="0" applyFont="1" applyFill="1" applyBorder="1" applyAlignment="1" applyProtection="1">
      <alignment horizontal="left" vertical="center"/>
      <protection/>
    </xf>
    <xf numFmtId="0" fontId="0" fillId="4" borderId="25" xfId="0" applyFont="1" applyFill="1" applyBorder="1" applyAlignment="1" applyProtection="1">
      <alignment vertical="center"/>
      <protection/>
    </xf>
    <xf numFmtId="0" fontId="5" fillId="4" borderId="25"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1" xfId="0" applyFont="1" applyBorder="1" applyAlignment="1" applyProtection="1">
      <alignment vertical="center"/>
      <protection/>
    </xf>
    <xf numFmtId="0" fontId="4" fillId="0" borderId="0" xfId="0" applyFont="1" applyAlignment="1" applyProtection="1">
      <alignment vertical="center"/>
      <protection/>
    </xf>
    <xf numFmtId="0" fontId="4" fillId="0" borderId="1" xfId="0" applyFont="1" applyBorder="1" applyAlignment="1" applyProtection="1">
      <alignment vertical="center"/>
      <protection/>
    </xf>
    <xf numFmtId="0" fontId="4" fillId="0" borderId="0" xfId="0" applyFont="1" applyAlignment="1" applyProtection="1">
      <alignment horizontal="left" vertical="center"/>
      <protection/>
    </xf>
    <xf numFmtId="0" fontId="17" fillId="0" borderId="0" xfId="0" applyFont="1" applyAlignment="1" applyProtection="1">
      <alignment vertical="center"/>
      <protection/>
    </xf>
    <xf numFmtId="0" fontId="21" fillId="3" borderId="26" xfId="0" applyFont="1" applyFill="1" applyBorder="1" applyAlignment="1" applyProtection="1">
      <alignment horizontal="center" vertical="center"/>
      <protection/>
    </xf>
    <xf numFmtId="0" fontId="5" fillId="0" borderId="0" xfId="0" applyFont="1" applyAlignment="1" applyProtection="1">
      <alignment vertical="center"/>
      <protection/>
    </xf>
    <xf numFmtId="0" fontId="5" fillId="0" borderId="1" xfId="0" applyFont="1" applyBorder="1" applyAlignment="1" applyProtection="1">
      <alignment vertical="center"/>
      <protection/>
    </xf>
    <xf numFmtId="0" fontId="23" fillId="0" borderId="0" xfId="0" applyFont="1" applyAlignment="1" applyProtection="1">
      <alignment vertical="center"/>
      <protection/>
    </xf>
    <xf numFmtId="0" fontId="5" fillId="0" borderId="0" xfId="0" applyFont="1" applyAlignment="1" applyProtection="1">
      <alignment horizontal="center" vertical="center"/>
      <protection/>
    </xf>
    <xf numFmtId="0" fontId="24" fillId="0" borderId="0" xfId="20" applyFont="1" applyAlignment="1" applyProtection="1">
      <alignment horizontal="center" vertical="center"/>
      <protection/>
    </xf>
    <xf numFmtId="0" fontId="6" fillId="0" borderId="1"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13" fillId="5" borderId="0" xfId="0" applyFont="1" applyFill="1" applyAlignment="1">
      <alignment horizontal="center" vertical="center"/>
    </xf>
    <xf numFmtId="0" fontId="0" fillId="0" borderId="0" xfId="0"/>
    <xf numFmtId="0" fontId="21" fillId="3" borderId="24" xfId="0" applyFont="1" applyFill="1" applyBorder="1" applyAlignment="1" applyProtection="1">
      <alignment horizontal="center" vertical="center"/>
      <protection/>
    </xf>
    <xf numFmtId="0" fontId="21" fillId="3" borderId="25" xfId="0" applyFont="1" applyFill="1" applyBorder="1" applyAlignment="1" applyProtection="1">
      <alignment horizontal="left" vertical="center"/>
      <protection/>
    </xf>
    <xf numFmtId="0" fontId="21" fillId="3" borderId="25" xfId="0" applyFont="1" applyFill="1" applyBorder="1" applyAlignment="1" applyProtection="1">
      <alignment horizontal="center" vertical="center"/>
      <protection/>
    </xf>
    <xf numFmtId="0" fontId="21" fillId="3" borderId="25"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8" xfId="0" applyFont="1" applyBorder="1" applyAlignment="1">
      <alignment horizontal="center" vertical="center"/>
    </xf>
    <xf numFmtId="0" fontId="19" fillId="0" borderId="2"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Border="1" applyAlignment="1">
      <alignment horizontal="left" vertical="center"/>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4" borderId="25" xfId="0" applyFont="1" applyFill="1" applyBorder="1" applyAlignment="1" applyProtection="1">
      <alignment horizontal="left" vertical="center"/>
      <protection/>
    </xf>
    <xf numFmtId="0" fontId="0" fillId="4" borderId="25" xfId="0" applyFont="1" applyFill="1" applyBorder="1" applyAlignment="1" applyProtection="1">
      <alignment vertical="center"/>
      <protection/>
    </xf>
    <xf numFmtId="4" fontId="5" fillId="4" borderId="25"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pplyProtection="1">
      <alignment horizontal="left" vertical="center" wrapText="1"/>
      <protection/>
    </xf>
    <xf numFmtId="4" fontId="17" fillId="0" borderId="30" xfId="0" applyNumberFormat="1" applyFont="1" applyBorder="1" applyAlignment="1" applyProtection="1">
      <alignment vertical="center"/>
      <protection/>
    </xf>
    <xf numFmtId="0" fontId="0" fillId="0" borderId="30"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3" fillId="2" borderId="0" xfId="0" applyFont="1" applyFill="1" applyAlignment="1" applyProtection="1">
      <alignment horizontal="left" vertical="center"/>
      <protection/>
    </xf>
    <xf numFmtId="0" fontId="0" fillId="0" borderId="0" xfId="0" applyFont="1" applyBorder="1" applyAlignment="1">
      <alignment horizontal="left" vertical="center" wrapText="1"/>
    </xf>
    <xf numFmtId="0" fontId="38" fillId="0" borderId="0" xfId="0" applyFont="1" applyBorder="1" applyAlignment="1">
      <alignment horizontal="center" vertical="center" wrapText="1"/>
    </xf>
    <xf numFmtId="0" fontId="39" fillId="0" borderId="20" xfId="0" applyFont="1" applyBorder="1" applyAlignment="1">
      <alignment horizontal="left" wrapText="1"/>
    </xf>
    <xf numFmtId="0" fontId="38"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39" fillId="0" borderId="20" xfId="0" applyFont="1" applyBorder="1" applyAlignment="1">
      <alignment horizontal="left"/>
    </xf>
    <xf numFmtId="0" fontId="17" fillId="0" borderId="0" xfId="0" applyFont="1" applyAlignment="1" applyProtection="1">
      <alignment horizontal="left" vertical="center"/>
      <protection/>
    </xf>
    <xf numFmtId="0" fontId="31" fillId="0" borderId="0" xfId="0" applyFont="1" applyProtection="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workbookViewId="0" topLeftCell="A1">
      <selection activeCell="R11" sqref="R1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1:72" s="1" customFormat="1" ht="36.9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305" t="s">
        <v>6</v>
      </c>
      <c r="AS2" s="306"/>
      <c r="AT2" s="306"/>
      <c r="AU2" s="306"/>
      <c r="AV2" s="306"/>
      <c r="AW2" s="306"/>
      <c r="AX2" s="306"/>
      <c r="AY2" s="306"/>
      <c r="AZ2" s="306"/>
      <c r="BA2" s="306"/>
      <c r="BB2" s="306"/>
      <c r="BC2" s="306"/>
      <c r="BD2" s="306"/>
      <c r="BE2" s="306"/>
      <c r="BS2" s="17" t="s">
        <v>7</v>
      </c>
      <c r="BT2" s="17" t="s">
        <v>8</v>
      </c>
    </row>
    <row r="3" spans="1:72" s="1" customFormat="1" ht="6.95" customHeight="1">
      <c r="A3" s="181"/>
      <c r="B3" s="182"/>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
      <c r="BS3" s="17" t="s">
        <v>7</v>
      </c>
      <c r="BT3" s="17" t="s">
        <v>9</v>
      </c>
    </row>
    <row r="4" spans="1:71" s="1" customFormat="1" ht="24.95" customHeight="1">
      <c r="A4" s="181"/>
      <c r="B4" s="184"/>
      <c r="C4" s="181"/>
      <c r="D4" s="185" t="s">
        <v>10</v>
      </c>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
      <c r="AS4" s="19" t="s">
        <v>11</v>
      </c>
      <c r="BE4" s="20" t="s">
        <v>12</v>
      </c>
      <c r="BS4" s="17" t="s">
        <v>13</v>
      </c>
    </row>
    <row r="5" spans="1:71" s="1" customFormat="1" ht="12" customHeight="1">
      <c r="A5" s="181"/>
      <c r="B5" s="184"/>
      <c r="C5" s="181"/>
      <c r="D5" s="278" t="s">
        <v>14</v>
      </c>
      <c r="E5" s="181"/>
      <c r="F5" s="181"/>
      <c r="G5" s="181"/>
      <c r="H5" s="181"/>
      <c r="I5" s="181"/>
      <c r="J5" s="181"/>
      <c r="K5" s="354" t="s">
        <v>870</v>
      </c>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181"/>
      <c r="AQ5" s="181"/>
      <c r="AR5" s="18"/>
      <c r="BE5" s="332" t="s">
        <v>16</v>
      </c>
      <c r="BS5" s="17" t="s">
        <v>7</v>
      </c>
    </row>
    <row r="6" spans="1:71" s="1" customFormat="1" ht="36.95" customHeight="1">
      <c r="A6" s="181"/>
      <c r="B6" s="184"/>
      <c r="C6" s="181"/>
      <c r="D6" s="279" t="s">
        <v>17</v>
      </c>
      <c r="E6" s="181"/>
      <c r="F6" s="181"/>
      <c r="G6" s="181"/>
      <c r="H6" s="181"/>
      <c r="I6" s="181"/>
      <c r="J6" s="181"/>
      <c r="K6" s="337" t="s">
        <v>871</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181"/>
      <c r="AQ6" s="181"/>
      <c r="AR6" s="18"/>
      <c r="BE6" s="333"/>
      <c r="BS6" s="17" t="s">
        <v>7</v>
      </c>
    </row>
    <row r="7" spans="1:71" s="1" customFormat="1" ht="12" customHeight="1">
      <c r="A7" s="181"/>
      <c r="B7" s="184"/>
      <c r="C7" s="181"/>
      <c r="D7" s="188" t="s">
        <v>19</v>
      </c>
      <c r="E7" s="181"/>
      <c r="F7" s="181"/>
      <c r="G7" s="181"/>
      <c r="H7" s="181"/>
      <c r="I7" s="181"/>
      <c r="J7" s="181"/>
      <c r="K7" s="189" t="s">
        <v>3</v>
      </c>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8" t="s">
        <v>20</v>
      </c>
      <c r="AL7" s="181"/>
      <c r="AM7" s="181"/>
      <c r="AN7" s="189" t="s">
        <v>3</v>
      </c>
      <c r="AO7" s="181"/>
      <c r="AP7" s="181"/>
      <c r="AQ7" s="181"/>
      <c r="AR7" s="18"/>
      <c r="BE7" s="333"/>
      <c r="BS7" s="17" t="s">
        <v>7</v>
      </c>
    </row>
    <row r="8" spans="1:71" s="1" customFormat="1" ht="12" customHeight="1">
      <c r="A8" s="181"/>
      <c r="B8" s="184"/>
      <c r="C8" s="181"/>
      <c r="D8" s="188" t="s">
        <v>21</v>
      </c>
      <c r="E8" s="181"/>
      <c r="F8" s="181"/>
      <c r="G8" s="181"/>
      <c r="H8" s="181"/>
      <c r="I8" s="181"/>
      <c r="J8" s="181"/>
      <c r="K8" s="189" t="s">
        <v>22</v>
      </c>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8" t="s">
        <v>23</v>
      </c>
      <c r="AL8" s="181"/>
      <c r="AM8" s="181"/>
      <c r="AN8" s="21" t="s">
        <v>29</v>
      </c>
      <c r="AO8" s="181"/>
      <c r="AP8" s="181"/>
      <c r="AQ8" s="181"/>
      <c r="AR8" s="18"/>
      <c r="BE8" s="333"/>
      <c r="BS8" s="17" t="s">
        <v>7</v>
      </c>
    </row>
    <row r="9" spans="1:71" s="1" customFormat="1" ht="14.45" customHeight="1">
      <c r="A9" s="181"/>
      <c r="B9" s="184"/>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
      <c r="BE9" s="333"/>
      <c r="BS9" s="17" t="s">
        <v>7</v>
      </c>
    </row>
    <row r="10" spans="1:71" s="1" customFormat="1" ht="12" customHeight="1">
      <c r="A10" s="181"/>
      <c r="B10" s="184"/>
      <c r="C10" s="181"/>
      <c r="D10" s="188" t="s">
        <v>24</v>
      </c>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8" t="s">
        <v>25</v>
      </c>
      <c r="AL10" s="181"/>
      <c r="AM10" s="181"/>
      <c r="AN10" s="189" t="s">
        <v>3</v>
      </c>
      <c r="AO10" s="181"/>
      <c r="AP10" s="181"/>
      <c r="AQ10" s="181"/>
      <c r="AR10" s="18"/>
      <c r="BE10" s="333"/>
      <c r="BS10" s="17" t="s">
        <v>7</v>
      </c>
    </row>
    <row r="11" spans="1:71" s="1" customFormat="1" ht="18.4" customHeight="1">
      <c r="A11" s="181"/>
      <c r="B11" s="184"/>
      <c r="C11" s="181"/>
      <c r="D11" s="181"/>
      <c r="E11" s="189" t="s">
        <v>26</v>
      </c>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8" t="s">
        <v>27</v>
      </c>
      <c r="AL11" s="181"/>
      <c r="AM11" s="181"/>
      <c r="AN11" s="189" t="s">
        <v>3</v>
      </c>
      <c r="AO11" s="181"/>
      <c r="AP11" s="181"/>
      <c r="AQ11" s="181"/>
      <c r="AR11" s="18"/>
      <c r="BE11" s="333"/>
      <c r="BS11" s="17" t="s">
        <v>7</v>
      </c>
    </row>
    <row r="12" spans="1:71" s="1" customFormat="1" ht="6.95" customHeight="1">
      <c r="A12" s="181"/>
      <c r="B12" s="184"/>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
      <c r="BE12" s="333"/>
      <c r="BS12" s="17" t="s">
        <v>7</v>
      </c>
    </row>
    <row r="13" spans="1:71" s="1" customFormat="1" ht="12" customHeight="1">
      <c r="A13" s="181"/>
      <c r="B13" s="184"/>
      <c r="C13" s="181"/>
      <c r="D13" s="188" t="s">
        <v>28</v>
      </c>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8" t="s">
        <v>25</v>
      </c>
      <c r="AL13" s="181"/>
      <c r="AM13" s="181"/>
      <c r="AN13" s="22" t="s">
        <v>29</v>
      </c>
      <c r="AO13" s="181"/>
      <c r="AP13" s="181"/>
      <c r="AQ13" s="181"/>
      <c r="AR13" s="18"/>
      <c r="BE13" s="333"/>
      <c r="BS13" s="17" t="s">
        <v>7</v>
      </c>
    </row>
    <row r="14" spans="1:71" ht="12.75">
      <c r="A14" s="181"/>
      <c r="B14" s="184"/>
      <c r="C14" s="181"/>
      <c r="D14" s="181"/>
      <c r="E14" s="338" t="s">
        <v>869</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188" t="s">
        <v>27</v>
      </c>
      <c r="AL14" s="181"/>
      <c r="AM14" s="181"/>
      <c r="AN14" s="22" t="s">
        <v>29</v>
      </c>
      <c r="AO14" s="181"/>
      <c r="AP14" s="181"/>
      <c r="AQ14" s="181"/>
      <c r="AR14" s="18"/>
      <c r="BE14" s="333"/>
      <c r="BS14" s="17" t="s">
        <v>7</v>
      </c>
    </row>
    <row r="15" spans="1:71" s="1" customFormat="1" ht="6.95" customHeight="1">
      <c r="A15" s="181"/>
      <c r="B15" s="184"/>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
      <c r="BE15" s="333"/>
      <c r="BS15" s="17" t="s">
        <v>4</v>
      </c>
    </row>
    <row r="16" spans="1:71" s="1" customFormat="1" ht="12" customHeight="1">
      <c r="A16" s="181"/>
      <c r="B16" s="184"/>
      <c r="C16" s="181"/>
      <c r="D16" s="188" t="s">
        <v>30</v>
      </c>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8" t="s">
        <v>25</v>
      </c>
      <c r="AL16" s="181"/>
      <c r="AM16" s="181"/>
      <c r="AN16" s="189" t="s">
        <v>31</v>
      </c>
      <c r="AO16" s="181"/>
      <c r="AP16" s="181"/>
      <c r="AQ16" s="181"/>
      <c r="AR16" s="18"/>
      <c r="BE16" s="333"/>
      <c r="BS16" s="17" t="s">
        <v>4</v>
      </c>
    </row>
    <row r="17" spans="1:71" s="1" customFormat="1" ht="18.4" customHeight="1">
      <c r="A17" s="181"/>
      <c r="B17" s="184"/>
      <c r="C17" s="181"/>
      <c r="D17" s="181"/>
      <c r="E17" s="189" t="s">
        <v>32</v>
      </c>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8" t="s">
        <v>27</v>
      </c>
      <c r="AL17" s="181"/>
      <c r="AM17" s="181"/>
      <c r="AN17" s="189" t="s">
        <v>3</v>
      </c>
      <c r="AO17" s="181"/>
      <c r="AP17" s="181"/>
      <c r="AQ17" s="181"/>
      <c r="AR17" s="18"/>
      <c r="BE17" s="333"/>
      <c r="BS17" s="17" t="s">
        <v>33</v>
      </c>
    </row>
    <row r="18" spans="1:71" s="1" customFormat="1" ht="6.95" customHeight="1">
      <c r="A18" s="181"/>
      <c r="B18" s="184"/>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
      <c r="BE18" s="333"/>
      <c r="BS18" s="17" t="s">
        <v>7</v>
      </c>
    </row>
    <row r="19" spans="1:71" s="1" customFormat="1" ht="12" customHeight="1">
      <c r="A19" s="181"/>
      <c r="B19" s="184"/>
      <c r="C19" s="181"/>
      <c r="D19" s="188" t="s">
        <v>34</v>
      </c>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8" t="s">
        <v>25</v>
      </c>
      <c r="AL19" s="181"/>
      <c r="AM19" s="181"/>
      <c r="AN19" s="189" t="s">
        <v>3</v>
      </c>
      <c r="AO19" s="181"/>
      <c r="AP19" s="181"/>
      <c r="AQ19" s="181"/>
      <c r="AR19" s="18"/>
      <c r="BE19" s="333"/>
      <c r="BS19" s="17" t="s">
        <v>7</v>
      </c>
    </row>
    <row r="20" spans="1:71" s="1" customFormat="1" ht="18.4" customHeight="1">
      <c r="A20" s="181"/>
      <c r="B20" s="184"/>
      <c r="C20" s="181"/>
      <c r="D20" s="181"/>
      <c r="E20" s="189" t="s">
        <v>32</v>
      </c>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8" t="s">
        <v>27</v>
      </c>
      <c r="AL20" s="181"/>
      <c r="AM20" s="181"/>
      <c r="AN20" s="189" t="s">
        <v>3</v>
      </c>
      <c r="AO20" s="181"/>
      <c r="AP20" s="181"/>
      <c r="AQ20" s="181"/>
      <c r="AR20" s="18"/>
      <c r="BE20" s="333"/>
      <c r="BS20" s="17" t="s">
        <v>33</v>
      </c>
    </row>
    <row r="21" spans="1:57" s="1" customFormat="1" ht="6.95" customHeight="1">
      <c r="A21" s="181"/>
      <c r="B21" s="184"/>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
      <c r="BE21" s="333"/>
    </row>
    <row r="22" spans="1:57" s="1" customFormat="1" ht="12" customHeight="1">
      <c r="A22" s="181"/>
      <c r="B22" s="184"/>
      <c r="C22" s="181"/>
      <c r="D22" s="188" t="s">
        <v>35</v>
      </c>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
      <c r="BE22" s="333"/>
    </row>
    <row r="23" spans="1:57" s="1" customFormat="1" ht="47.25" customHeight="1">
      <c r="A23" s="181"/>
      <c r="B23" s="184"/>
      <c r="C23" s="181"/>
      <c r="D23" s="181"/>
      <c r="E23" s="340" t="s">
        <v>36</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181"/>
      <c r="AP23" s="181"/>
      <c r="AQ23" s="181"/>
      <c r="AR23" s="18"/>
      <c r="BE23" s="333"/>
    </row>
    <row r="24" spans="1:57" s="1" customFormat="1" ht="6.95" customHeight="1">
      <c r="A24" s="181"/>
      <c r="B24" s="184"/>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
      <c r="BE24" s="333"/>
    </row>
    <row r="25" spans="1:57" s="1" customFormat="1" ht="6.95" customHeight="1">
      <c r="A25" s="181"/>
      <c r="B25" s="184"/>
      <c r="C25" s="181"/>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181"/>
      <c r="AQ25" s="181"/>
      <c r="AR25" s="18"/>
      <c r="BE25" s="333"/>
    </row>
    <row r="26" spans="1:57" s="2" customFormat="1" ht="25.9" customHeight="1">
      <c r="A26" s="186"/>
      <c r="B26" s="187"/>
      <c r="C26" s="186"/>
      <c r="D26" s="281" t="s">
        <v>37</v>
      </c>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341">
        <f>ROUND(AG54,2)</f>
        <v>0</v>
      </c>
      <c r="AL26" s="342"/>
      <c r="AM26" s="342"/>
      <c r="AN26" s="342"/>
      <c r="AO26" s="342"/>
      <c r="AP26" s="186"/>
      <c r="AQ26" s="186"/>
      <c r="AR26" s="24"/>
      <c r="BE26" s="333"/>
    </row>
    <row r="27" spans="1:57" s="2" customFormat="1" ht="6.95" customHeight="1">
      <c r="A27" s="186"/>
      <c r="B27" s="187"/>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24"/>
      <c r="BE27" s="333"/>
    </row>
    <row r="28" spans="1:57" s="2" customFormat="1" ht="12.75">
      <c r="A28" s="186"/>
      <c r="B28" s="187"/>
      <c r="C28" s="186"/>
      <c r="D28" s="186"/>
      <c r="E28" s="186"/>
      <c r="F28" s="186"/>
      <c r="G28" s="186"/>
      <c r="H28" s="186"/>
      <c r="I28" s="186"/>
      <c r="J28" s="186"/>
      <c r="K28" s="186"/>
      <c r="L28" s="343" t="s">
        <v>38</v>
      </c>
      <c r="M28" s="343"/>
      <c r="N28" s="343"/>
      <c r="O28" s="343"/>
      <c r="P28" s="343"/>
      <c r="Q28" s="186"/>
      <c r="R28" s="186"/>
      <c r="S28" s="186"/>
      <c r="T28" s="186"/>
      <c r="U28" s="186"/>
      <c r="V28" s="186"/>
      <c r="W28" s="343" t="s">
        <v>39</v>
      </c>
      <c r="X28" s="343"/>
      <c r="Y28" s="343"/>
      <c r="Z28" s="343"/>
      <c r="AA28" s="343"/>
      <c r="AB28" s="343"/>
      <c r="AC28" s="343"/>
      <c r="AD28" s="343"/>
      <c r="AE28" s="343"/>
      <c r="AF28" s="186"/>
      <c r="AG28" s="186"/>
      <c r="AH28" s="186"/>
      <c r="AI28" s="186"/>
      <c r="AJ28" s="186"/>
      <c r="AK28" s="343"/>
      <c r="AL28" s="343"/>
      <c r="AM28" s="343"/>
      <c r="AN28" s="343"/>
      <c r="AO28" s="343"/>
      <c r="AP28" s="186"/>
      <c r="AQ28" s="186"/>
      <c r="AR28" s="24"/>
      <c r="BE28" s="333"/>
    </row>
    <row r="29" spans="1:57" s="3" customFormat="1" ht="14.45" customHeight="1">
      <c r="A29" s="283"/>
      <c r="B29" s="284"/>
      <c r="C29" s="283"/>
      <c r="D29" s="188" t="s">
        <v>40</v>
      </c>
      <c r="E29" s="283"/>
      <c r="F29" s="188" t="s">
        <v>41</v>
      </c>
      <c r="G29" s="283"/>
      <c r="H29" s="283"/>
      <c r="I29" s="283"/>
      <c r="J29" s="283"/>
      <c r="K29" s="283"/>
      <c r="L29" s="327">
        <v>0.21</v>
      </c>
      <c r="M29" s="326"/>
      <c r="N29" s="326"/>
      <c r="O29" s="326"/>
      <c r="P29" s="326"/>
      <c r="Q29" s="283"/>
      <c r="R29" s="283"/>
      <c r="S29" s="283"/>
      <c r="T29" s="283"/>
      <c r="U29" s="283"/>
      <c r="V29" s="283"/>
      <c r="W29" s="325">
        <f>ROUND(AZ54,2)</f>
        <v>0</v>
      </c>
      <c r="X29" s="326"/>
      <c r="Y29" s="326"/>
      <c r="Z29" s="326"/>
      <c r="AA29" s="326"/>
      <c r="AB29" s="326"/>
      <c r="AC29" s="326"/>
      <c r="AD29" s="326"/>
      <c r="AE29" s="326"/>
      <c r="AF29" s="283"/>
      <c r="AG29" s="283"/>
      <c r="AH29" s="283"/>
      <c r="AI29" s="283"/>
      <c r="AJ29" s="283"/>
      <c r="AK29" s="325"/>
      <c r="AL29" s="326"/>
      <c r="AM29" s="326"/>
      <c r="AN29" s="326"/>
      <c r="AO29" s="326"/>
      <c r="AP29" s="283"/>
      <c r="AQ29" s="283"/>
      <c r="AR29" s="25"/>
      <c r="BE29" s="334"/>
    </row>
    <row r="30" spans="1:57" s="3" customFormat="1" ht="14.45" customHeight="1">
      <c r="A30" s="283"/>
      <c r="B30" s="284"/>
      <c r="C30" s="283"/>
      <c r="D30" s="283"/>
      <c r="E30" s="283"/>
      <c r="F30" s="188" t="s">
        <v>42</v>
      </c>
      <c r="G30" s="283"/>
      <c r="H30" s="283"/>
      <c r="I30" s="283"/>
      <c r="J30" s="283"/>
      <c r="K30" s="283"/>
      <c r="L30" s="327">
        <v>0.15</v>
      </c>
      <c r="M30" s="326"/>
      <c r="N30" s="326"/>
      <c r="O30" s="326"/>
      <c r="P30" s="326"/>
      <c r="Q30" s="283"/>
      <c r="R30" s="283"/>
      <c r="S30" s="283"/>
      <c r="T30" s="283"/>
      <c r="U30" s="283"/>
      <c r="V30" s="283"/>
      <c r="W30" s="325">
        <f>ROUND(BA54,2)</f>
        <v>0</v>
      </c>
      <c r="X30" s="326"/>
      <c r="Y30" s="326"/>
      <c r="Z30" s="326"/>
      <c r="AA30" s="326"/>
      <c r="AB30" s="326"/>
      <c r="AC30" s="326"/>
      <c r="AD30" s="326"/>
      <c r="AE30" s="326"/>
      <c r="AF30" s="283"/>
      <c r="AG30" s="283"/>
      <c r="AH30" s="283"/>
      <c r="AI30" s="283"/>
      <c r="AJ30" s="283"/>
      <c r="AK30" s="325"/>
      <c r="AL30" s="326"/>
      <c r="AM30" s="326"/>
      <c r="AN30" s="326"/>
      <c r="AO30" s="326"/>
      <c r="AP30" s="283"/>
      <c r="AQ30" s="283"/>
      <c r="AR30" s="25"/>
      <c r="BE30" s="334"/>
    </row>
    <row r="31" spans="1:57" s="3" customFormat="1" ht="14.45" customHeight="1" hidden="1">
      <c r="A31" s="283"/>
      <c r="B31" s="284"/>
      <c r="C31" s="283"/>
      <c r="D31" s="283"/>
      <c r="E31" s="283"/>
      <c r="F31" s="188" t="s">
        <v>43</v>
      </c>
      <c r="G31" s="283"/>
      <c r="H31" s="283"/>
      <c r="I31" s="283"/>
      <c r="J31" s="283"/>
      <c r="K31" s="283"/>
      <c r="L31" s="327">
        <v>0.21</v>
      </c>
      <c r="M31" s="326"/>
      <c r="N31" s="326"/>
      <c r="O31" s="326"/>
      <c r="P31" s="326"/>
      <c r="Q31" s="283"/>
      <c r="R31" s="283"/>
      <c r="S31" s="283"/>
      <c r="T31" s="283"/>
      <c r="U31" s="283"/>
      <c r="V31" s="283"/>
      <c r="W31" s="325">
        <f>ROUND(BB54,2)</f>
        <v>0</v>
      </c>
      <c r="X31" s="326"/>
      <c r="Y31" s="326"/>
      <c r="Z31" s="326"/>
      <c r="AA31" s="326"/>
      <c r="AB31" s="326"/>
      <c r="AC31" s="326"/>
      <c r="AD31" s="326"/>
      <c r="AE31" s="326"/>
      <c r="AF31" s="283"/>
      <c r="AG31" s="283"/>
      <c r="AH31" s="283"/>
      <c r="AI31" s="283"/>
      <c r="AJ31" s="283"/>
      <c r="AK31" s="325">
        <v>0</v>
      </c>
      <c r="AL31" s="326"/>
      <c r="AM31" s="326"/>
      <c r="AN31" s="326"/>
      <c r="AO31" s="326"/>
      <c r="AP31" s="283"/>
      <c r="AQ31" s="283"/>
      <c r="AR31" s="25"/>
      <c r="BE31" s="334"/>
    </row>
    <row r="32" spans="1:57" s="3" customFormat="1" ht="14.45" customHeight="1" hidden="1">
      <c r="A32" s="283"/>
      <c r="B32" s="284"/>
      <c r="C32" s="283"/>
      <c r="D32" s="283"/>
      <c r="E32" s="283"/>
      <c r="F32" s="188" t="s">
        <v>44</v>
      </c>
      <c r="G32" s="283"/>
      <c r="H32" s="283"/>
      <c r="I32" s="283"/>
      <c r="J32" s="283"/>
      <c r="K32" s="283"/>
      <c r="L32" s="327">
        <v>0.15</v>
      </c>
      <c r="M32" s="326"/>
      <c r="N32" s="326"/>
      <c r="O32" s="326"/>
      <c r="P32" s="326"/>
      <c r="Q32" s="283"/>
      <c r="R32" s="283"/>
      <c r="S32" s="283"/>
      <c r="T32" s="283"/>
      <c r="U32" s="283"/>
      <c r="V32" s="283"/>
      <c r="W32" s="325">
        <f>ROUND(BC54,2)</f>
        <v>0</v>
      </c>
      <c r="X32" s="326"/>
      <c r="Y32" s="326"/>
      <c r="Z32" s="326"/>
      <c r="AA32" s="326"/>
      <c r="AB32" s="326"/>
      <c r="AC32" s="326"/>
      <c r="AD32" s="326"/>
      <c r="AE32" s="326"/>
      <c r="AF32" s="283"/>
      <c r="AG32" s="283"/>
      <c r="AH32" s="283"/>
      <c r="AI32" s="283"/>
      <c r="AJ32" s="283"/>
      <c r="AK32" s="325">
        <v>0</v>
      </c>
      <c r="AL32" s="326"/>
      <c r="AM32" s="326"/>
      <c r="AN32" s="326"/>
      <c r="AO32" s="326"/>
      <c r="AP32" s="283"/>
      <c r="AQ32" s="283"/>
      <c r="AR32" s="25"/>
      <c r="BE32" s="334"/>
    </row>
    <row r="33" spans="1:44" s="3" customFormat="1" ht="14.45" customHeight="1" hidden="1">
      <c r="A33" s="283"/>
      <c r="B33" s="284"/>
      <c r="C33" s="283"/>
      <c r="D33" s="283"/>
      <c r="E33" s="283"/>
      <c r="F33" s="188" t="s">
        <v>45</v>
      </c>
      <c r="G33" s="283"/>
      <c r="H33" s="283"/>
      <c r="I33" s="283"/>
      <c r="J33" s="283"/>
      <c r="K33" s="283"/>
      <c r="L33" s="327">
        <v>0</v>
      </c>
      <c r="M33" s="326"/>
      <c r="N33" s="326"/>
      <c r="O33" s="326"/>
      <c r="P33" s="326"/>
      <c r="Q33" s="283"/>
      <c r="R33" s="283"/>
      <c r="S33" s="283"/>
      <c r="T33" s="283"/>
      <c r="U33" s="283"/>
      <c r="V33" s="283"/>
      <c r="W33" s="325">
        <f>ROUND(BD54,2)</f>
        <v>0</v>
      </c>
      <c r="X33" s="326"/>
      <c r="Y33" s="326"/>
      <c r="Z33" s="326"/>
      <c r="AA33" s="326"/>
      <c r="AB33" s="326"/>
      <c r="AC33" s="326"/>
      <c r="AD33" s="326"/>
      <c r="AE33" s="326"/>
      <c r="AF33" s="283"/>
      <c r="AG33" s="283"/>
      <c r="AH33" s="283"/>
      <c r="AI33" s="283"/>
      <c r="AJ33" s="283"/>
      <c r="AK33" s="325">
        <v>0</v>
      </c>
      <c r="AL33" s="326"/>
      <c r="AM33" s="326"/>
      <c r="AN33" s="326"/>
      <c r="AO33" s="326"/>
      <c r="AP33" s="283"/>
      <c r="AQ33" s="283"/>
      <c r="AR33" s="25"/>
    </row>
    <row r="34" spans="1:57" s="2" customFormat="1" ht="6.95" customHeight="1">
      <c r="A34" s="186"/>
      <c r="B34" s="187"/>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24"/>
      <c r="BE34" s="23"/>
    </row>
    <row r="35" spans="1:57" s="2" customFormat="1" ht="25.9" customHeight="1">
      <c r="A35" s="186"/>
      <c r="B35" s="187"/>
      <c r="C35" s="285"/>
      <c r="D35" s="286" t="s">
        <v>37</v>
      </c>
      <c r="E35" s="287"/>
      <c r="F35" s="287"/>
      <c r="G35" s="287"/>
      <c r="H35" s="287"/>
      <c r="I35" s="287"/>
      <c r="J35" s="287"/>
      <c r="K35" s="287"/>
      <c r="L35" s="287"/>
      <c r="M35" s="287"/>
      <c r="N35" s="287"/>
      <c r="O35" s="287"/>
      <c r="P35" s="287"/>
      <c r="Q35" s="287"/>
      <c r="R35" s="287"/>
      <c r="S35" s="287"/>
      <c r="T35" s="288" t="s">
        <v>47</v>
      </c>
      <c r="U35" s="287"/>
      <c r="V35" s="287"/>
      <c r="W35" s="287"/>
      <c r="X35" s="328" t="s">
        <v>48</v>
      </c>
      <c r="Y35" s="329"/>
      <c r="Z35" s="329"/>
      <c r="AA35" s="329"/>
      <c r="AB35" s="329"/>
      <c r="AC35" s="287"/>
      <c r="AD35" s="287"/>
      <c r="AE35" s="287"/>
      <c r="AF35" s="287"/>
      <c r="AG35" s="287"/>
      <c r="AH35" s="287"/>
      <c r="AI35" s="287"/>
      <c r="AJ35" s="287"/>
      <c r="AK35" s="330">
        <f>SUM(AK26:AK33)</f>
        <v>0</v>
      </c>
      <c r="AL35" s="329"/>
      <c r="AM35" s="329"/>
      <c r="AN35" s="329"/>
      <c r="AO35" s="331"/>
      <c r="AP35" s="285"/>
      <c r="AQ35" s="285"/>
      <c r="AR35" s="24"/>
      <c r="BE35" s="23"/>
    </row>
    <row r="36" spans="1:57" s="2" customFormat="1" ht="6.95" customHeight="1">
      <c r="A36" s="186"/>
      <c r="B36" s="187"/>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24"/>
      <c r="BE36" s="23"/>
    </row>
    <row r="37" spans="1:57" s="2" customFormat="1" ht="6.95" customHeight="1">
      <c r="A37" s="186"/>
      <c r="B37" s="207"/>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4"/>
      <c r="BE37" s="23"/>
    </row>
    <row r="38" spans="1:43" ht="12">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row>
    <row r="39" spans="1:43" ht="12">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row>
    <row r="40" spans="1:43" ht="12">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row>
    <row r="41" spans="1:57" s="2" customFormat="1" ht="6.95" customHeight="1">
      <c r="A41" s="186"/>
      <c r="B41" s="209"/>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4"/>
      <c r="BE41" s="23"/>
    </row>
    <row r="42" spans="1:57" s="2" customFormat="1" ht="24.95" customHeight="1">
      <c r="A42" s="186"/>
      <c r="B42" s="187"/>
      <c r="C42" s="185" t="s">
        <v>49</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24"/>
      <c r="BE42" s="23"/>
    </row>
    <row r="43" spans="1:57" s="2" customFormat="1" ht="6.95" customHeight="1">
      <c r="A43" s="186"/>
      <c r="B43" s="187"/>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24"/>
      <c r="BE43" s="23"/>
    </row>
    <row r="44" spans="1:44" s="4" customFormat="1" ht="12" customHeight="1">
      <c r="A44" s="289"/>
      <c r="B44" s="290"/>
      <c r="C44" s="188" t="s">
        <v>14</v>
      </c>
      <c r="D44" s="289"/>
      <c r="E44" s="289"/>
      <c r="F44" s="289"/>
      <c r="G44" s="289"/>
      <c r="H44" s="289"/>
      <c r="I44" s="289"/>
      <c r="J44" s="289"/>
      <c r="K44" s="289"/>
      <c r="L44" s="289" t="str">
        <f>K5</f>
        <v>A1469</v>
      </c>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6"/>
    </row>
    <row r="45" spans="1:44" s="5" customFormat="1" ht="36.95" customHeight="1">
      <c r="A45" s="291"/>
      <c r="B45" s="292"/>
      <c r="C45" s="293" t="s">
        <v>17</v>
      </c>
      <c r="D45" s="291"/>
      <c r="E45" s="291"/>
      <c r="F45" s="291"/>
      <c r="G45" s="291"/>
      <c r="H45" s="291"/>
      <c r="I45" s="291"/>
      <c r="J45" s="291"/>
      <c r="K45" s="291"/>
      <c r="L45" s="316" t="str">
        <f>K6</f>
        <v>Objekt hlavní sklad (elektrodílna) - oprava střechy</v>
      </c>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291"/>
      <c r="AQ45" s="291"/>
      <c r="AR45" s="27"/>
    </row>
    <row r="46" spans="1:57" s="2" customFormat="1" ht="6.95" customHeight="1">
      <c r="A46" s="186"/>
      <c r="B46" s="187"/>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24"/>
      <c r="BE46" s="23"/>
    </row>
    <row r="47" spans="1:57" s="2" customFormat="1" ht="12" customHeight="1">
      <c r="A47" s="186"/>
      <c r="B47" s="187"/>
      <c r="C47" s="188" t="s">
        <v>21</v>
      </c>
      <c r="D47" s="186"/>
      <c r="E47" s="186"/>
      <c r="F47" s="186"/>
      <c r="G47" s="186"/>
      <c r="H47" s="186"/>
      <c r="I47" s="186"/>
      <c r="J47" s="186"/>
      <c r="K47" s="186"/>
      <c r="L47" s="294" t="str">
        <f>IF(K8="","",K8)</f>
        <v>p.č. st. 118</v>
      </c>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8" t="s">
        <v>23</v>
      </c>
      <c r="AJ47" s="186"/>
      <c r="AK47" s="186"/>
      <c r="AL47" s="186"/>
      <c r="AM47" s="318" t="str">
        <f>IF(AN8="","",AN8)</f>
        <v>Vyplň údaj</v>
      </c>
      <c r="AN47" s="318"/>
      <c r="AO47" s="186"/>
      <c r="AP47" s="186"/>
      <c r="AQ47" s="186"/>
      <c r="AR47" s="24"/>
      <c r="BE47" s="23"/>
    </row>
    <row r="48" spans="1:57" s="2" customFormat="1" ht="6.95" customHeight="1">
      <c r="A48" s="186"/>
      <c r="B48" s="187"/>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24"/>
      <c r="BE48" s="23"/>
    </row>
    <row r="49" spans="1:57" s="2" customFormat="1" ht="15.2" customHeight="1">
      <c r="A49" s="186"/>
      <c r="B49" s="187"/>
      <c r="C49" s="188" t="s">
        <v>24</v>
      </c>
      <c r="D49" s="186"/>
      <c r="E49" s="186"/>
      <c r="F49" s="186"/>
      <c r="G49" s="186"/>
      <c r="H49" s="186"/>
      <c r="I49" s="186"/>
      <c r="J49" s="186"/>
      <c r="K49" s="186"/>
      <c r="L49" s="289" t="str">
        <f>IF(E11="","",E11)</f>
        <v xml:space="preserve">Palivový kombinát Ústí, státní podnik </v>
      </c>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8" t="s">
        <v>30</v>
      </c>
      <c r="AJ49" s="186"/>
      <c r="AK49" s="186"/>
      <c r="AL49" s="186"/>
      <c r="AM49" s="319" t="str">
        <f>IF(E17="","",E17)</f>
        <v>Ing. Vlastimil Brabec</v>
      </c>
      <c r="AN49" s="320"/>
      <c r="AO49" s="320"/>
      <c r="AP49" s="320"/>
      <c r="AQ49" s="186"/>
      <c r="AR49" s="24"/>
      <c r="AS49" s="321" t="s">
        <v>50</v>
      </c>
      <c r="AT49" s="322"/>
      <c r="AU49" s="28"/>
      <c r="AV49" s="28"/>
      <c r="AW49" s="28"/>
      <c r="AX49" s="28"/>
      <c r="AY49" s="28"/>
      <c r="AZ49" s="28"/>
      <c r="BA49" s="28"/>
      <c r="BB49" s="28"/>
      <c r="BC49" s="28"/>
      <c r="BD49" s="29"/>
      <c r="BE49" s="23"/>
    </row>
    <row r="50" spans="1:57" s="2" customFormat="1" ht="15.2" customHeight="1">
      <c r="A50" s="186"/>
      <c r="B50" s="187"/>
      <c r="C50" s="188" t="s">
        <v>28</v>
      </c>
      <c r="D50" s="186"/>
      <c r="E50" s="186"/>
      <c r="F50" s="186"/>
      <c r="G50" s="186"/>
      <c r="H50" s="186"/>
      <c r="I50" s="186"/>
      <c r="J50" s="186"/>
      <c r="K50" s="186"/>
      <c r="L50" s="289" t="str">
        <f>IF(E14="Vyplň údaj","",E14)</f>
        <v>jubfzuis</v>
      </c>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8" t="s">
        <v>34</v>
      </c>
      <c r="AJ50" s="186"/>
      <c r="AK50" s="186"/>
      <c r="AL50" s="186"/>
      <c r="AM50" s="319" t="str">
        <f>IF(E20="","",E20)</f>
        <v>Ing. Vlastimil Brabec</v>
      </c>
      <c r="AN50" s="320"/>
      <c r="AO50" s="320"/>
      <c r="AP50" s="320"/>
      <c r="AQ50" s="186"/>
      <c r="AR50" s="24"/>
      <c r="AS50" s="323"/>
      <c r="AT50" s="324"/>
      <c r="AU50" s="30"/>
      <c r="AV50" s="30"/>
      <c r="AW50" s="30"/>
      <c r="AX50" s="30"/>
      <c r="AY50" s="30"/>
      <c r="AZ50" s="30"/>
      <c r="BA50" s="30"/>
      <c r="BB50" s="30"/>
      <c r="BC50" s="30"/>
      <c r="BD50" s="31"/>
      <c r="BE50" s="23"/>
    </row>
    <row r="51" spans="1:57" s="2" customFormat="1" ht="10.9" customHeight="1">
      <c r="A51" s="186"/>
      <c r="B51" s="187"/>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24"/>
      <c r="AS51" s="323"/>
      <c r="AT51" s="324"/>
      <c r="AU51" s="30"/>
      <c r="AV51" s="30"/>
      <c r="AW51" s="30"/>
      <c r="AX51" s="30"/>
      <c r="AY51" s="30"/>
      <c r="AZ51" s="30"/>
      <c r="BA51" s="30"/>
      <c r="BB51" s="30"/>
      <c r="BC51" s="30"/>
      <c r="BD51" s="31"/>
      <c r="BE51" s="23"/>
    </row>
    <row r="52" spans="1:57" s="2" customFormat="1" ht="29.25" customHeight="1">
      <c r="A52" s="186"/>
      <c r="B52" s="187"/>
      <c r="C52" s="307" t="s">
        <v>51</v>
      </c>
      <c r="D52" s="308"/>
      <c r="E52" s="308"/>
      <c r="F52" s="308"/>
      <c r="G52" s="308"/>
      <c r="H52" s="202"/>
      <c r="I52" s="309" t="s">
        <v>52</v>
      </c>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10" t="s">
        <v>53</v>
      </c>
      <c r="AH52" s="308"/>
      <c r="AI52" s="308"/>
      <c r="AJ52" s="308"/>
      <c r="AK52" s="308"/>
      <c r="AL52" s="308"/>
      <c r="AM52" s="308"/>
      <c r="AN52" s="309"/>
      <c r="AO52" s="308"/>
      <c r="AP52" s="308"/>
      <c r="AQ52" s="295" t="s">
        <v>54</v>
      </c>
      <c r="AR52" s="24"/>
      <c r="AS52" s="32" t="s">
        <v>55</v>
      </c>
      <c r="AT52" s="33" t="s">
        <v>56</v>
      </c>
      <c r="AU52" s="33" t="s">
        <v>57</v>
      </c>
      <c r="AV52" s="33" t="s">
        <v>58</v>
      </c>
      <c r="AW52" s="33" t="s">
        <v>59</v>
      </c>
      <c r="AX52" s="33" t="s">
        <v>60</v>
      </c>
      <c r="AY52" s="33" t="s">
        <v>61</v>
      </c>
      <c r="AZ52" s="33" t="s">
        <v>62</v>
      </c>
      <c r="BA52" s="33" t="s">
        <v>63</v>
      </c>
      <c r="BB52" s="33" t="s">
        <v>64</v>
      </c>
      <c r="BC52" s="33" t="s">
        <v>65</v>
      </c>
      <c r="BD52" s="34" t="s">
        <v>66</v>
      </c>
      <c r="BE52" s="23"/>
    </row>
    <row r="53" spans="1:57" s="2" customFormat="1" ht="10.9" customHeight="1">
      <c r="A53" s="186"/>
      <c r="B53" s="187"/>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24"/>
      <c r="AS53" s="35"/>
      <c r="AT53" s="36"/>
      <c r="AU53" s="36"/>
      <c r="AV53" s="36"/>
      <c r="AW53" s="36"/>
      <c r="AX53" s="36"/>
      <c r="AY53" s="36"/>
      <c r="AZ53" s="36"/>
      <c r="BA53" s="36"/>
      <c r="BB53" s="36"/>
      <c r="BC53" s="36"/>
      <c r="BD53" s="37"/>
      <c r="BE53" s="23"/>
    </row>
    <row r="54" spans="1:90" s="6" customFormat="1" ht="32.45" customHeight="1">
      <c r="A54" s="296"/>
      <c r="B54" s="297"/>
      <c r="C54" s="230" t="s">
        <v>67</v>
      </c>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314">
        <f>ROUND(AG55,2)</f>
        <v>0</v>
      </c>
      <c r="AH54" s="314"/>
      <c r="AI54" s="314"/>
      <c r="AJ54" s="314"/>
      <c r="AK54" s="314"/>
      <c r="AL54" s="314"/>
      <c r="AM54" s="314"/>
      <c r="AN54" s="315"/>
      <c r="AO54" s="315"/>
      <c r="AP54" s="315"/>
      <c r="AQ54" s="299" t="s">
        <v>3</v>
      </c>
      <c r="AR54" s="38"/>
      <c r="AS54" s="39">
        <f>ROUND(AS55,2)</f>
        <v>0</v>
      </c>
      <c r="AT54" s="40">
        <f>ROUND(SUM(AV54:AW54),2)</f>
        <v>0</v>
      </c>
      <c r="AU54" s="41">
        <f>ROUND(AU55,5)</f>
        <v>0</v>
      </c>
      <c r="AV54" s="40">
        <f>ROUND(AZ54*L29,2)</f>
        <v>0</v>
      </c>
      <c r="AW54" s="40">
        <f>ROUND(BA54*L30,2)</f>
        <v>0</v>
      </c>
      <c r="AX54" s="40">
        <f>ROUND(BB54*L29,2)</f>
        <v>0</v>
      </c>
      <c r="AY54" s="40">
        <f>ROUND(BC54*L30,2)</f>
        <v>0</v>
      </c>
      <c r="AZ54" s="40">
        <f>ROUND(AZ55,2)</f>
        <v>0</v>
      </c>
      <c r="BA54" s="40">
        <f>ROUND(BA55,2)</f>
        <v>0</v>
      </c>
      <c r="BB54" s="40">
        <f>ROUND(BB55,2)</f>
        <v>0</v>
      </c>
      <c r="BC54" s="40">
        <f>ROUND(BC55,2)</f>
        <v>0</v>
      </c>
      <c r="BD54" s="42">
        <f>ROUND(BD55,2)</f>
        <v>0</v>
      </c>
      <c r="BS54" s="43" t="s">
        <v>68</v>
      </c>
      <c r="BT54" s="43" t="s">
        <v>69</v>
      </c>
      <c r="BV54" s="43" t="s">
        <v>70</v>
      </c>
      <c r="BW54" s="43" t="s">
        <v>5</v>
      </c>
      <c r="BX54" s="43" t="s">
        <v>71</v>
      </c>
      <c r="CL54" s="43" t="s">
        <v>3</v>
      </c>
    </row>
    <row r="55" spans="1:90" s="7" customFormat="1" ht="24.75" customHeight="1">
      <c r="A55" s="300" t="s">
        <v>72</v>
      </c>
      <c r="B55" s="301"/>
      <c r="C55" s="302"/>
      <c r="D55" s="313" t="s">
        <v>15</v>
      </c>
      <c r="E55" s="313"/>
      <c r="F55" s="313"/>
      <c r="G55" s="313"/>
      <c r="H55" s="313"/>
      <c r="I55" s="303"/>
      <c r="J55" s="313" t="s">
        <v>18</v>
      </c>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1">
        <f>'19-06 - OPRAVA STŘECHY OB...'!J28</f>
        <v>0</v>
      </c>
      <c r="AH55" s="312"/>
      <c r="AI55" s="312"/>
      <c r="AJ55" s="312"/>
      <c r="AK55" s="312"/>
      <c r="AL55" s="312"/>
      <c r="AM55" s="312"/>
      <c r="AN55" s="311"/>
      <c r="AO55" s="312"/>
      <c r="AP55" s="312"/>
      <c r="AQ55" s="304" t="s">
        <v>73</v>
      </c>
      <c r="AR55" s="44"/>
      <c r="AS55" s="45">
        <v>0</v>
      </c>
      <c r="AT55" s="46">
        <f>ROUND(SUM(AV55:AW55),2)</f>
        <v>0</v>
      </c>
      <c r="AU55" s="47">
        <f>'19-06 - OPRAVA STŘECHY OB...'!P97</f>
        <v>0</v>
      </c>
      <c r="AV55" s="46">
        <f>'19-06 - OPRAVA STŘECHY OB...'!J31</f>
        <v>0</v>
      </c>
      <c r="AW55" s="46">
        <f>'19-06 - OPRAVA STŘECHY OB...'!J32</f>
        <v>0</v>
      </c>
      <c r="AX55" s="46">
        <f>'19-06 - OPRAVA STŘECHY OB...'!J33</f>
        <v>0</v>
      </c>
      <c r="AY55" s="46">
        <f>'19-06 - OPRAVA STŘECHY OB...'!J34</f>
        <v>0</v>
      </c>
      <c r="AZ55" s="46">
        <f>'19-06 - OPRAVA STŘECHY OB...'!F31</f>
        <v>0</v>
      </c>
      <c r="BA55" s="46">
        <f>'19-06 - OPRAVA STŘECHY OB...'!F32</f>
        <v>0</v>
      </c>
      <c r="BB55" s="46">
        <f>'19-06 - OPRAVA STŘECHY OB...'!F33</f>
        <v>0</v>
      </c>
      <c r="BC55" s="46">
        <f>'19-06 - OPRAVA STŘECHY OB...'!F34</f>
        <v>0</v>
      </c>
      <c r="BD55" s="48">
        <f>'19-06 - OPRAVA STŘECHY OB...'!F35</f>
        <v>0</v>
      </c>
      <c r="BT55" s="49" t="s">
        <v>74</v>
      </c>
      <c r="BU55" s="49" t="s">
        <v>75</v>
      </c>
      <c r="BV55" s="49" t="s">
        <v>70</v>
      </c>
      <c r="BW55" s="49" t="s">
        <v>5</v>
      </c>
      <c r="BX55" s="49" t="s">
        <v>71</v>
      </c>
      <c r="CL55" s="49" t="s">
        <v>3</v>
      </c>
    </row>
    <row r="56" spans="1:57" s="2" customFormat="1" ht="30" customHeight="1">
      <c r="A56" s="186"/>
      <c r="B56" s="187"/>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24"/>
      <c r="AS56" s="23"/>
      <c r="AT56" s="23"/>
      <c r="AU56" s="23"/>
      <c r="AV56" s="23"/>
      <c r="AW56" s="23"/>
      <c r="AX56" s="23"/>
      <c r="AY56" s="23"/>
      <c r="AZ56" s="23"/>
      <c r="BA56" s="23"/>
      <c r="BB56" s="23"/>
      <c r="BC56" s="23"/>
      <c r="BD56" s="23"/>
      <c r="BE56" s="23"/>
    </row>
    <row r="57" spans="1:57" s="2" customFormat="1" ht="6.95" customHeight="1">
      <c r="A57" s="186"/>
      <c r="B57" s="207"/>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4"/>
      <c r="AS57" s="23"/>
      <c r="AT57" s="23"/>
      <c r="AU57" s="23"/>
      <c r="AV57" s="23"/>
      <c r="AW57" s="23"/>
      <c r="AX57" s="23"/>
      <c r="AY57" s="23"/>
      <c r="AZ57" s="23"/>
      <c r="BA57" s="23"/>
      <c r="BB57" s="23"/>
      <c r="BC57" s="23"/>
      <c r="BD57" s="23"/>
      <c r="BE57" s="23"/>
    </row>
  </sheetData>
  <sheetProtection algorithmName="SHA-512" hashValue="mPPVn8VmFdz+0Qh4m9LA2dkYVY2L1LMQEJ+uJrM2kEwrT2ftr2PFzu2Z99i5O5Bwl/GlrhLrivK4CB3yX9oUAw==" saltValue="BtUn3fWbpHar8oKe8tkLGw==" spinCount="100000" sheet="1" objects="1" scenarios="1"/>
  <mergeCells count="42">
    <mergeCell ref="W30:AE3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AN55:AP55"/>
    <mergeCell ref="AG55:AM55"/>
    <mergeCell ref="D55:H55"/>
    <mergeCell ref="J55:AF55"/>
    <mergeCell ref="AG54:AM54"/>
    <mergeCell ref="AN54:AP54"/>
    <mergeCell ref="AR2:BE2"/>
    <mergeCell ref="C52:G52"/>
    <mergeCell ref="I52:AF52"/>
    <mergeCell ref="AG52:AM52"/>
    <mergeCell ref="AN52:AP52"/>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19-06 - OPRAVA STŘECHY OB...'!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53"/>
  <sheetViews>
    <sheetView showGridLines="0" tabSelected="1" workbookViewId="0" topLeftCell="A1">
      <selection activeCell="E7" sqref="E7:AI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264"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spans="1:11" ht="12">
      <c r="A1" s="181"/>
      <c r="B1" s="181"/>
      <c r="C1" s="181"/>
      <c r="D1" s="181"/>
      <c r="E1" s="181"/>
      <c r="F1" s="181"/>
      <c r="G1" s="181"/>
      <c r="H1" s="181"/>
      <c r="J1" s="181"/>
      <c r="K1" s="181"/>
    </row>
    <row r="2" spans="1:46" s="1" customFormat="1" ht="36.95" customHeight="1">
      <c r="A2" s="181"/>
      <c r="B2" s="181"/>
      <c r="C2" s="181"/>
      <c r="D2" s="181"/>
      <c r="E2" s="181"/>
      <c r="F2" s="181"/>
      <c r="G2" s="181"/>
      <c r="H2" s="181"/>
      <c r="I2" s="264"/>
      <c r="J2" s="181"/>
      <c r="K2" s="181"/>
      <c r="L2" s="305" t="s">
        <v>6</v>
      </c>
      <c r="M2" s="306"/>
      <c r="N2" s="306"/>
      <c r="O2" s="306"/>
      <c r="P2" s="306"/>
      <c r="Q2" s="306"/>
      <c r="R2" s="306"/>
      <c r="S2" s="306"/>
      <c r="T2" s="306"/>
      <c r="U2" s="306"/>
      <c r="V2" s="306"/>
      <c r="AT2" s="17" t="s">
        <v>5</v>
      </c>
    </row>
    <row r="3" spans="1:46" s="1" customFormat="1" ht="6.95" customHeight="1">
      <c r="A3" s="181"/>
      <c r="B3" s="182"/>
      <c r="C3" s="183"/>
      <c r="D3" s="183"/>
      <c r="E3" s="183"/>
      <c r="F3" s="183"/>
      <c r="G3" s="183"/>
      <c r="H3" s="183"/>
      <c r="I3" s="265"/>
      <c r="J3" s="183"/>
      <c r="K3" s="183"/>
      <c r="L3" s="18"/>
      <c r="AT3" s="17" t="s">
        <v>76</v>
      </c>
    </row>
    <row r="4" spans="1:46" s="1" customFormat="1" ht="24.95" customHeight="1">
      <c r="A4" s="181"/>
      <c r="B4" s="184"/>
      <c r="C4" s="181"/>
      <c r="D4" s="185" t="s">
        <v>77</v>
      </c>
      <c r="E4" s="181"/>
      <c r="F4" s="181"/>
      <c r="G4" s="181"/>
      <c r="H4" s="181"/>
      <c r="I4" s="264"/>
      <c r="J4" s="181"/>
      <c r="K4" s="181"/>
      <c r="L4" s="18"/>
      <c r="M4" s="50" t="s">
        <v>11</v>
      </c>
      <c r="AT4" s="17" t="s">
        <v>4</v>
      </c>
    </row>
    <row r="5" spans="1:12" s="1" customFormat="1" ht="6.95" customHeight="1">
      <c r="A5" s="181"/>
      <c r="B5" s="184"/>
      <c r="C5" s="181"/>
      <c r="D5" s="181"/>
      <c r="E5" s="181"/>
      <c r="F5" s="181"/>
      <c r="G5" s="181"/>
      <c r="H5" s="181"/>
      <c r="I5" s="264"/>
      <c r="J5" s="181"/>
      <c r="K5" s="181"/>
      <c r="L5" s="18"/>
    </row>
    <row r="6" spans="1:31" s="2" customFormat="1" ht="12" customHeight="1">
      <c r="A6" s="186"/>
      <c r="B6" s="187"/>
      <c r="C6" s="186"/>
      <c r="D6" s="188" t="s">
        <v>17</v>
      </c>
      <c r="E6" s="186"/>
      <c r="F6" s="186"/>
      <c r="G6" s="186"/>
      <c r="H6" s="186"/>
      <c r="I6" s="77"/>
      <c r="J6" s="186"/>
      <c r="K6" s="186"/>
      <c r="L6" s="51"/>
      <c r="S6" s="23"/>
      <c r="T6" s="23"/>
      <c r="U6" s="23"/>
      <c r="V6" s="23"/>
      <c r="W6" s="23"/>
      <c r="X6" s="23"/>
      <c r="Y6" s="23"/>
      <c r="Z6" s="23"/>
      <c r="AA6" s="23"/>
      <c r="AB6" s="23"/>
      <c r="AC6" s="23"/>
      <c r="AD6" s="23"/>
      <c r="AE6" s="23"/>
    </row>
    <row r="7" spans="1:35" s="2" customFormat="1" ht="16.5" customHeight="1">
      <c r="A7" s="186"/>
      <c r="B7" s="187"/>
      <c r="C7" s="186"/>
      <c r="D7" s="186"/>
      <c r="E7" s="337" t="s">
        <v>872</v>
      </c>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row>
    <row r="8" spans="1:31" s="2" customFormat="1" ht="12">
      <c r="A8" s="186"/>
      <c r="B8" s="187"/>
      <c r="C8" s="186"/>
      <c r="D8" s="186"/>
      <c r="E8" s="186"/>
      <c r="F8" s="186"/>
      <c r="G8" s="186"/>
      <c r="H8" s="186"/>
      <c r="I8" s="77"/>
      <c r="J8" s="186"/>
      <c r="K8" s="186"/>
      <c r="L8" s="51"/>
      <c r="S8" s="23"/>
      <c r="T8" s="23"/>
      <c r="U8" s="23"/>
      <c r="V8" s="23"/>
      <c r="W8" s="23"/>
      <c r="X8" s="23"/>
      <c r="Y8" s="23"/>
      <c r="Z8" s="23"/>
      <c r="AA8" s="23"/>
      <c r="AB8" s="23"/>
      <c r="AC8" s="23"/>
      <c r="AD8" s="23"/>
      <c r="AE8" s="23"/>
    </row>
    <row r="9" spans="1:31" s="2" customFormat="1" ht="12" customHeight="1">
      <c r="A9" s="186"/>
      <c r="B9" s="187"/>
      <c r="C9" s="186"/>
      <c r="D9" s="188" t="s">
        <v>19</v>
      </c>
      <c r="E9" s="186"/>
      <c r="F9" s="189" t="s">
        <v>3</v>
      </c>
      <c r="G9" s="186"/>
      <c r="H9" s="186"/>
      <c r="I9" s="266"/>
      <c r="J9" s="189" t="s">
        <v>3</v>
      </c>
      <c r="K9" s="186"/>
      <c r="L9" s="51"/>
      <c r="S9" s="23"/>
      <c r="T9" s="23"/>
      <c r="U9" s="23"/>
      <c r="V9" s="23"/>
      <c r="W9" s="23"/>
      <c r="X9" s="23"/>
      <c r="Y9" s="23"/>
      <c r="Z9" s="23"/>
      <c r="AA9" s="23"/>
      <c r="AB9" s="23"/>
      <c r="AC9" s="23"/>
      <c r="AD9" s="23"/>
      <c r="AE9" s="23"/>
    </row>
    <row r="10" spans="1:31" s="2" customFormat="1" ht="12" customHeight="1">
      <c r="A10" s="186"/>
      <c r="B10" s="187"/>
      <c r="C10" s="186"/>
      <c r="D10" s="188" t="s">
        <v>21</v>
      </c>
      <c r="E10" s="186"/>
      <c r="F10" s="189" t="s">
        <v>22</v>
      </c>
      <c r="G10" s="186"/>
      <c r="H10" s="186"/>
      <c r="I10" s="266"/>
      <c r="J10" s="190" t="str">
        <f>'Rekapitulace stavby'!AN8</f>
        <v>Vyplň údaj</v>
      </c>
      <c r="K10" s="186"/>
      <c r="L10" s="51"/>
      <c r="S10" s="23"/>
      <c r="T10" s="23"/>
      <c r="U10" s="23"/>
      <c r="V10" s="23"/>
      <c r="W10" s="23"/>
      <c r="X10" s="23"/>
      <c r="Y10" s="23"/>
      <c r="Z10" s="23"/>
      <c r="AA10" s="23"/>
      <c r="AB10" s="23"/>
      <c r="AC10" s="23"/>
      <c r="AD10" s="23"/>
      <c r="AE10" s="23"/>
    </row>
    <row r="11" spans="1:31" s="2" customFormat="1" ht="10.9" customHeight="1">
      <c r="A11" s="186"/>
      <c r="B11" s="187"/>
      <c r="C11" s="186"/>
      <c r="D11" s="186"/>
      <c r="E11" s="186"/>
      <c r="F11" s="186"/>
      <c r="G11" s="186"/>
      <c r="H11" s="186"/>
      <c r="I11" s="77"/>
      <c r="J11" s="186"/>
      <c r="K11" s="186"/>
      <c r="L11" s="51"/>
      <c r="S11" s="23"/>
      <c r="T11" s="23"/>
      <c r="U11" s="23"/>
      <c r="V11" s="23"/>
      <c r="W11" s="23"/>
      <c r="X11" s="23"/>
      <c r="Y11" s="23"/>
      <c r="Z11" s="23"/>
      <c r="AA11" s="23"/>
      <c r="AB11" s="23"/>
      <c r="AC11" s="23"/>
      <c r="AD11" s="23"/>
      <c r="AE11" s="23"/>
    </row>
    <row r="12" spans="1:31" s="2" customFormat="1" ht="12" customHeight="1">
      <c r="A12" s="186"/>
      <c r="B12" s="187"/>
      <c r="C12" s="186"/>
      <c r="D12" s="188" t="s">
        <v>24</v>
      </c>
      <c r="E12" s="186"/>
      <c r="F12" s="186"/>
      <c r="G12" s="186"/>
      <c r="H12" s="186"/>
      <c r="I12" s="266"/>
      <c r="J12" s="189" t="s">
        <v>3</v>
      </c>
      <c r="K12" s="186"/>
      <c r="L12" s="51"/>
      <c r="S12" s="23"/>
      <c r="T12" s="23"/>
      <c r="U12" s="23"/>
      <c r="V12" s="23"/>
      <c r="W12" s="23"/>
      <c r="X12" s="23"/>
      <c r="Y12" s="23"/>
      <c r="Z12" s="23"/>
      <c r="AA12" s="23"/>
      <c r="AB12" s="23"/>
      <c r="AC12" s="23"/>
      <c r="AD12" s="23"/>
      <c r="AE12" s="23"/>
    </row>
    <row r="13" spans="1:31" s="2" customFormat="1" ht="18" customHeight="1">
      <c r="A13" s="186"/>
      <c r="B13" s="187"/>
      <c r="C13" s="186"/>
      <c r="D13" s="186"/>
      <c r="E13" s="189" t="s">
        <v>26</v>
      </c>
      <c r="F13" s="186"/>
      <c r="G13" s="186"/>
      <c r="H13" s="186"/>
      <c r="I13" s="266"/>
      <c r="J13" s="189" t="s">
        <v>3</v>
      </c>
      <c r="K13" s="186"/>
      <c r="L13" s="51"/>
      <c r="S13" s="23"/>
      <c r="T13" s="23"/>
      <c r="U13" s="23"/>
      <c r="V13" s="23"/>
      <c r="W13" s="23"/>
      <c r="X13" s="23"/>
      <c r="Y13" s="23"/>
      <c r="Z13" s="23"/>
      <c r="AA13" s="23"/>
      <c r="AB13" s="23"/>
      <c r="AC13" s="23"/>
      <c r="AD13" s="23"/>
      <c r="AE13" s="23"/>
    </row>
    <row r="14" spans="1:31" s="2" customFormat="1" ht="6.95" customHeight="1">
      <c r="A14" s="186"/>
      <c r="B14" s="187"/>
      <c r="C14" s="186"/>
      <c r="D14" s="186"/>
      <c r="E14" s="186"/>
      <c r="F14" s="186"/>
      <c r="G14" s="186"/>
      <c r="H14" s="186"/>
      <c r="I14" s="77"/>
      <c r="J14" s="186"/>
      <c r="K14" s="186"/>
      <c r="L14" s="51"/>
      <c r="S14" s="23"/>
      <c r="T14" s="23"/>
      <c r="U14" s="23"/>
      <c r="V14" s="23"/>
      <c r="W14" s="23"/>
      <c r="X14" s="23"/>
      <c r="Y14" s="23"/>
      <c r="Z14" s="23"/>
      <c r="AA14" s="23"/>
      <c r="AB14" s="23"/>
      <c r="AC14" s="23"/>
      <c r="AD14" s="23"/>
      <c r="AE14" s="23"/>
    </row>
    <row r="15" spans="1:31" s="2" customFormat="1" ht="12" customHeight="1">
      <c r="A15" s="186"/>
      <c r="B15" s="187"/>
      <c r="C15" s="186"/>
      <c r="D15" s="188" t="s">
        <v>28</v>
      </c>
      <c r="E15" s="186"/>
      <c r="F15" s="186"/>
      <c r="G15" s="186"/>
      <c r="H15" s="186"/>
      <c r="I15" s="266"/>
      <c r="J15" s="191" t="str">
        <f>'Rekapitulace stavby'!AN13</f>
        <v>Vyplň údaj</v>
      </c>
      <c r="K15" s="186"/>
      <c r="L15" s="51"/>
      <c r="S15" s="23"/>
      <c r="T15" s="23"/>
      <c r="U15" s="23"/>
      <c r="V15" s="23"/>
      <c r="W15" s="23"/>
      <c r="X15" s="23"/>
      <c r="Y15" s="23"/>
      <c r="Z15" s="23"/>
      <c r="AA15" s="23"/>
      <c r="AB15" s="23"/>
      <c r="AC15" s="23"/>
      <c r="AD15" s="23"/>
      <c r="AE15" s="23"/>
    </row>
    <row r="16" spans="1:31" s="2" customFormat="1" ht="18" customHeight="1">
      <c r="A16" s="186"/>
      <c r="B16" s="187"/>
      <c r="C16" s="186"/>
      <c r="D16" s="186"/>
      <c r="E16" s="345" t="str">
        <f>'Rekapitulace stavby'!E14</f>
        <v>jubfzuis</v>
      </c>
      <c r="F16" s="335"/>
      <c r="G16" s="335"/>
      <c r="H16" s="335"/>
      <c r="I16" s="266"/>
      <c r="J16" s="191" t="str">
        <f>'Rekapitulace stavby'!AN14</f>
        <v>Vyplň údaj</v>
      </c>
      <c r="K16" s="186"/>
      <c r="L16" s="51"/>
      <c r="S16" s="23"/>
      <c r="T16" s="23"/>
      <c r="U16" s="23"/>
      <c r="V16" s="23"/>
      <c r="W16" s="23"/>
      <c r="X16" s="23"/>
      <c r="Y16" s="23"/>
      <c r="Z16" s="23"/>
      <c r="AA16" s="23"/>
      <c r="AB16" s="23"/>
      <c r="AC16" s="23"/>
      <c r="AD16" s="23"/>
      <c r="AE16" s="23"/>
    </row>
    <row r="17" spans="1:31" s="2" customFormat="1" ht="6.95" customHeight="1">
      <c r="A17" s="186"/>
      <c r="B17" s="187"/>
      <c r="C17" s="186"/>
      <c r="D17" s="186"/>
      <c r="E17" s="186"/>
      <c r="F17" s="186"/>
      <c r="G17" s="186"/>
      <c r="H17" s="186"/>
      <c r="I17" s="77"/>
      <c r="J17" s="186"/>
      <c r="K17" s="186"/>
      <c r="L17" s="51"/>
      <c r="S17" s="23"/>
      <c r="T17" s="23"/>
      <c r="U17" s="23"/>
      <c r="V17" s="23"/>
      <c r="W17" s="23"/>
      <c r="X17" s="23"/>
      <c r="Y17" s="23"/>
      <c r="Z17" s="23"/>
      <c r="AA17" s="23"/>
      <c r="AB17" s="23"/>
      <c r="AC17" s="23"/>
      <c r="AD17" s="23"/>
      <c r="AE17" s="23"/>
    </row>
    <row r="18" spans="1:31" s="2" customFormat="1" ht="12" customHeight="1">
      <c r="A18" s="186"/>
      <c r="B18" s="187"/>
      <c r="C18" s="186"/>
      <c r="D18" s="188" t="s">
        <v>30</v>
      </c>
      <c r="E18" s="186"/>
      <c r="F18" s="186"/>
      <c r="G18" s="186"/>
      <c r="H18" s="186"/>
      <c r="I18" s="266"/>
      <c r="J18" s="189" t="s">
        <v>31</v>
      </c>
      <c r="K18" s="186"/>
      <c r="L18" s="51"/>
      <c r="S18" s="23"/>
      <c r="T18" s="23"/>
      <c r="U18" s="23"/>
      <c r="V18" s="23"/>
      <c r="W18" s="23"/>
      <c r="X18" s="23"/>
      <c r="Y18" s="23"/>
      <c r="Z18" s="23"/>
      <c r="AA18" s="23"/>
      <c r="AB18" s="23"/>
      <c r="AC18" s="23"/>
      <c r="AD18" s="23"/>
      <c r="AE18" s="23"/>
    </row>
    <row r="19" spans="1:31" s="2" customFormat="1" ht="18" customHeight="1">
      <c r="A19" s="186"/>
      <c r="B19" s="187"/>
      <c r="C19" s="186"/>
      <c r="D19" s="186"/>
      <c r="E19" s="189" t="s">
        <v>32</v>
      </c>
      <c r="F19" s="186"/>
      <c r="G19" s="186"/>
      <c r="H19" s="186"/>
      <c r="I19" s="266"/>
      <c r="J19" s="189" t="s">
        <v>3</v>
      </c>
      <c r="K19" s="186"/>
      <c r="L19" s="51"/>
      <c r="S19" s="23"/>
      <c r="T19" s="23"/>
      <c r="U19" s="23"/>
      <c r="V19" s="23"/>
      <c r="W19" s="23"/>
      <c r="X19" s="23"/>
      <c r="Y19" s="23"/>
      <c r="Z19" s="23"/>
      <c r="AA19" s="23"/>
      <c r="AB19" s="23"/>
      <c r="AC19" s="23"/>
      <c r="AD19" s="23"/>
      <c r="AE19" s="23"/>
    </row>
    <row r="20" spans="1:31" s="2" customFormat="1" ht="6.95" customHeight="1">
      <c r="A20" s="186"/>
      <c r="B20" s="187"/>
      <c r="C20" s="186"/>
      <c r="D20" s="186"/>
      <c r="E20" s="186"/>
      <c r="F20" s="77"/>
      <c r="G20" s="186"/>
      <c r="H20" s="186"/>
      <c r="I20" s="77"/>
      <c r="J20" s="186"/>
      <c r="K20" s="186"/>
      <c r="L20" s="51"/>
      <c r="S20" s="23"/>
      <c r="T20" s="23"/>
      <c r="U20" s="23"/>
      <c r="V20" s="23"/>
      <c r="W20" s="23"/>
      <c r="X20" s="23"/>
      <c r="Y20" s="23"/>
      <c r="Z20" s="23"/>
      <c r="AA20" s="23"/>
      <c r="AB20" s="23"/>
      <c r="AC20" s="23"/>
      <c r="AD20" s="23"/>
      <c r="AE20" s="23"/>
    </row>
    <row r="21" spans="1:31" s="2" customFormat="1" ht="12" customHeight="1">
      <c r="A21" s="186"/>
      <c r="B21" s="187"/>
      <c r="C21" s="186"/>
      <c r="D21" s="188" t="s">
        <v>34</v>
      </c>
      <c r="E21" s="186"/>
      <c r="F21" s="186"/>
      <c r="G21" s="186"/>
      <c r="H21" s="186"/>
      <c r="I21" s="266"/>
      <c r="J21" s="189" t="s">
        <v>3</v>
      </c>
      <c r="K21" s="186"/>
      <c r="L21" s="51"/>
      <c r="S21" s="23"/>
      <c r="T21" s="23"/>
      <c r="U21" s="23"/>
      <c r="V21" s="23"/>
      <c r="W21" s="23"/>
      <c r="X21" s="23"/>
      <c r="Y21" s="23"/>
      <c r="Z21" s="23"/>
      <c r="AA21" s="23"/>
      <c r="AB21" s="23"/>
      <c r="AC21" s="23"/>
      <c r="AD21" s="23"/>
      <c r="AE21" s="23"/>
    </row>
    <row r="22" spans="1:31" s="2" customFormat="1" ht="18" customHeight="1">
      <c r="A22" s="186"/>
      <c r="B22" s="187"/>
      <c r="C22" s="186"/>
      <c r="D22" s="186"/>
      <c r="E22" s="189" t="s">
        <v>32</v>
      </c>
      <c r="F22" s="186"/>
      <c r="G22" s="186"/>
      <c r="H22" s="186"/>
      <c r="I22" s="266"/>
      <c r="J22" s="189" t="s">
        <v>3</v>
      </c>
      <c r="K22" s="186"/>
      <c r="L22" s="51"/>
      <c r="S22" s="23"/>
      <c r="T22" s="23"/>
      <c r="U22" s="23"/>
      <c r="V22" s="23"/>
      <c r="W22" s="23"/>
      <c r="X22" s="23"/>
      <c r="Y22" s="23"/>
      <c r="Z22" s="23"/>
      <c r="AA22" s="23"/>
      <c r="AB22" s="23"/>
      <c r="AC22" s="23"/>
      <c r="AD22" s="23"/>
      <c r="AE22" s="23"/>
    </row>
    <row r="23" spans="1:31" s="2" customFormat="1" ht="6.95" customHeight="1">
      <c r="A23" s="186"/>
      <c r="B23" s="187"/>
      <c r="C23" s="186"/>
      <c r="D23" s="186"/>
      <c r="E23" s="186"/>
      <c r="F23" s="186"/>
      <c r="G23" s="186"/>
      <c r="H23" s="186"/>
      <c r="I23" s="77"/>
      <c r="J23" s="186"/>
      <c r="K23" s="186"/>
      <c r="L23" s="51"/>
      <c r="S23" s="23"/>
      <c r="T23" s="23"/>
      <c r="U23" s="23"/>
      <c r="V23" s="23"/>
      <c r="W23" s="23"/>
      <c r="X23" s="23"/>
      <c r="Y23" s="23"/>
      <c r="Z23" s="23"/>
      <c r="AA23" s="23"/>
      <c r="AB23" s="23"/>
      <c r="AC23" s="23"/>
      <c r="AD23" s="23"/>
      <c r="AE23" s="23"/>
    </row>
    <row r="24" spans="1:31" s="2" customFormat="1" ht="12" customHeight="1">
      <c r="A24" s="186"/>
      <c r="B24" s="187"/>
      <c r="C24" s="186"/>
      <c r="D24" s="188" t="s">
        <v>35</v>
      </c>
      <c r="E24" s="186"/>
      <c r="F24" s="186"/>
      <c r="G24" s="186"/>
      <c r="H24" s="186"/>
      <c r="I24" s="77"/>
      <c r="J24" s="186"/>
      <c r="K24" s="186"/>
      <c r="L24" s="51"/>
      <c r="S24" s="23"/>
      <c r="T24" s="23"/>
      <c r="U24" s="23"/>
      <c r="V24" s="23"/>
      <c r="W24" s="23"/>
      <c r="X24" s="23"/>
      <c r="Y24" s="23"/>
      <c r="Z24" s="23"/>
      <c r="AA24" s="23"/>
      <c r="AB24" s="23"/>
      <c r="AC24" s="23"/>
      <c r="AD24" s="23"/>
      <c r="AE24" s="23"/>
    </row>
    <row r="25" spans="1:31" s="8" customFormat="1" ht="47.25" customHeight="1">
      <c r="A25" s="192"/>
      <c r="B25" s="193"/>
      <c r="C25" s="192"/>
      <c r="D25" s="192"/>
      <c r="E25" s="340" t="s">
        <v>36</v>
      </c>
      <c r="F25" s="340"/>
      <c r="G25" s="340"/>
      <c r="H25" s="340"/>
      <c r="I25" s="267"/>
      <c r="J25" s="192"/>
      <c r="K25" s="192"/>
      <c r="L25" s="53"/>
      <c r="S25" s="52"/>
      <c r="T25" s="52"/>
      <c r="U25" s="52"/>
      <c r="V25" s="52"/>
      <c r="W25" s="52"/>
      <c r="X25" s="52"/>
      <c r="Y25" s="52"/>
      <c r="Z25" s="52"/>
      <c r="AA25" s="52"/>
      <c r="AB25" s="52"/>
      <c r="AC25" s="52"/>
      <c r="AD25" s="52"/>
      <c r="AE25" s="52"/>
    </row>
    <row r="26" spans="1:31" s="2" customFormat="1" ht="6.95" customHeight="1">
      <c r="A26" s="186"/>
      <c r="B26" s="187"/>
      <c r="C26" s="186"/>
      <c r="D26" s="186"/>
      <c r="E26" s="186"/>
      <c r="F26" s="186"/>
      <c r="G26" s="186"/>
      <c r="H26" s="186"/>
      <c r="I26" s="77"/>
      <c r="J26" s="186"/>
      <c r="K26" s="186"/>
      <c r="L26" s="51"/>
      <c r="S26" s="23"/>
      <c r="T26" s="23"/>
      <c r="U26" s="23"/>
      <c r="V26" s="23"/>
      <c r="W26" s="23"/>
      <c r="X26" s="23"/>
      <c r="Y26" s="23"/>
      <c r="Z26" s="23"/>
      <c r="AA26" s="23"/>
      <c r="AB26" s="23"/>
      <c r="AC26" s="23"/>
      <c r="AD26" s="23"/>
      <c r="AE26" s="23"/>
    </row>
    <row r="27" spans="1:31" s="2" customFormat="1" ht="6.95" customHeight="1">
      <c r="A27" s="186"/>
      <c r="B27" s="187"/>
      <c r="C27" s="186"/>
      <c r="D27" s="194"/>
      <c r="E27" s="194"/>
      <c r="F27" s="194"/>
      <c r="G27" s="194"/>
      <c r="H27" s="194"/>
      <c r="I27" s="268"/>
      <c r="J27" s="194"/>
      <c r="K27" s="194"/>
      <c r="L27" s="51"/>
      <c r="S27" s="23"/>
      <c r="T27" s="23"/>
      <c r="U27" s="23"/>
      <c r="V27" s="23"/>
      <c r="W27" s="23"/>
      <c r="X27" s="23"/>
      <c r="Y27" s="23"/>
      <c r="Z27" s="23"/>
      <c r="AA27" s="23"/>
      <c r="AB27" s="23"/>
      <c r="AC27" s="23"/>
      <c r="AD27" s="23"/>
      <c r="AE27" s="23"/>
    </row>
    <row r="28" spans="1:31" s="2" customFormat="1" ht="25.35" customHeight="1">
      <c r="A28" s="186"/>
      <c r="B28" s="187"/>
      <c r="C28" s="186"/>
      <c r="D28" s="195" t="s">
        <v>37</v>
      </c>
      <c r="E28" s="186"/>
      <c r="F28" s="186"/>
      <c r="G28" s="186"/>
      <c r="H28" s="186"/>
      <c r="I28" s="77"/>
      <c r="J28" s="196">
        <f>ROUND(J97,2)</f>
        <v>0</v>
      </c>
      <c r="K28" s="186"/>
      <c r="L28" s="51"/>
      <c r="S28" s="23"/>
      <c r="T28" s="23"/>
      <c r="U28" s="23"/>
      <c r="V28" s="23"/>
      <c r="W28" s="23"/>
      <c r="X28" s="23"/>
      <c r="Y28" s="23"/>
      <c r="Z28" s="23"/>
      <c r="AA28" s="23"/>
      <c r="AB28" s="23"/>
      <c r="AC28" s="23"/>
      <c r="AD28" s="23"/>
      <c r="AE28" s="23"/>
    </row>
    <row r="29" spans="1:31" s="2" customFormat="1" ht="6.95" customHeight="1">
      <c r="A29" s="186"/>
      <c r="B29" s="187"/>
      <c r="C29" s="186"/>
      <c r="D29" s="194"/>
      <c r="E29" s="194"/>
      <c r="F29" s="194"/>
      <c r="G29" s="194"/>
      <c r="H29" s="194"/>
      <c r="I29" s="268"/>
      <c r="J29" s="194"/>
      <c r="K29" s="194"/>
      <c r="L29" s="51"/>
      <c r="S29" s="23"/>
      <c r="T29" s="23"/>
      <c r="U29" s="23"/>
      <c r="V29" s="23"/>
      <c r="W29" s="23"/>
      <c r="X29" s="23"/>
      <c r="Y29" s="23"/>
      <c r="Z29" s="23"/>
      <c r="AA29" s="23"/>
      <c r="AB29" s="23"/>
      <c r="AC29" s="23"/>
      <c r="AD29" s="23"/>
      <c r="AE29" s="23"/>
    </row>
    <row r="30" spans="1:31" s="2" customFormat="1" ht="14.45" customHeight="1">
      <c r="A30" s="186"/>
      <c r="B30" s="187"/>
      <c r="C30" s="186"/>
      <c r="D30" s="186"/>
      <c r="E30" s="186"/>
      <c r="F30" s="197" t="s">
        <v>39</v>
      </c>
      <c r="G30" s="186"/>
      <c r="H30" s="186"/>
      <c r="I30" s="269"/>
      <c r="J30" s="197"/>
      <c r="K30" s="186"/>
      <c r="L30" s="51"/>
      <c r="S30" s="23"/>
      <c r="T30" s="23"/>
      <c r="U30" s="23"/>
      <c r="V30" s="23"/>
      <c r="W30" s="23"/>
      <c r="X30" s="23"/>
      <c r="Y30" s="23"/>
      <c r="Z30" s="23"/>
      <c r="AA30" s="23"/>
      <c r="AB30" s="23"/>
      <c r="AC30" s="23"/>
      <c r="AD30" s="23"/>
      <c r="AE30" s="23"/>
    </row>
    <row r="31" spans="1:31" s="2" customFormat="1" ht="14.45" customHeight="1">
      <c r="A31" s="186"/>
      <c r="B31" s="187"/>
      <c r="C31" s="186"/>
      <c r="D31" s="198" t="s">
        <v>40</v>
      </c>
      <c r="E31" s="188" t="s">
        <v>41</v>
      </c>
      <c r="F31" s="199">
        <f>ROUND((SUM(BE97:BE452)),2)</f>
        <v>0</v>
      </c>
      <c r="G31" s="186"/>
      <c r="H31" s="186"/>
      <c r="I31" s="270"/>
      <c r="J31" s="199"/>
      <c r="K31" s="186"/>
      <c r="L31" s="51"/>
      <c r="S31" s="23"/>
      <c r="T31" s="23"/>
      <c r="U31" s="23"/>
      <c r="V31" s="23"/>
      <c r="W31" s="23"/>
      <c r="X31" s="23"/>
      <c r="Y31" s="23"/>
      <c r="Z31" s="23"/>
      <c r="AA31" s="23"/>
      <c r="AB31" s="23"/>
      <c r="AC31" s="23"/>
      <c r="AD31" s="23"/>
      <c r="AE31" s="23"/>
    </row>
    <row r="32" spans="1:31" s="2" customFormat="1" ht="14.45" customHeight="1">
      <c r="A32" s="186"/>
      <c r="B32" s="187"/>
      <c r="C32" s="186"/>
      <c r="D32" s="186"/>
      <c r="E32" s="188" t="s">
        <v>42</v>
      </c>
      <c r="F32" s="199">
        <f>ROUND((SUM(BF97:BF452)),2)</f>
        <v>0</v>
      </c>
      <c r="G32" s="186"/>
      <c r="H32" s="186"/>
      <c r="I32" s="270"/>
      <c r="J32" s="199"/>
      <c r="K32" s="186"/>
      <c r="L32" s="51"/>
      <c r="S32" s="23"/>
      <c r="T32" s="23"/>
      <c r="U32" s="23"/>
      <c r="V32" s="23"/>
      <c r="W32" s="23"/>
      <c r="X32" s="23"/>
      <c r="Y32" s="23"/>
      <c r="Z32" s="23"/>
      <c r="AA32" s="23"/>
      <c r="AB32" s="23"/>
      <c r="AC32" s="23"/>
      <c r="AD32" s="23"/>
      <c r="AE32" s="23"/>
    </row>
    <row r="33" spans="1:31" s="2" customFormat="1" ht="14.45" customHeight="1" hidden="1">
      <c r="A33" s="186"/>
      <c r="B33" s="187"/>
      <c r="C33" s="186"/>
      <c r="D33" s="186"/>
      <c r="E33" s="188" t="s">
        <v>43</v>
      </c>
      <c r="F33" s="199">
        <f>ROUND((SUM(BG97:BG452)),2)</f>
        <v>0</v>
      </c>
      <c r="G33" s="186"/>
      <c r="H33" s="186"/>
      <c r="I33" s="270"/>
      <c r="J33" s="199">
        <f>0</f>
        <v>0</v>
      </c>
      <c r="K33" s="186"/>
      <c r="L33" s="51"/>
      <c r="S33" s="23"/>
      <c r="T33" s="23"/>
      <c r="U33" s="23"/>
      <c r="V33" s="23"/>
      <c r="W33" s="23"/>
      <c r="X33" s="23"/>
      <c r="Y33" s="23"/>
      <c r="Z33" s="23"/>
      <c r="AA33" s="23"/>
      <c r="AB33" s="23"/>
      <c r="AC33" s="23"/>
      <c r="AD33" s="23"/>
      <c r="AE33" s="23"/>
    </row>
    <row r="34" spans="1:31" s="2" customFormat="1" ht="14.45" customHeight="1" hidden="1">
      <c r="A34" s="186"/>
      <c r="B34" s="187"/>
      <c r="C34" s="186"/>
      <c r="D34" s="186"/>
      <c r="E34" s="188" t="s">
        <v>44</v>
      </c>
      <c r="F34" s="199">
        <f>ROUND((SUM(BH97:BH452)),2)</f>
        <v>0</v>
      </c>
      <c r="G34" s="186"/>
      <c r="H34" s="186"/>
      <c r="I34" s="270"/>
      <c r="J34" s="199">
        <f>0</f>
        <v>0</v>
      </c>
      <c r="K34" s="186"/>
      <c r="L34" s="51"/>
      <c r="S34" s="23"/>
      <c r="T34" s="23"/>
      <c r="U34" s="23"/>
      <c r="V34" s="23"/>
      <c r="W34" s="23"/>
      <c r="X34" s="23"/>
      <c r="Y34" s="23"/>
      <c r="Z34" s="23"/>
      <c r="AA34" s="23"/>
      <c r="AB34" s="23"/>
      <c r="AC34" s="23"/>
      <c r="AD34" s="23"/>
      <c r="AE34" s="23"/>
    </row>
    <row r="35" spans="1:31" s="2" customFormat="1" ht="14.45" customHeight="1" hidden="1">
      <c r="A35" s="186"/>
      <c r="B35" s="187"/>
      <c r="C35" s="186"/>
      <c r="D35" s="186"/>
      <c r="E35" s="188" t="s">
        <v>45</v>
      </c>
      <c r="F35" s="199">
        <f>ROUND((SUM(BI97:BI452)),2)</f>
        <v>0</v>
      </c>
      <c r="G35" s="186"/>
      <c r="H35" s="186"/>
      <c r="I35" s="270"/>
      <c r="J35" s="199">
        <f>0</f>
        <v>0</v>
      </c>
      <c r="K35" s="186"/>
      <c r="L35" s="51"/>
      <c r="S35" s="23"/>
      <c r="T35" s="23"/>
      <c r="U35" s="23"/>
      <c r="V35" s="23"/>
      <c r="W35" s="23"/>
      <c r="X35" s="23"/>
      <c r="Y35" s="23"/>
      <c r="Z35" s="23"/>
      <c r="AA35" s="23"/>
      <c r="AB35" s="23"/>
      <c r="AC35" s="23"/>
      <c r="AD35" s="23"/>
      <c r="AE35" s="23"/>
    </row>
    <row r="36" spans="1:31" s="2" customFormat="1" ht="6.95" customHeight="1">
      <c r="A36" s="186"/>
      <c r="B36" s="187"/>
      <c r="C36" s="186"/>
      <c r="D36" s="186"/>
      <c r="E36" s="186"/>
      <c r="F36" s="186"/>
      <c r="G36" s="186"/>
      <c r="H36" s="186"/>
      <c r="I36" s="77"/>
      <c r="J36" s="186"/>
      <c r="K36" s="186"/>
      <c r="L36" s="51"/>
      <c r="S36" s="23"/>
      <c r="T36" s="23"/>
      <c r="U36" s="23"/>
      <c r="V36" s="23"/>
      <c r="W36" s="23"/>
      <c r="X36" s="23"/>
      <c r="Y36" s="23"/>
      <c r="Z36" s="23"/>
      <c r="AA36" s="23"/>
      <c r="AB36" s="23"/>
      <c r="AC36" s="23"/>
      <c r="AD36" s="23"/>
      <c r="AE36" s="23"/>
    </row>
    <row r="37" spans="1:31" s="2" customFormat="1" ht="25.35" customHeight="1">
      <c r="A37" s="186"/>
      <c r="B37" s="187"/>
      <c r="C37" s="200"/>
      <c r="D37" s="201" t="s">
        <v>37</v>
      </c>
      <c r="E37" s="202"/>
      <c r="F37" s="202"/>
      <c r="G37" s="203" t="s">
        <v>47</v>
      </c>
      <c r="H37" s="204" t="s">
        <v>48</v>
      </c>
      <c r="I37" s="271"/>
      <c r="J37" s="205">
        <f>SUM(J28:J35)</f>
        <v>0</v>
      </c>
      <c r="K37" s="206"/>
      <c r="L37" s="51"/>
      <c r="S37" s="23"/>
      <c r="T37" s="23"/>
      <c r="U37" s="23"/>
      <c r="V37" s="23"/>
      <c r="W37" s="23"/>
      <c r="X37" s="23"/>
      <c r="Y37" s="23"/>
      <c r="Z37" s="23"/>
      <c r="AA37" s="23"/>
      <c r="AB37" s="23"/>
      <c r="AC37" s="23"/>
      <c r="AD37" s="23"/>
      <c r="AE37" s="23"/>
    </row>
    <row r="38" spans="1:31" s="2" customFormat="1" ht="14.45" customHeight="1">
      <c r="A38" s="186"/>
      <c r="B38" s="207"/>
      <c r="C38" s="208"/>
      <c r="D38" s="208"/>
      <c r="E38" s="208"/>
      <c r="F38" s="208"/>
      <c r="G38" s="208"/>
      <c r="H38" s="208"/>
      <c r="I38" s="272"/>
      <c r="J38" s="208"/>
      <c r="K38" s="208"/>
      <c r="L38" s="51"/>
      <c r="S38" s="23"/>
      <c r="T38" s="23"/>
      <c r="U38" s="23"/>
      <c r="V38" s="23"/>
      <c r="W38" s="23"/>
      <c r="X38" s="23"/>
      <c r="Y38" s="23"/>
      <c r="Z38" s="23"/>
      <c r="AA38" s="23"/>
      <c r="AB38" s="23"/>
      <c r="AC38" s="23"/>
      <c r="AD38" s="23"/>
      <c r="AE38" s="23"/>
    </row>
    <row r="39" spans="1:11" ht="12">
      <c r="A39" s="181"/>
      <c r="B39" s="181"/>
      <c r="C39" s="181"/>
      <c r="D39" s="181"/>
      <c r="E39" s="181"/>
      <c r="F39" s="181"/>
      <c r="G39" s="181"/>
      <c r="H39" s="181"/>
      <c r="J39" s="181"/>
      <c r="K39" s="181"/>
    </row>
    <row r="40" spans="1:11" ht="12">
      <c r="A40" s="181"/>
      <c r="B40" s="181"/>
      <c r="C40" s="181"/>
      <c r="D40" s="181"/>
      <c r="E40" s="181"/>
      <c r="F40" s="181"/>
      <c r="G40" s="181"/>
      <c r="H40" s="181"/>
      <c r="J40" s="181"/>
      <c r="K40" s="181"/>
    </row>
    <row r="41" spans="1:11" ht="12">
      <c r="A41" s="181"/>
      <c r="B41" s="181"/>
      <c r="C41" s="181"/>
      <c r="D41" s="181"/>
      <c r="E41" s="181"/>
      <c r="F41" s="181"/>
      <c r="G41" s="181"/>
      <c r="H41" s="181"/>
      <c r="J41" s="181"/>
      <c r="K41" s="181"/>
    </row>
    <row r="42" spans="1:31" s="2" customFormat="1" ht="6.95" customHeight="1">
      <c r="A42" s="186"/>
      <c r="B42" s="209"/>
      <c r="C42" s="210"/>
      <c r="D42" s="210"/>
      <c r="E42" s="210"/>
      <c r="F42" s="210"/>
      <c r="G42" s="210"/>
      <c r="H42" s="210"/>
      <c r="I42" s="273"/>
      <c r="J42" s="210"/>
      <c r="K42" s="210"/>
      <c r="L42" s="51"/>
      <c r="S42" s="23"/>
      <c r="T42" s="23"/>
      <c r="U42" s="23"/>
      <c r="V42" s="23"/>
      <c r="W42" s="23"/>
      <c r="X42" s="23"/>
      <c r="Y42" s="23"/>
      <c r="Z42" s="23"/>
      <c r="AA42" s="23"/>
      <c r="AB42" s="23"/>
      <c r="AC42" s="23"/>
      <c r="AD42" s="23"/>
      <c r="AE42" s="23"/>
    </row>
    <row r="43" spans="1:31" s="2" customFormat="1" ht="24.95" customHeight="1">
      <c r="A43" s="186"/>
      <c r="B43" s="187"/>
      <c r="C43" s="185" t="s">
        <v>78</v>
      </c>
      <c r="D43" s="186"/>
      <c r="E43" s="186"/>
      <c r="F43" s="186"/>
      <c r="G43" s="186"/>
      <c r="H43" s="186"/>
      <c r="I43" s="77"/>
      <c r="J43" s="186"/>
      <c r="K43" s="186"/>
      <c r="L43" s="51"/>
      <c r="S43" s="23"/>
      <c r="T43" s="23"/>
      <c r="U43" s="23"/>
      <c r="V43" s="23"/>
      <c r="W43" s="23"/>
      <c r="X43" s="23"/>
      <c r="Y43" s="23"/>
      <c r="Z43" s="23"/>
      <c r="AA43" s="23"/>
      <c r="AB43" s="23"/>
      <c r="AC43" s="23"/>
      <c r="AD43" s="23"/>
      <c r="AE43" s="23"/>
    </row>
    <row r="44" spans="1:31" s="2" customFormat="1" ht="6.95" customHeight="1">
      <c r="A44" s="186"/>
      <c r="B44" s="187"/>
      <c r="C44" s="186"/>
      <c r="D44" s="186"/>
      <c r="E44" s="186"/>
      <c r="F44" s="186"/>
      <c r="G44" s="186"/>
      <c r="H44" s="186"/>
      <c r="I44" s="77"/>
      <c r="J44" s="186"/>
      <c r="K44" s="186"/>
      <c r="L44" s="51"/>
      <c r="S44" s="23"/>
      <c r="T44" s="23"/>
      <c r="U44" s="23"/>
      <c r="V44" s="23"/>
      <c r="W44" s="23"/>
      <c r="X44" s="23"/>
      <c r="Y44" s="23"/>
      <c r="Z44" s="23"/>
      <c r="AA44" s="23"/>
      <c r="AB44" s="23"/>
      <c r="AC44" s="23"/>
      <c r="AD44" s="23"/>
      <c r="AE44" s="23"/>
    </row>
    <row r="45" spans="1:31" s="2" customFormat="1" ht="12" customHeight="1">
      <c r="A45" s="186"/>
      <c r="B45" s="187"/>
      <c r="C45" s="188" t="s">
        <v>17</v>
      </c>
      <c r="D45" s="186"/>
      <c r="E45" s="186"/>
      <c r="F45" s="186"/>
      <c r="G45" s="186"/>
      <c r="H45" s="186"/>
      <c r="I45" s="77"/>
      <c r="J45" s="186"/>
      <c r="K45" s="186"/>
      <c r="L45" s="51"/>
      <c r="S45" s="23"/>
      <c r="T45" s="23"/>
      <c r="U45" s="23"/>
      <c r="V45" s="23"/>
      <c r="W45" s="23"/>
      <c r="X45" s="23"/>
      <c r="Y45" s="23"/>
      <c r="Z45" s="23"/>
      <c r="AA45" s="23"/>
      <c r="AB45" s="23"/>
      <c r="AC45" s="23"/>
      <c r="AD45" s="23"/>
      <c r="AE45" s="23"/>
    </row>
    <row r="46" spans="1:31" s="2" customFormat="1" ht="16.5" customHeight="1">
      <c r="A46" s="186"/>
      <c r="B46" s="187"/>
      <c r="C46" s="186"/>
      <c r="D46" s="186"/>
      <c r="E46" s="316" t="str">
        <f>E7</f>
        <v>A1469 - Objekt hlavní sklad (elektrodílna) - oprava střechy</v>
      </c>
      <c r="F46" s="344"/>
      <c r="G46" s="344"/>
      <c r="H46" s="344"/>
      <c r="I46" s="77"/>
      <c r="J46" s="186"/>
      <c r="K46" s="186"/>
      <c r="L46" s="51"/>
      <c r="S46" s="23"/>
      <c r="T46" s="23"/>
      <c r="U46" s="23"/>
      <c r="V46" s="23"/>
      <c r="W46" s="23"/>
      <c r="X46" s="23"/>
      <c r="Y46" s="23"/>
      <c r="Z46" s="23"/>
      <c r="AA46" s="23"/>
      <c r="AB46" s="23"/>
      <c r="AC46" s="23"/>
      <c r="AD46" s="23"/>
      <c r="AE46" s="23"/>
    </row>
    <row r="47" spans="1:31" s="2" customFormat="1" ht="6.95" customHeight="1">
      <c r="A47" s="186"/>
      <c r="B47" s="187"/>
      <c r="C47" s="186"/>
      <c r="D47" s="186"/>
      <c r="E47" s="186"/>
      <c r="F47" s="186"/>
      <c r="G47" s="186"/>
      <c r="H47" s="186"/>
      <c r="I47" s="77"/>
      <c r="J47" s="186"/>
      <c r="K47" s="186"/>
      <c r="L47" s="51"/>
      <c r="S47" s="23"/>
      <c r="T47" s="23"/>
      <c r="U47" s="23"/>
      <c r="V47" s="23"/>
      <c r="W47" s="23"/>
      <c r="X47" s="23"/>
      <c r="Y47" s="23"/>
      <c r="Z47" s="23"/>
      <c r="AA47" s="23"/>
      <c r="AB47" s="23"/>
      <c r="AC47" s="23"/>
      <c r="AD47" s="23"/>
      <c r="AE47" s="23"/>
    </row>
    <row r="48" spans="1:31" s="2" customFormat="1" ht="12" customHeight="1">
      <c r="A48" s="186"/>
      <c r="B48" s="187"/>
      <c r="C48" s="188" t="s">
        <v>21</v>
      </c>
      <c r="D48" s="186"/>
      <c r="E48" s="186"/>
      <c r="F48" s="189" t="str">
        <f>F10</f>
        <v>p.č. st. 118</v>
      </c>
      <c r="G48" s="186"/>
      <c r="H48" s="186"/>
      <c r="I48" s="266"/>
      <c r="J48" s="190" t="str">
        <f>IF(J10="","",J10)</f>
        <v>Vyplň údaj</v>
      </c>
      <c r="K48" s="186"/>
      <c r="L48" s="51"/>
      <c r="S48" s="23"/>
      <c r="T48" s="23"/>
      <c r="U48" s="23"/>
      <c r="V48" s="23"/>
      <c r="W48" s="23"/>
      <c r="X48" s="23"/>
      <c r="Y48" s="23"/>
      <c r="Z48" s="23"/>
      <c r="AA48" s="23"/>
      <c r="AB48" s="23"/>
      <c r="AC48" s="23"/>
      <c r="AD48" s="23"/>
      <c r="AE48" s="23"/>
    </row>
    <row r="49" spans="1:31" s="2" customFormat="1" ht="6.95" customHeight="1">
      <c r="A49" s="186"/>
      <c r="B49" s="187"/>
      <c r="C49" s="186"/>
      <c r="D49" s="186"/>
      <c r="E49" s="186"/>
      <c r="F49" s="186"/>
      <c r="G49" s="186"/>
      <c r="H49" s="186"/>
      <c r="I49" s="77"/>
      <c r="J49" s="186"/>
      <c r="K49" s="186"/>
      <c r="L49" s="51"/>
      <c r="S49" s="23"/>
      <c r="T49" s="23"/>
      <c r="U49" s="23"/>
      <c r="V49" s="23"/>
      <c r="W49" s="23"/>
      <c r="X49" s="23"/>
      <c r="Y49" s="23"/>
      <c r="Z49" s="23"/>
      <c r="AA49" s="23"/>
      <c r="AB49" s="23"/>
      <c r="AC49" s="23"/>
      <c r="AD49" s="23"/>
      <c r="AE49" s="23"/>
    </row>
    <row r="50" spans="1:31" s="2" customFormat="1" ht="15.2" customHeight="1">
      <c r="A50" s="186"/>
      <c r="B50" s="187"/>
      <c r="C50" s="188" t="s">
        <v>24</v>
      </c>
      <c r="D50" s="186"/>
      <c r="E50" s="186"/>
      <c r="F50" s="189" t="str">
        <f>E13</f>
        <v xml:space="preserve">Palivový kombinát Ústí, státní podnik </v>
      </c>
      <c r="G50" s="186"/>
      <c r="H50" s="186"/>
      <c r="I50" s="266"/>
      <c r="J50" s="211" t="str">
        <f>E19</f>
        <v>Ing. Vlastimil Brabec</v>
      </c>
      <c r="K50" s="186"/>
      <c r="L50" s="51"/>
      <c r="S50" s="23"/>
      <c r="T50" s="23"/>
      <c r="U50" s="23"/>
      <c r="V50" s="23"/>
      <c r="W50" s="23"/>
      <c r="X50" s="23"/>
      <c r="Y50" s="23"/>
      <c r="Z50" s="23"/>
      <c r="AA50" s="23"/>
      <c r="AB50" s="23"/>
      <c r="AC50" s="23"/>
      <c r="AD50" s="23"/>
      <c r="AE50" s="23"/>
    </row>
    <row r="51" spans="1:31" s="2" customFormat="1" ht="15.2" customHeight="1">
      <c r="A51" s="186"/>
      <c r="B51" s="187"/>
      <c r="C51" s="188" t="s">
        <v>28</v>
      </c>
      <c r="D51" s="186"/>
      <c r="E51" s="186"/>
      <c r="F51" s="189" t="str">
        <f>IF(E16="","",E16)</f>
        <v>jubfzuis</v>
      </c>
      <c r="G51" s="186"/>
      <c r="H51" s="186"/>
      <c r="I51" s="266"/>
      <c r="J51" s="211" t="str">
        <f>E22</f>
        <v>Ing. Vlastimil Brabec</v>
      </c>
      <c r="K51" s="186"/>
      <c r="L51" s="51"/>
      <c r="S51" s="23"/>
      <c r="T51" s="23"/>
      <c r="U51" s="23"/>
      <c r="V51" s="23"/>
      <c r="W51" s="23"/>
      <c r="X51" s="23"/>
      <c r="Y51" s="23"/>
      <c r="Z51" s="23"/>
      <c r="AA51" s="23"/>
      <c r="AB51" s="23"/>
      <c r="AC51" s="23"/>
      <c r="AD51" s="23"/>
      <c r="AE51" s="23"/>
    </row>
    <row r="52" spans="1:31" s="2" customFormat="1" ht="10.35" customHeight="1">
      <c r="A52" s="186"/>
      <c r="B52" s="187"/>
      <c r="C52" s="186"/>
      <c r="D52" s="186"/>
      <c r="E52" s="186"/>
      <c r="F52" s="186"/>
      <c r="G52" s="186"/>
      <c r="H52" s="186"/>
      <c r="I52" s="77"/>
      <c r="J52" s="186"/>
      <c r="K52" s="186"/>
      <c r="L52" s="51"/>
      <c r="S52" s="23"/>
      <c r="T52" s="23"/>
      <c r="U52" s="23"/>
      <c r="V52" s="23"/>
      <c r="W52" s="23"/>
      <c r="X52" s="23"/>
      <c r="Y52" s="23"/>
      <c r="Z52" s="23"/>
      <c r="AA52" s="23"/>
      <c r="AB52" s="23"/>
      <c r="AC52" s="23"/>
      <c r="AD52" s="23"/>
      <c r="AE52" s="23"/>
    </row>
    <row r="53" spans="1:31" s="2" customFormat="1" ht="29.25" customHeight="1">
      <c r="A53" s="186"/>
      <c r="B53" s="187"/>
      <c r="C53" s="212" t="s">
        <v>79</v>
      </c>
      <c r="D53" s="200"/>
      <c r="E53" s="200"/>
      <c r="F53" s="200"/>
      <c r="G53" s="200"/>
      <c r="H53" s="200"/>
      <c r="I53" s="274"/>
      <c r="J53" s="213" t="s">
        <v>80</v>
      </c>
      <c r="K53" s="200"/>
      <c r="L53" s="51"/>
      <c r="S53" s="23"/>
      <c r="T53" s="23"/>
      <c r="U53" s="23"/>
      <c r="V53" s="23"/>
      <c r="W53" s="23"/>
      <c r="X53" s="23"/>
      <c r="Y53" s="23"/>
      <c r="Z53" s="23"/>
      <c r="AA53" s="23"/>
      <c r="AB53" s="23"/>
      <c r="AC53" s="23"/>
      <c r="AD53" s="23"/>
      <c r="AE53" s="23"/>
    </row>
    <row r="54" spans="1:31" s="2" customFormat="1" ht="10.35" customHeight="1">
      <c r="A54" s="186"/>
      <c r="B54" s="187"/>
      <c r="C54" s="186"/>
      <c r="D54" s="186"/>
      <c r="E54" s="186"/>
      <c r="F54" s="186"/>
      <c r="G54" s="186"/>
      <c r="H54" s="186"/>
      <c r="I54" s="77"/>
      <c r="J54" s="186"/>
      <c r="K54" s="186"/>
      <c r="L54" s="51"/>
      <c r="S54" s="23"/>
      <c r="T54" s="23"/>
      <c r="U54" s="23"/>
      <c r="V54" s="23"/>
      <c r="W54" s="23"/>
      <c r="X54" s="23"/>
      <c r="Y54" s="23"/>
      <c r="Z54" s="23"/>
      <c r="AA54" s="23"/>
      <c r="AB54" s="23"/>
      <c r="AC54" s="23"/>
      <c r="AD54" s="23"/>
      <c r="AE54" s="23"/>
    </row>
    <row r="55" spans="1:47" s="2" customFormat="1" ht="22.9" customHeight="1">
      <c r="A55" s="186"/>
      <c r="B55" s="187"/>
      <c r="C55" s="214" t="s">
        <v>67</v>
      </c>
      <c r="D55" s="186"/>
      <c r="E55" s="186"/>
      <c r="F55" s="186"/>
      <c r="G55" s="186"/>
      <c r="H55" s="186"/>
      <c r="I55" s="77"/>
      <c r="J55" s="196">
        <f>J97</f>
        <v>0</v>
      </c>
      <c r="K55" s="186"/>
      <c r="L55" s="51"/>
      <c r="S55" s="23"/>
      <c r="T55" s="23"/>
      <c r="U55" s="23"/>
      <c r="V55" s="23"/>
      <c r="W55" s="23"/>
      <c r="X55" s="23"/>
      <c r="Y55" s="23"/>
      <c r="Z55" s="23"/>
      <c r="AA55" s="23"/>
      <c r="AB55" s="23"/>
      <c r="AC55" s="23"/>
      <c r="AD55" s="23"/>
      <c r="AE55" s="23"/>
      <c r="AU55" s="17" t="s">
        <v>81</v>
      </c>
    </row>
    <row r="56" spans="1:12" s="9" customFormat="1" ht="24.95" customHeight="1">
      <c r="A56" s="215"/>
      <c r="B56" s="216"/>
      <c r="C56" s="215"/>
      <c r="D56" s="217" t="s">
        <v>82</v>
      </c>
      <c r="E56" s="218"/>
      <c r="F56" s="218"/>
      <c r="G56" s="218"/>
      <c r="H56" s="218"/>
      <c r="I56" s="275"/>
      <c r="J56" s="219">
        <f>J98</f>
        <v>0</v>
      </c>
      <c r="K56" s="215"/>
      <c r="L56" s="54"/>
    </row>
    <row r="57" spans="1:12" s="10" customFormat="1" ht="19.9" customHeight="1">
      <c r="A57" s="220"/>
      <c r="B57" s="221"/>
      <c r="C57" s="220"/>
      <c r="D57" s="222" t="s">
        <v>83</v>
      </c>
      <c r="E57" s="223"/>
      <c r="F57" s="223"/>
      <c r="G57" s="223"/>
      <c r="H57" s="223"/>
      <c r="I57" s="276"/>
      <c r="J57" s="224">
        <f>J99</f>
        <v>0</v>
      </c>
      <c r="K57" s="220"/>
      <c r="L57" s="55"/>
    </row>
    <row r="58" spans="1:12" s="10" customFormat="1" ht="14.85" customHeight="1">
      <c r="A58" s="220"/>
      <c r="B58" s="221"/>
      <c r="C58" s="220"/>
      <c r="D58" s="222" t="s">
        <v>84</v>
      </c>
      <c r="E58" s="223"/>
      <c r="F58" s="223"/>
      <c r="G58" s="223"/>
      <c r="H58" s="223"/>
      <c r="I58" s="276"/>
      <c r="J58" s="224">
        <f>J100</f>
        <v>0</v>
      </c>
      <c r="K58" s="220"/>
      <c r="L58" s="55"/>
    </row>
    <row r="59" spans="1:12" s="10" customFormat="1" ht="19.9" customHeight="1">
      <c r="A59" s="220"/>
      <c r="B59" s="221"/>
      <c r="C59" s="220"/>
      <c r="D59" s="222" t="s">
        <v>85</v>
      </c>
      <c r="E59" s="223"/>
      <c r="F59" s="223"/>
      <c r="G59" s="223"/>
      <c r="H59" s="223"/>
      <c r="I59" s="276"/>
      <c r="J59" s="224">
        <f>J114</f>
        <v>0</v>
      </c>
      <c r="K59" s="220"/>
      <c r="L59" s="55"/>
    </row>
    <row r="60" spans="1:12" s="10" customFormat="1" ht="14.85" customHeight="1">
      <c r="A60" s="220"/>
      <c r="B60" s="221"/>
      <c r="C60" s="220"/>
      <c r="D60" s="222" t="s">
        <v>86</v>
      </c>
      <c r="E60" s="223"/>
      <c r="F60" s="223"/>
      <c r="G60" s="223"/>
      <c r="H60" s="223"/>
      <c r="I60" s="276"/>
      <c r="J60" s="224">
        <f>J115</f>
        <v>0</v>
      </c>
      <c r="K60" s="220"/>
      <c r="L60" s="55"/>
    </row>
    <row r="61" spans="1:12" s="10" customFormat="1" ht="14.85" customHeight="1">
      <c r="A61" s="220"/>
      <c r="B61" s="221"/>
      <c r="C61" s="220"/>
      <c r="D61" s="222" t="s">
        <v>87</v>
      </c>
      <c r="E61" s="223"/>
      <c r="F61" s="223"/>
      <c r="G61" s="223"/>
      <c r="H61" s="223"/>
      <c r="I61" s="276"/>
      <c r="J61" s="224">
        <f>J124</f>
        <v>0</v>
      </c>
      <c r="K61" s="220"/>
      <c r="L61" s="55"/>
    </row>
    <row r="62" spans="1:12" s="10" customFormat="1" ht="14.85" customHeight="1">
      <c r="A62" s="220"/>
      <c r="B62" s="221"/>
      <c r="C62" s="220"/>
      <c r="D62" s="222" t="s">
        <v>88</v>
      </c>
      <c r="E62" s="223"/>
      <c r="F62" s="223"/>
      <c r="G62" s="223"/>
      <c r="H62" s="223"/>
      <c r="I62" s="276"/>
      <c r="J62" s="224">
        <f>J136</f>
        <v>0</v>
      </c>
      <c r="K62" s="220"/>
      <c r="L62" s="55"/>
    </row>
    <row r="63" spans="1:12" s="10" customFormat="1" ht="19.9" customHeight="1">
      <c r="A63" s="220"/>
      <c r="B63" s="221"/>
      <c r="C63" s="220"/>
      <c r="D63" s="222" t="s">
        <v>89</v>
      </c>
      <c r="E63" s="223"/>
      <c r="F63" s="223"/>
      <c r="G63" s="223"/>
      <c r="H63" s="223"/>
      <c r="I63" s="276"/>
      <c r="J63" s="224">
        <f>J146</f>
        <v>0</v>
      </c>
      <c r="K63" s="220"/>
      <c r="L63" s="55"/>
    </row>
    <row r="64" spans="1:12" s="10" customFormat="1" ht="14.85" customHeight="1">
      <c r="A64" s="220"/>
      <c r="B64" s="221"/>
      <c r="C64" s="220"/>
      <c r="D64" s="222" t="s">
        <v>90</v>
      </c>
      <c r="E64" s="223"/>
      <c r="F64" s="223"/>
      <c r="G64" s="223"/>
      <c r="H64" s="223"/>
      <c r="I64" s="276"/>
      <c r="J64" s="224">
        <f>J147</f>
        <v>0</v>
      </c>
      <c r="K64" s="220"/>
      <c r="L64" s="55"/>
    </row>
    <row r="65" spans="1:12" s="10" customFormat="1" ht="14.85" customHeight="1">
      <c r="A65" s="220"/>
      <c r="B65" s="221"/>
      <c r="C65" s="220"/>
      <c r="D65" s="222" t="s">
        <v>91</v>
      </c>
      <c r="E65" s="223"/>
      <c r="F65" s="223"/>
      <c r="G65" s="223"/>
      <c r="H65" s="223"/>
      <c r="I65" s="276"/>
      <c r="J65" s="224">
        <f>J163</f>
        <v>0</v>
      </c>
      <c r="K65" s="220"/>
      <c r="L65" s="55"/>
    </row>
    <row r="66" spans="1:12" s="10" customFormat="1" ht="14.85" customHeight="1">
      <c r="A66" s="220"/>
      <c r="B66" s="221"/>
      <c r="C66" s="220"/>
      <c r="D66" s="222" t="s">
        <v>92</v>
      </c>
      <c r="E66" s="223"/>
      <c r="F66" s="223"/>
      <c r="G66" s="223"/>
      <c r="H66" s="223"/>
      <c r="I66" s="276"/>
      <c r="J66" s="224">
        <f>J167</f>
        <v>0</v>
      </c>
      <c r="K66" s="220"/>
      <c r="L66" s="55"/>
    </row>
    <row r="67" spans="1:12" s="10" customFormat="1" ht="19.9" customHeight="1">
      <c r="A67" s="220"/>
      <c r="B67" s="221"/>
      <c r="C67" s="220"/>
      <c r="D67" s="222" t="s">
        <v>93</v>
      </c>
      <c r="E67" s="223"/>
      <c r="F67" s="223"/>
      <c r="G67" s="223"/>
      <c r="H67" s="223"/>
      <c r="I67" s="276"/>
      <c r="J67" s="224">
        <f>J172</f>
        <v>0</v>
      </c>
      <c r="K67" s="220"/>
      <c r="L67" s="55"/>
    </row>
    <row r="68" spans="1:12" s="10" customFormat="1" ht="19.9" customHeight="1">
      <c r="A68" s="220"/>
      <c r="B68" s="221"/>
      <c r="C68" s="220"/>
      <c r="D68" s="222" t="s">
        <v>94</v>
      </c>
      <c r="E68" s="223"/>
      <c r="F68" s="223"/>
      <c r="G68" s="223"/>
      <c r="H68" s="223"/>
      <c r="I68" s="276"/>
      <c r="J68" s="224">
        <f>J197</f>
        <v>0</v>
      </c>
      <c r="K68" s="220"/>
      <c r="L68" s="55"/>
    </row>
    <row r="69" spans="1:12" s="9" customFormat="1" ht="24.95" customHeight="1">
      <c r="A69" s="215"/>
      <c r="B69" s="216"/>
      <c r="C69" s="215"/>
      <c r="D69" s="217" t="s">
        <v>95</v>
      </c>
      <c r="E69" s="218"/>
      <c r="F69" s="218"/>
      <c r="G69" s="218"/>
      <c r="H69" s="218"/>
      <c r="I69" s="275"/>
      <c r="J69" s="219">
        <f>J201</f>
        <v>0</v>
      </c>
      <c r="K69" s="215"/>
      <c r="L69" s="54"/>
    </row>
    <row r="70" spans="1:12" s="10" customFormat="1" ht="19.9" customHeight="1">
      <c r="A70" s="220"/>
      <c r="B70" s="221"/>
      <c r="C70" s="220"/>
      <c r="D70" s="222" t="s">
        <v>96</v>
      </c>
      <c r="E70" s="223"/>
      <c r="F70" s="223"/>
      <c r="G70" s="223"/>
      <c r="H70" s="223"/>
      <c r="I70" s="276"/>
      <c r="J70" s="224">
        <f>J202</f>
        <v>0</v>
      </c>
      <c r="K70" s="220"/>
      <c r="L70" s="55"/>
    </row>
    <row r="71" spans="1:12" s="10" customFormat="1" ht="19.9" customHeight="1">
      <c r="A71" s="220"/>
      <c r="B71" s="221"/>
      <c r="C71" s="220"/>
      <c r="D71" s="222" t="s">
        <v>97</v>
      </c>
      <c r="E71" s="223"/>
      <c r="F71" s="223"/>
      <c r="G71" s="223"/>
      <c r="H71" s="223"/>
      <c r="I71" s="276"/>
      <c r="J71" s="224">
        <f>J287</f>
        <v>0</v>
      </c>
      <c r="K71" s="220"/>
      <c r="L71" s="55"/>
    </row>
    <row r="72" spans="1:12" s="10" customFormat="1" ht="19.9" customHeight="1">
      <c r="A72" s="220"/>
      <c r="B72" s="221"/>
      <c r="C72" s="220"/>
      <c r="D72" s="222" t="s">
        <v>98</v>
      </c>
      <c r="E72" s="223"/>
      <c r="F72" s="223"/>
      <c r="G72" s="223"/>
      <c r="H72" s="223"/>
      <c r="I72" s="276"/>
      <c r="J72" s="224">
        <f>J305</f>
        <v>0</v>
      </c>
      <c r="K72" s="220"/>
      <c r="L72" s="55"/>
    </row>
    <row r="73" spans="1:12" s="10" customFormat="1" ht="19.9" customHeight="1">
      <c r="A73" s="220"/>
      <c r="B73" s="221"/>
      <c r="C73" s="220"/>
      <c r="D73" s="222" t="s">
        <v>99</v>
      </c>
      <c r="E73" s="223"/>
      <c r="F73" s="223"/>
      <c r="G73" s="223"/>
      <c r="H73" s="223"/>
      <c r="I73" s="276"/>
      <c r="J73" s="224">
        <f>J346</f>
        <v>0</v>
      </c>
      <c r="K73" s="220"/>
      <c r="L73" s="55"/>
    </row>
    <row r="74" spans="1:12" s="10" customFormat="1" ht="19.9" customHeight="1">
      <c r="A74" s="220"/>
      <c r="B74" s="221"/>
      <c r="C74" s="220"/>
      <c r="D74" s="222" t="s">
        <v>100</v>
      </c>
      <c r="E74" s="223"/>
      <c r="F74" s="223"/>
      <c r="G74" s="223"/>
      <c r="H74" s="223"/>
      <c r="I74" s="276"/>
      <c r="J74" s="224">
        <f>J362</f>
        <v>0</v>
      </c>
      <c r="K74" s="220"/>
      <c r="L74" s="55"/>
    </row>
    <row r="75" spans="1:12" s="10" customFormat="1" ht="19.9" customHeight="1">
      <c r="A75" s="220"/>
      <c r="B75" s="221"/>
      <c r="C75" s="220"/>
      <c r="D75" s="222" t="s">
        <v>101</v>
      </c>
      <c r="E75" s="223"/>
      <c r="F75" s="223"/>
      <c r="G75" s="223"/>
      <c r="H75" s="223"/>
      <c r="I75" s="276"/>
      <c r="J75" s="224">
        <f>J399</f>
        <v>0</v>
      </c>
      <c r="K75" s="220"/>
      <c r="L75" s="55"/>
    </row>
    <row r="76" spans="1:12" s="10" customFormat="1" ht="19.9" customHeight="1">
      <c r="A76" s="220"/>
      <c r="B76" s="221"/>
      <c r="C76" s="220"/>
      <c r="D76" s="222" t="s">
        <v>102</v>
      </c>
      <c r="E76" s="223"/>
      <c r="F76" s="223"/>
      <c r="G76" s="223"/>
      <c r="H76" s="223"/>
      <c r="I76" s="276"/>
      <c r="J76" s="224">
        <f>J424</f>
        <v>0</v>
      </c>
      <c r="K76" s="220"/>
      <c r="L76" s="55"/>
    </row>
    <row r="77" spans="1:12" s="10" customFormat="1" ht="19.9" customHeight="1">
      <c r="A77" s="220"/>
      <c r="B77" s="221"/>
      <c r="C77" s="220"/>
      <c r="D77" s="222" t="s">
        <v>103</v>
      </c>
      <c r="E77" s="223"/>
      <c r="F77" s="223"/>
      <c r="G77" s="223"/>
      <c r="H77" s="223"/>
      <c r="I77" s="276"/>
      <c r="J77" s="224">
        <f>J430</f>
        <v>0</v>
      </c>
      <c r="K77" s="220"/>
      <c r="L77" s="55"/>
    </row>
    <row r="78" spans="1:12" s="9" customFormat="1" ht="24.95" customHeight="1">
      <c r="A78" s="215"/>
      <c r="B78" s="216"/>
      <c r="C78" s="215"/>
      <c r="D78" s="217" t="s">
        <v>104</v>
      </c>
      <c r="E78" s="218"/>
      <c r="F78" s="218"/>
      <c r="G78" s="218"/>
      <c r="H78" s="218"/>
      <c r="I78" s="275"/>
      <c r="J78" s="219">
        <f>J434</f>
        <v>0</v>
      </c>
      <c r="K78" s="215"/>
      <c r="L78" s="54"/>
    </row>
    <row r="79" spans="1:12" s="9" customFormat="1" ht="24.95" customHeight="1">
      <c r="A79" s="215"/>
      <c r="B79" s="216"/>
      <c r="C79" s="215"/>
      <c r="D79" s="217" t="s">
        <v>105</v>
      </c>
      <c r="E79" s="218"/>
      <c r="F79" s="218"/>
      <c r="G79" s="218"/>
      <c r="H79" s="218"/>
      <c r="I79" s="275"/>
      <c r="J79" s="219">
        <f>J437</f>
        <v>0</v>
      </c>
      <c r="K79" s="215"/>
      <c r="L79" s="54"/>
    </row>
    <row r="80" spans="1:31" s="2" customFormat="1" ht="21.75" customHeight="1">
      <c r="A80" s="186"/>
      <c r="B80" s="187"/>
      <c r="C80" s="186"/>
      <c r="D80" s="186"/>
      <c r="E80" s="186"/>
      <c r="F80" s="186"/>
      <c r="G80" s="186"/>
      <c r="H80" s="186"/>
      <c r="I80" s="77"/>
      <c r="J80" s="186"/>
      <c r="K80" s="186"/>
      <c r="L80" s="51"/>
      <c r="S80" s="23"/>
      <c r="T80" s="23"/>
      <c r="U80" s="23"/>
      <c r="V80" s="23"/>
      <c r="W80" s="23"/>
      <c r="X80" s="23"/>
      <c r="Y80" s="23"/>
      <c r="Z80" s="23"/>
      <c r="AA80" s="23"/>
      <c r="AB80" s="23"/>
      <c r="AC80" s="23"/>
      <c r="AD80" s="23"/>
      <c r="AE80" s="23"/>
    </row>
    <row r="81" spans="1:31" s="2" customFormat="1" ht="6.95" customHeight="1">
      <c r="A81" s="186"/>
      <c r="B81" s="207"/>
      <c r="C81" s="208"/>
      <c r="D81" s="208"/>
      <c r="E81" s="208"/>
      <c r="F81" s="208"/>
      <c r="G81" s="208"/>
      <c r="H81" s="208"/>
      <c r="I81" s="272"/>
      <c r="J81" s="208"/>
      <c r="K81" s="208"/>
      <c r="L81" s="51"/>
      <c r="S81" s="23"/>
      <c r="T81" s="23"/>
      <c r="U81" s="23"/>
      <c r="V81" s="23"/>
      <c r="W81" s="23"/>
      <c r="X81" s="23"/>
      <c r="Y81" s="23"/>
      <c r="Z81" s="23"/>
      <c r="AA81" s="23"/>
      <c r="AB81" s="23"/>
      <c r="AC81" s="23"/>
      <c r="AD81" s="23"/>
      <c r="AE81" s="23"/>
    </row>
    <row r="82" spans="1:11" ht="12">
      <c r="A82" s="181"/>
      <c r="B82" s="181"/>
      <c r="C82" s="181"/>
      <c r="D82" s="181"/>
      <c r="E82" s="181"/>
      <c r="F82" s="181"/>
      <c r="G82" s="181"/>
      <c r="H82" s="181"/>
      <c r="J82" s="181"/>
      <c r="K82" s="181"/>
    </row>
    <row r="83" spans="1:11" ht="12">
      <c r="A83" s="181"/>
      <c r="B83" s="181"/>
      <c r="C83" s="181"/>
      <c r="D83" s="181"/>
      <c r="E83" s="181"/>
      <c r="F83" s="181"/>
      <c r="G83" s="181"/>
      <c r="H83" s="181"/>
      <c r="J83" s="181"/>
      <c r="K83" s="181"/>
    </row>
    <row r="84" spans="1:11" ht="12">
      <c r="A84" s="181"/>
      <c r="B84" s="181"/>
      <c r="C84" s="181"/>
      <c r="D84" s="181"/>
      <c r="E84" s="181"/>
      <c r="F84" s="181"/>
      <c r="G84" s="181"/>
      <c r="H84" s="181"/>
      <c r="J84" s="181"/>
      <c r="K84" s="181"/>
    </row>
    <row r="85" spans="1:31" s="2" customFormat="1" ht="6.95" customHeight="1">
      <c r="A85" s="186"/>
      <c r="B85" s="209"/>
      <c r="C85" s="210"/>
      <c r="D85" s="210"/>
      <c r="E85" s="210"/>
      <c r="F85" s="210"/>
      <c r="G85" s="210"/>
      <c r="H85" s="210"/>
      <c r="I85" s="273"/>
      <c r="J85" s="210"/>
      <c r="K85" s="210"/>
      <c r="L85" s="51"/>
      <c r="S85" s="23"/>
      <c r="T85" s="23"/>
      <c r="U85" s="23"/>
      <c r="V85" s="23"/>
      <c r="W85" s="23"/>
      <c r="X85" s="23"/>
      <c r="Y85" s="23"/>
      <c r="Z85" s="23"/>
      <c r="AA85" s="23"/>
      <c r="AB85" s="23"/>
      <c r="AC85" s="23"/>
      <c r="AD85" s="23"/>
      <c r="AE85" s="23"/>
    </row>
    <row r="86" spans="1:31" s="2" customFormat="1" ht="24.95" customHeight="1">
      <c r="A86" s="186"/>
      <c r="B86" s="187"/>
      <c r="C86" s="185" t="s">
        <v>106</v>
      </c>
      <c r="D86" s="186"/>
      <c r="E86" s="186"/>
      <c r="F86" s="186"/>
      <c r="G86" s="186"/>
      <c r="H86" s="186"/>
      <c r="I86" s="77"/>
      <c r="J86" s="186"/>
      <c r="K86" s="186"/>
      <c r="L86" s="51"/>
      <c r="S86" s="23"/>
      <c r="T86" s="23"/>
      <c r="U86" s="23"/>
      <c r="V86" s="23"/>
      <c r="W86" s="23"/>
      <c r="X86" s="23"/>
      <c r="Y86" s="23"/>
      <c r="Z86" s="23"/>
      <c r="AA86" s="23"/>
      <c r="AB86" s="23"/>
      <c r="AC86" s="23"/>
      <c r="AD86" s="23"/>
      <c r="AE86" s="23"/>
    </row>
    <row r="87" spans="1:31" s="2" customFormat="1" ht="6.95" customHeight="1">
      <c r="A87" s="186"/>
      <c r="B87" s="187"/>
      <c r="C87" s="186"/>
      <c r="D87" s="186"/>
      <c r="E87" s="186"/>
      <c r="F87" s="186"/>
      <c r="G87" s="186"/>
      <c r="H87" s="186"/>
      <c r="I87" s="77"/>
      <c r="J87" s="186"/>
      <c r="K87" s="186"/>
      <c r="L87" s="51"/>
      <c r="S87" s="23"/>
      <c r="T87" s="23"/>
      <c r="U87" s="23"/>
      <c r="V87" s="23"/>
      <c r="W87" s="23"/>
      <c r="X87" s="23"/>
      <c r="Y87" s="23"/>
      <c r="Z87" s="23"/>
      <c r="AA87" s="23"/>
      <c r="AB87" s="23"/>
      <c r="AC87" s="23"/>
      <c r="AD87" s="23"/>
      <c r="AE87" s="23"/>
    </row>
    <row r="88" spans="1:31" s="2" customFormat="1" ht="12" customHeight="1">
      <c r="A88" s="186"/>
      <c r="B88" s="187"/>
      <c r="C88" s="188" t="s">
        <v>17</v>
      </c>
      <c r="D88" s="186"/>
      <c r="E88" s="186"/>
      <c r="F88" s="186"/>
      <c r="G88" s="186"/>
      <c r="H88" s="186"/>
      <c r="I88" s="77"/>
      <c r="J88" s="186"/>
      <c r="K88" s="186"/>
      <c r="L88" s="51"/>
      <c r="S88" s="23"/>
      <c r="T88" s="23"/>
      <c r="U88" s="23"/>
      <c r="V88" s="23"/>
      <c r="W88" s="23"/>
      <c r="X88" s="23"/>
      <c r="Y88" s="23"/>
      <c r="Z88" s="23"/>
      <c r="AA88" s="23"/>
      <c r="AB88" s="23"/>
      <c r="AC88" s="23"/>
      <c r="AD88" s="23"/>
      <c r="AE88" s="23"/>
    </row>
    <row r="89" spans="1:31" s="2" customFormat="1" ht="16.5" customHeight="1">
      <c r="A89" s="186"/>
      <c r="B89" s="187"/>
      <c r="C89" s="186"/>
      <c r="D89" s="186"/>
      <c r="E89" s="316" t="str">
        <f>E7</f>
        <v>A1469 - Objekt hlavní sklad (elektrodílna) - oprava střechy</v>
      </c>
      <c r="F89" s="344"/>
      <c r="G89" s="344"/>
      <c r="H89" s="344"/>
      <c r="I89" s="77"/>
      <c r="J89" s="186"/>
      <c r="K89" s="186"/>
      <c r="L89" s="51"/>
      <c r="S89" s="23"/>
      <c r="T89" s="23"/>
      <c r="U89" s="23"/>
      <c r="V89" s="23"/>
      <c r="W89" s="23"/>
      <c r="X89" s="23"/>
      <c r="Y89" s="23"/>
      <c r="Z89" s="23"/>
      <c r="AA89" s="23"/>
      <c r="AB89" s="23"/>
      <c r="AC89" s="23"/>
      <c r="AD89" s="23"/>
      <c r="AE89" s="23"/>
    </row>
    <row r="90" spans="1:31" s="2" customFormat="1" ht="6.95" customHeight="1">
      <c r="A90" s="186"/>
      <c r="B90" s="187"/>
      <c r="C90" s="186"/>
      <c r="D90" s="186"/>
      <c r="E90" s="186"/>
      <c r="F90" s="186"/>
      <c r="G90" s="186"/>
      <c r="H90" s="186"/>
      <c r="I90" s="77"/>
      <c r="J90" s="186"/>
      <c r="K90" s="186"/>
      <c r="L90" s="51"/>
      <c r="S90" s="23"/>
      <c r="T90" s="23"/>
      <c r="U90" s="23"/>
      <c r="V90" s="23"/>
      <c r="W90" s="23"/>
      <c r="X90" s="23"/>
      <c r="Y90" s="23"/>
      <c r="Z90" s="23"/>
      <c r="AA90" s="23"/>
      <c r="AB90" s="23"/>
      <c r="AC90" s="23"/>
      <c r="AD90" s="23"/>
      <c r="AE90" s="23"/>
    </row>
    <row r="91" spans="1:31" s="2" customFormat="1" ht="12" customHeight="1">
      <c r="A91" s="186"/>
      <c r="B91" s="187"/>
      <c r="C91" s="188" t="s">
        <v>21</v>
      </c>
      <c r="D91" s="186"/>
      <c r="E91" s="186"/>
      <c r="F91" s="189" t="str">
        <f>F10</f>
        <v>p.č. st. 118</v>
      </c>
      <c r="G91" s="186"/>
      <c r="H91" s="186"/>
      <c r="I91" s="266"/>
      <c r="J91" s="190" t="str">
        <f>IF(J10="","",J10)</f>
        <v>Vyplň údaj</v>
      </c>
      <c r="K91" s="186"/>
      <c r="L91" s="51"/>
      <c r="S91" s="23"/>
      <c r="T91" s="23"/>
      <c r="U91" s="23"/>
      <c r="V91" s="23"/>
      <c r="W91" s="23"/>
      <c r="X91" s="23"/>
      <c r="Y91" s="23"/>
      <c r="Z91" s="23"/>
      <c r="AA91" s="23"/>
      <c r="AB91" s="23"/>
      <c r="AC91" s="23"/>
      <c r="AD91" s="23"/>
      <c r="AE91" s="23"/>
    </row>
    <row r="92" spans="1:31" s="2" customFormat="1" ht="6.95" customHeight="1">
      <c r="A92" s="186"/>
      <c r="B92" s="187"/>
      <c r="C92" s="186"/>
      <c r="D92" s="186"/>
      <c r="E92" s="186"/>
      <c r="F92" s="186"/>
      <c r="G92" s="186"/>
      <c r="H92" s="186"/>
      <c r="I92" s="77"/>
      <c r="J92" s="186"/>
      <c r="K92" s="186"/>
      <c r="L92" s="51"/>
      <c r="S92" s="23"/>
      <c r="T92" s="23"/>
      <c r="U92" s="23"/>
      <c r="V92" s="23"/>
      <c r="W92" s="23"/>
      <c r="X92" s="23"/>
      <c r="Y92" s="23"/>
      <c r="Z92" s="23"/>
      <c r="AA92" s="23"/>
      <c r="AB92" s="23"/>
      <c r="AC92" s="23"/>
      <c r="AD92" s="23"/>
      <c r="AE92" s="23"/>
    </row>
    <row r="93" spans="1:31" s="2" customFormat="1" ht="15.2" customHeight="1">
      <c r="A93" s="186"/>
      <c r="B93" s="187"/>
      <c r="C93" s="188" t="s">
        <v>24</v>
      </c>
      <c r="D93" s="186"/>
      <c r="E93" s="186"/>
      <c r="F93" s="189" t="str">
        <f>E13</f>
        <v xml:space="preserve">Palivový kombinát Ústí, státní podnik </v>
      </c>
      <c r="G93" s="186"/>
      <c r="H93" s="186"/>
      <c r="I93" s="266"/>
      <c r="J93" s="211" t="str">
        <f>E19</f>
        <v>Ing. Vlastimil Brabec</v>
      </c>
      <c r="K93" s="186"/>
      <c r="L93" s="51"/>
      <c r="S93" s="23"/>
      <c r="T93" s="23"/>
      <c r="U93" s="23"/>
      <c r="V93" s="23"/>
      <c r="W93" s="23"/>
      <c r="X93" s="23"/>
      <c r="Y93" s="23"/>
      <c r="Z93" s="23"/>
      <c r="AA93" s="23"/>
      <c r="AB93" s="23"/>
      <c r="AC93" s="23"/>
      <c r="AD93" s="23"/>
      <c r="AE93" s="23"/>
    </row>
    <row r="94" spans="1:31" s="2" customFormat="1" ht="15.2" customHeight="1">
      <c r="A94" s="186"/>
      <c r="B94" s="187"/>
      <c r="C94" s="188" t="s">
        <v>28</v>
      </c>
      <c r="D94" s="186"/>
      <c r="E94" s="186"/>
      <c r="F94" s="189" t="str">
        <f>IF(E16="","",E16)</f>
        <v>jubfzuis</v>
      </c>
      <c r="G94" s="186"/>
      <c r="H94" s="186"/>
      <c r="I94" s="266"/>
      <c r="J94" s="211" t="str">
        <f>E22</f>
        <v>Ing. Vlastimil Brabec</v>
      </c>
      <c r="K94" s="186"/>
      <c r="L94" s="51"/>
      <c r="S94" s="23"/>
      <c r="T94" s="23"/>
      <c r="U94" s="23"/>
      <c r="V94" s="23"/>
      <c r="W94" s="23"/>
      <c r="X94" s="23"/>
      <c r="Y94" s="23"/>
      <c r="Z94" s="23"/>
      <c r="AA94" s="23"/>
      <c r="AB94" s="23"/>
      <c r="AC94" s="23"/>
      <c r="AD94" s="23"/>
      <c r="AE94" s="23"/>
    </row>
    <row r="95" spans="1:31" s="2" customFormat="1" ht="10.35" customHeight="1">
      <c r="A95" s="186"/>
      <c r="B95" s="187"/>
      <c r="C95" s="186"/>
      <c r="D95" s="186"/>
      <c r="E95" s="186"/>
      <c r="F95" s="186"/>
      <c r="G95" s="186"/>
      <c r="H95" s="186"/>
      <c r="I95" s="77"/>
      <c r="J95" s="186"/>
      <c r="K95" s="186"/>
      <c r="L95" s="51"/>
      <c r="S95" s="23"/>
      <c r="T95" s="23"/>
      <c r="U95" s="23"/>
      <c r="V95" s="23"/>
      <c r="W95" s="23"/>
      <c r="X95" s="23"/>
      <c r="Y95" s="23"/>
      <c r="Z95" s="23"/>
      <c r="AA95" s="23"/>
      <c r="AB95" s="23"/>
      <c r="AC95" s="23"/>
      <c r="AD95" s="23"/>
      <c r="AE95" s="23"/>
    </row>
    <row r="96" spans="1:31" s="11" customFormat="1" ht="29.25" customHeight="1">
      <c r="A96" s="225"/>
      <c r="B96" s="226"/>
      <c r="C96" s="227" t="s">
        <v>107</v>
      </c>
      <c r="D96" s="228" t="s">
        <v>54</v>
      </c>
      <c r="E96" s="228" t="s">
        <v>51</v>
      </c>
      <c r="F96" s="228" t="s">
        <v>52</v>
      </c>
      <c r="G96" s="228" t="s">
        <v>108</v>
      </c>
      <c r="H96" s="228" t="s">
        <v>109</v>
      </c>
      <c r="I96" s="277"/>
      <c r="J96" s="228" t="s">
        <v>80</v>
      </c>
      <c r="K96" s="229" t="s">
        <v>110</v>
      </c>
      <c r="L96" s="57"/>
      <c r="M96" s="32" t="s">
        <v>3</v>
      </c>
      <c r="N96" s="33" t="s">
        <v>40</v>
      </c>
      <c r="O96" s="33" t="s">
        <v>111</v>
      </c>
      <c r="P96" s="33" t="s">
        <v>112</v>
      </c>
      <c r="Q96" s="33" t="s">
        <v>113</v>
      </c>
      <c r="R96" s="33" t="s">
        <v>114</v>
      </c>
      <c r="S96" s="33" t="s">
        <v>115</v>
      </c>
      <c r="T96" s="34" t="s">
        <v>116</v>
      </c>
      <c r="U96" s="56"/>
      <c r="V96" s="56"/>
      <c r="W96" s="56"/>
      <c r="X96" s="56"/>
      <c r="Y96" s="56"/>
      <c r="Z96" s="56"/>
      <c r="AA96" s="56"/>
      <c r="AB96" s="56"/>
      <c r="AC96" s="56"/>
      <c r="AD96" s="56"/>
      <c r="AE96" s="56"/>
    </row>
    <row r="97" spans="1:63" s="2" customFormat="1" ht="22.9" customHeight="1">
      <c r="A97" s="186"/>
      <c r="B97" s="187"/>
      <c r="C97" s="230" t="s">
        <v>117</v>
      </c>
      <c r="D97" s="186"/>
      <c r="E97" s="186"/>
      <c r="F97" s="186"/>
      <c r="G97" s="186"/>
      <c r="H97" s="186"/>
      <c r="I97" s="77"/>
      <c r="J97" s="231">
        <f>BK97</f>
        <v>0</v>
      </c>
      <c r="K97" s="186"/>
      <c r="L97" s="24"/>
      <c r="M97" s="35"/>
      <c r="N97" s="28"/>
      <c r="O97" s="36"/>
      <c r="P97" s="58">
        <f>P98+P201+P434+P437</f>
        <v>0</v>
      </c>
      <c r="Q97" s="36"/>
      <c r="R97" s="58">
        <f>R98+R201+R434+R437</f>
        <v>32.8150581</v>
      </c>
      <c r="S97" s="36"/>
      <c r="T97" s="59">
        <f>T98+T201+T434+T437</f>
        <v>24.853474</v>
      </c>
      <c r="U97" s="23"/>
      <c r="V97" s="23"/>
      <c r="W97" s="23"/>
      <c r="X97" s="23"/>
      <c r="Y97" s="23"/>
      <c r="Z97" s="23"/>
      <c r="AA97" s="23"/>
      <c r="AB97" s="23"/>
      <c r="AC97" s="23"/>
      <c r="AD97" s="23"/>
      <c r="AE97" s="23"/>
      <c r="AT97" s="17" t="s">
        <v>68</v>
      </c>
      <c r="AU97" s="17" t="s">
        <v>81</v>
      </c>
      <c r="BK97" s="60">
        <f>BK98+BK201+BK434+BK437</f>
        <v>0</v>
      </c>
    </row>
    <row r="98" spans="1:63" s="12" customFormat="1" ht="25.9" customHeight="1">
      <c r="A98" s="232"/>
      <c r="B98" s="233"/>
      <c r="C98" s="232"/>
      <c r="D98" s="234" t="s">
        <v>68</v>
      </c>
      <c r="E98" s="235" t="s">
        <v>118</v>
      </c>
      <c r="F98" s="235" t="s">
        <v>119</v>
      </c>
      <c r="G98" s="232"/>
      <c r="H98" s="232"/>
      <c r="I98" s="63"/>
      <c r="J98" s="236">
        <f>BK98</f>
        <v>0</v>
      </c>
      <c r="K98" s="232"/>
      <c r="L98" s="61"/>
      <c r="M98" s="64"/>
      <c r="N98" s="65"/>
      <c r="O98" s="65"/>
      <c r="P98" s="66">
        <f>P99+P114+P146+P172+P197</f>
        <v>0</v>
      </c>
      <c r="Q98" s="65"/>
      <c r="R98" s="66">
        <f>R99+R114+R146+R172+R197</f>
        <v>21.371579900000004</v>
      </c>
      <c r="S98" s="65"/>
      <c r="T98" s="67">
        <f>T99+T114+T146+T172+T197</f>
        <v>0.4212</v>
      </c>
      <c r="AR98" s="62" t="s">
        <v>74</v>
      </c>
      <c r="AT98" s="68" t="s">
        <v>68</v>
      </c>
      <c r="AU98" s="68" t="s">
        <v>69</v>
      </c>
      <c r="AY98" s="62" t="s">
        <v>120</v>
      </c>
      <c r="BK98" s="69">
        <f>BK99+BK114+BK146+BK172+BK197</f>
        <v>0</v>
      </c>
    </row>
    <row r="99" spans="1:63" s="12" customFormat="1" ht="22.9" customHeight="1">
      <c r="A99" s="232"/>
      <c r="B99" s="233"/>
      <c r="C99" s="232"/>
      <c r="D99" s="234" t="s">
        <v>68</v>
      </c>
      <c r="E99" s="237" t="s">
        <v>121</v>
      </c>
      <c r="F99" s="237" t="s">
        <v>122</v>
      </c>
      <c r="G99" s="232"/>
      <c r="H99" s="232"/>
      <c r="I99" s="63"/>
      <c r="J99" s="238">
        <f>BK99</f>
        <v>0</v>
      </c>
      <c r="K99" s="232"/>
      <c r="L99" s="61"/>
      <c r="M99" s="64"/>
      <c r="N99" s="65"/>
      <c r="O99" s="65"/>
      <c r="P99" s="66">
        <f>P100</f>
        <v>0</v>
      </c>
      <c r="Q99" s="65"/>
      <c r="R99" s="66">
        <f>R100</f>
        <v>0.27817249999999993</v>
      </c>
      <c r="S99" s="65"/>
      <c r="T99" s="67">
        <f>T100</f>
        <v>0</v>
      </c>
      <c r="AR99" s="62" t="s">
        <v>74</v>
      </c>
      <c r="AT99" s="68" t="s">
        <v>68</v>
      </c>
      <c r="AU99" s="68" t="s">
        <v>74</v>
      </c>
      <c r="AY99" s="62" t="s">
        <v>120</v>
      </c>
      <c r="BK99" s="69">
        <f>BK100</f>
        <v>0</v>
      </c>
    </row>
    <row r="100" spans="1:63" s="12" customFormat="1" ht="20.85" customHeight="1">
      <c r="A100" s="232"/>
      <c r="B100" s="233"/>
      <c r="C100" s="232"/>
      <c r="D100" s="234" t="s">
        <v>68</v>
      </c>
      <c r="E100" s="237" t="s">
        <v>123</v>
      </c>
      <c r="F100" s="237" t="s">
        <v>124</v>
      </c>
      <c r="G100" s="232"/>
      <c r="H100" s="232"/>
      <c r="I100" s="63"/>
      <c r="J100" s="238">
        <f>BK100</f>
        <v>0</v>
      </c>
      <c r="K100" s="232"/>
      <c r="L100" s="61"/>
      <c r="M100" s="64"/>
      <c r="N100" s="65"/>
      <c r="O100" s="65"/>
      <c r="P100" s="66">
        <f>SUM(P101:P113)</f>
        <v>0</v>
      </c>
      <c r="Q100" s="65"/>
      <c r="R100" s="66">
        <f>SUM(R101:R113)</f>
        <v>0.27817249999999993</v>
      </c>
      <c r="S100" s="65"/>
      <c r="T100" s="67">
        <f>SUM(T101:T113)</f>
        <v>0</v>
      </c>
      <c r="AR100" s="62" t="s">
        <v>74</v>
      </c>
      <c r="AT100" s="68" t="s">
        <v>68</v>
      </c>
      <c r="AU100" s="68" t="s">
        <v>76</v>
      </c>
      <c r="AY100" s="62" t="s">
        <v>120</v>
      </c>
      <c r="BK100" s="69">
        <f>SUM(BK101:BK113)</f>
        <v>0</v>
      </c>
    </row>
    <row r="101" spans="1:65" s="2" customFormat="1" ht="14.45" customHeight="1">
      <c r="A101" s="186"/>
      <c r="B101" s="187"/>
      <c r="C101" s="239" t="s">
        <v>74</v>
      </c>
      <c r="D101" s="239" t="s">
        <v>125</v>
      </c>
      <c r="E101" s="240" t="s">
        <v>126</v>
      </c>
      <c r="F101" s="241" t="s">
        <v>127</v>
      </c>
      <c r="G101" s="242" t="s">
        <v>128</v>
      </c>
      <c r="H101" s="243">
        <v>0.6</v>
      </c>
      <c r="I101" s="70"/>
      <c r="J101" s="244">
        <f>ROUND(I101*H101,2)</f>
        <v>0</v>
      </c>
      <c r="K101" s="241" t="s">
        <v>129</v>
      </c>
      <c r="L101" s="24"/>
      <c r="M101" s="71" t="s">
        <v>3</v>
      </c>
      <c r="N101" s="72" t="s">
        <v>41</v>
      </c>
      <c r="O101" s="30"/>
      <c r="P101" s="73">
        <f>O101*H101</f>
        <v>0</v>
      </c>
      <c r="Q101" s="73">
        <v>0.17351</v>
      </c>
      <c r="R101" s="73">
        <f>Q101*H101</f>
        <v>0.10410599999999999</v>
      </c>
      <c r="S101" s="73">
        <v>0</v>
      </c>
      <c r="T101" s="74">
        <f>S101*H101</f>
        <v>0</v>
      </c>
      <c r="U101" s="23"/>
      <c r="V101" s="23"/>
      <c r="W101" s="23"/>
      <c r="X101" s="23"/>
      <c r="Y101" s="23"/>
      <c r="Z101" s="23"/>
      <c r="AA101" s="23"/>
      <c r="AB101" s="23"/>
      <c r="AC101" s="23"/>
      <c r="AD101" s="23"/>
      <c r="AE101" s="23"/>
      <c r="AR101" s="75" t="s">
        <v>130</v>
      </c>
      <c r="AT101" s="75" t="s">
        <v>125</v>
      </c>
      <c r="AU101" s="75" t="s">
        <v>121</v>
      </c>
      <c r="AY101" s="17" t="s">
        <v>120</v>
      </c>
      <c r="BE101" s="76">
        <f>IF(N101="základní",J101,0)</f>
        <v>0</v>
      </c>
      <c r="BF101" s="76">
        <f>IF(N101="snížená",J101,0)</f>
        <v>0</v>
      </c>
      <c r="BG101" s="76">
        <f>IF(N101="zákl. přenesená",J101,0)</f>
        <v>0</v>
      </c>
      <c r="BH101" s="76">
        <f>IF(N101="sníž. přenesená",J101,0)</f>
        <v>0</v>
      </c>
      <c r="BI101" s="76">
        <f>IF(N101="nulová",J101,0)</f>
        <v>0</v>
      </c>
      <c r="BJ101" s="17" t="s">
        <v>74</v>
      </c>
      <c r="BK101" s="76">
        <f>ROUND(I101*H101,2)</f>
        <v>0</v>
      </c>
      <c r="BL101" s="17" t="s">
        <v>130</v>
      </c>
      <c r="BM101" s="75" t="s">
        <v>131</v>
      </c>
    </row>
    <row r="102" spans="1:47" s="2" customFormat="1" ht="19.5">
      <c r="A102" s="186"/>
      <c r="B102" s="187"/>
      <c r="C102" s="186"/>
      <c r="D102" s="245" t="s">
        <v>132</v>
      </c>
      <c r="E102" s="186"/>
      <c r="F102" s="246" t="s">
        <v>133</v>
      </c>
      <c r="G102" s="186"/>
      <c r="H102" s="186"/>
      <c r="I102" s="77"/>
      <c r="J102" s="186"/>
      <c r="K102" s="186"/>
      <c r="L102" s="24"/>
      <c r="M102" s="78"/>
      <c r="N102" s="79"/>
      <c r="O102" s="30"/>
      <c r="P102" s="30"/>
      <c r="Q102" s="30"/>
      <c r="R102" s="30"/>
      <c r="S102" s="30"/>
      <c r="T102" s="31"/>
      <c r="U102" s="23"/>
      <c r="V102" s="23"/>
      <c r="W102" s="23"/>
      <c r="X102" s="23"/>
      <c r="Y102" s="23"/>
      <c r="Z102" s="23"/>
      <c r="AA102" s="23"/>
      <c r="AB102" s="23"/>
      <c r="AC102" s="23"/>
      <c r="AD102" s="23"/>
      <c r="AE102" s="23"/>
      <c r="AT102" s="17" t="s">
        <v>132</v>
      </c>
      <c r="AU102" s="17" t="s">
        <v>121</v>
      </c>
    </row>
    <row r="103" spans="1:51" s="13" customFormat="1" ht="12">
      <c r="A103" s="247"/>
      <c r="B103" s="248"/>
      <c r="C103" s="247"/>
      <c r="D103" s="245" t="s">
        <v>134</v>
      </c>
      <c r="E103" s="249" t="s">
        <v>3</v>
      </c>
      <c r="F103" s="250" t="s">
        <v>135</v>
      </c>
      <c r="G103" s="247"/>
      <c r="H103" s="251">
        <v>0.45</v>
      </c>
      <c r="I103" s="82"/>
      <c r="J103" s="247"/>
      <c r="K103" s="247"/>
      <c r="L103" s="80"/>
      <c r="M103" s="83"/>
      <c r="N103" s="84"/>
      <c r="O103" s="84"/>
      <c r="P103" s="84"/>
      <c r="Q103" s="84"/>
      <c r="R103" s="84"/>
      <c r="S103" s="84"/>
      <c r="T103" s="85"/>
      <c r="AT103" s="81" t="s">
        <v>134</v>
      </c>
      <c r="AU103" s="81" t="s">
        <v>121</v>
      </c>
      <c r="AV103" s="13" t="s">
        <v>76</v>
      </c>
      <c r="AW103" s="13" t="s">
        <v>33</v>
      </c>
      <c r="AX103" s="13" t="s">
        <v>69</v>
      </c>
      <c r="AY103" s="81" t="s">
        <v>120</v>
      </c>
    </row>
    <row r="104" spans="1:51" s="13" customFormat="1" ht="12">
      <c r="A104" s="247"/>
      <c r="B104" s="248"/>
      <c r="C104" s="247"/>
      <c r="D104" s="245" t="s">
        <v>134</v>
      </c>
      <c r="E104" s="249" t="s">
        <v>3</v>
      </c>
      <c r="F104" s="250" t="s">
        <v>136</v>
      </c>
      <c r="G104" s="247"/>
      <c r="H104" s="251">
        <v>0.15</v>
      </c>
      <c r="I104" s="82"/>
      <c r="J104" s="247"/>
      <c r="K104" s="247"/>
      <c r="L104" s="80"/>
      <c r="M104" s="83"/>
      <c r="N104" s="84"/>
      <c r="O104" s="84"/>
      <c r="P104" s="84"/>
      <c r="Q104" s="84"/>
      <c r="R104" s="84"/>
      <c r="S104" s="84"/>
      <c r="T104" s="85"/>
      <c r="AT104" s="81" t="s">
        <v>134</v>
      </c>
      <c r="AU104" s="81" t="s">
        <v>121</v>
      </c>
      <c r="AV104" s="13" t="s">
        <v>76</v>
      </c>
      <c r="AW104" s="13" t="s">
        <v>33</v>
      </c>
      <c r="AX104" s="13" t="s">
        <v>69</v>
      </c>
      <c r="AY104" s="81" t="s">
        <v>120</v>
      </c>
    </row>
    <row r="105" spans="1:51" s="14" customFormat="1" ht="12">
      <c r="A105" s="252"/>
      <c r="B105" s="253"/>
      <c r="C105" s="252"/>
      <c r="D105" s="245" t="s">
        <v>134</v>
      </c>
      <c r="E105" s="254" t="s">
        <v>3</v>
      </c>
      <c r="F105" s="255" t="s">
        <v>137</v>
      </c>
      <c r="G105" s="252"/>
      <c r="H105" s="256">
        <v>0.6</v>
      </c>
      <c r="I105" s="88"/>
      <c r="J105" s="252"/>
      <c r="K105" s="252"/>
      <c r="L105" s="86"/>
      <c r="M105" s="89"/>
      <c r="N105" s="90"/>
      <c r="O105" s="90"/>
      <c r="P105" s="90"/>
      <c r="Q105" s="90"/>
      <c r="R105" s="90"/>
      <c r="S105" s="90"/>
      <c r="T105" s="91"/>
      <c r="AT105" s="87" t="s">
        <v>134</v>
      </c>
      <c r="AU105" s="87" t="s">
        <v>121</v>
      </c>
      <c r="AV105" s="14" t="s">
        <v>130</v>
      </c>
      <c r="AW105" s="14" t="s">
        <v>33</v>
      </c>
      <c r="AX105" s="14" t="s">
        <v>74</v>
      </c>
      <c r="AY105" s="87" t="s">
        <v>120</v>
      </c>
    </row>
    <row r="106" spans="1:65" s="2" customFormat="1" ht="14.45" customHeight="1">
      <c r="A106" s="186"/>
      <c r="B106" s="187"/>
      <c r="C106" s="239" t="s">
        <v>76</v>
      </c>
      <c r="D106" s="239" t="s">
        <v>125</v>
      </c>
      <c r="E106" s="240" t="s">
        <v>138</v>
      </c>
      <c r="F106" s="241" t="s">
        <v>139</v>
      </c>
      <c r="G106" s="242" t="s">
        <v>140</v>
      </c>
      <c r="H106" s="243">
        <v>0.075</v>
      </c>
      <c r="I106" s="70"/>
      <c r="J106" s="244">
        <f>ROUND(I106*H106,2)</f>
        <v>0</v>
      </c>
      <c r="K106" s="241" t="s">
        <v>129</v>
      </c>
      <c r="L106" s="24"/>
      <c r="M106" s="71" t="s">
        <v>3</v>
      </c>
      <c r="N106" s="72" t="s">
        <v>41</v>
      </c>
      <c r="O106" s="30"/>
      <c r="P106" s="73">
        <f>O106*H106</f>
        <v>0</v>
      </c>
      <c r="Q106" s="73">
        <v>1.94302</v>
      </c>
      <c r="R106" s="73">
        <f>Q106*H106</f>
        <v>0.14572649999999998</v>
      </c>
      <c r="S106" s="73">
        <v>0</v>
      </c>
      <c r="T106" s="74">
        <f>S106*H106</f>
        <v>0</v>
      </c>
      <c r="U106" s="23"/>
      <c r="V106" s="23"/>
      <c r="W106" s="23"/>
      <c r="X106" s="23"/>
      <c r="Y106" s="23"/>
      <c r="Z106" s="23"/>
      <c r="AA106" s="23"/>
      <c r="AB106" s="23"/>
      <c r="AC106" s="23"/>
      <c r="AD106" s="23"/>
      <c r="AE106" s="23"/>
      <c r="AR106" s="75" t="s">
        <v>130</v>
      </c>
      <c r="AT106" s="75" t="s">
        <v>125</v>
      </c>
      <c r="AU106" s="75" t="s">
        <v>121</v>
      </c>
      <c r="AY106" s="17" t="s">
        <v>120</v>
      </c>
      <c r="BE106" s="76">
        <f>IF(N106="základní",J106,0)</f>
        <v>0</v>
      </c>
      <c r="BF106" s="76">
        <f>IF(N106="snížená",J106,0)</f>
        <v>0</v>
      </c>
      <c r="BG106" s="76">
        <f>IF(N106="zákl. přenesená",J106,0)</f>
        <v>0</v>
      </c>
      <c r="BH106" s="76">
        <f>IF(N106="sníž. přenesená",J106,0)</f>
        <v>0</v>
      </c>
      <c r="BI106" s="76">
        <f>IF(N106="nulová",J106,0)</f>
        <v>0</v>
      </c>
      <c r="BJ106" s="17" t="s">
        <v>74</v>
      </c>
      <c r="BK106" s="76">
        <f>ROUND(I106*H106,2)</f>
        <v>0</v>
      </c>
      <c r="BL106" s="17" t="s">
        <v>130</v>
      </c>
      <c r="BM106" s="75" t="s">
        <v>141</v>
      </c>
    </row>
    <row r="107" spans="1:47" s="2" customFormat="1" ht="12">
      <c r="A107" s="186"/>
      <c r="B107" s="187"/>
      <c r="C107" s="186"/>
      <c r="D107" s="245" t="s">
        <v>132</v>
      </c>
      <c r="E107" s="186"/>
      <c r="F107" s="246" t="s">
        <v>142</v>
      </c>
      <c r="G107" s="186"/>
      <c r="H107" s="186"/>
      <c r="I107" s="77"/>
      <c r="J107" s="186"/>
      <c r="K107" s="186"/>
      <c r="L107" s="24"/>
      <c r="M107" s="78"/>
      <c r="N107" s="79"/>
      <c r="O107" s="30"/>
      <c r="P107" s="30"/>
      <c r="Q107" s="30"/>
      <c r="R107" s="30"/>
      <c r="S107" s="30"/>
      <c r="T107" s="31"/>
      <c r="U107" s="23"/>
      <c r="V107" s="23"/>
      <c r="W107" s="23"/>
      <c r="X107" s="23"/>
      <c r="Y107" s="23"/>
      <c r="Z107" s="23"/>
      <c r="AA107" s="23"/>
      <c r="AB107" s="23"/>
      <c r="AC107" s="23"/>
      <c r="AD107" s="23"/>
      <c r="AE107" s="23"/>
      <c r="AT107" s="17" t="s">
        <v>132</v>
      </c>
      <c r="AU107" s="17" t="s">
        <v>121</v>
      </c>
    </row>
    <row r="108" spans="1:47" s="2" customFormat="1" ht="68.25">
      <c r="A108" s="186"/>
      <c r="B108" s="187"/>
      <c r="C108" s="186"/>
      <c r="D108" s="245" t="s">
        <v>143</v>
      </c>
      <c r="E108" s="186"/>
      <c r="F108" s="257" t="s">
        <v>144</v>
      </c>
      <c r="G108" s="186"/>
      <c r="H108" s="186"/>
      <c r="I108" s="77"/>
      <c r="J108" s="186"/>
      <c r="K108" s="186"/>
      <c r="L108" s="24"/>
      <c r="M108" s="78"/>
      <c r="N108" s="79"/>
      <c r="O108" s="30"/>
      <c r="P108" s="30"/>
      <c r="Q108" s="30"/>
      <c r="R108" s="30"/>
      <c r="S108" s="30"/>
      <c r="T108" s="31"/>
      <c r="U108" s="23"/>
      <c r="V108" s="23"/>
      <c r="W108" s="23"/>
      <c r="X108" s="23"/>
      <c r="Y108" s="23"/>
      <c r="Z108" s="23"/>
      <c r="AA108" s="23"/>
      <c r="AB108" s="23"/>
      <c r="AC108" s="23"/>
      <c r="AD108" s="23"/>
      <c r="AE108" s="23"/>
      <c r="AT108" s="17" t="s">
        <v>143</v>
      </c>
      <c r="AU108" s="17" t="s">
        <v>121</v>
      </c>
    </row>
    <row r="109" spans="1:51" s="13" customFormat="1" ht="12">
      <c r="A109" s="247"/>
      <c r="B109" s="248"/>
      <c r="C109" s="247"/>
      <c r="D109" s="245" t="s">
        <v>134</v>
      </c>
      <c r="E109" s="249" t="s">
        <v>3</v>
      </c>
      <c r="F109" s="250" t="s">
        <v>145</v>
      </c>
      <c r="G109" s="247"/>
      <c r="H109" s="251">
        <v>0.075</v>
      </c>
      <c r="I109" s="82"/>
      <c r="J109" s="247"/>
      <c r="K109" s="247"/>
      <c r="L109" s="80"/>
      <c r="M109" s="83"/>
      <c r="N109" s="84"/>
      <c r="O109" s="84"/>
      <c r="P109" s="84"/>
      <c r="Q109" s="84"/>
      <c r="R109" s="84"/>
      <c r="S109" s="84"/>
      <c r="T109" s="85"/>
      <c r="AT109" s="81" t="s">
        <v>134</v>
      </c>
      <c r="AU109" s="81" t="s">
        <v>121</v>
      </c>
      <c r="AV109" s="13" t="s">
        <v>76</v>
      </c>
      <c r="AW109" s="13" t="s">
        <v>33</v>
      </c>
      <c r="AX109" s="13" t="s">
        <v>74</v>
      </c>
      <c r="AY109" s="81" t="s">
        <v>120</v>
      </c>
    </row>
    <row r="110" spans="1:65" s="2" customFormat="1" ht="14.45" customHeight="1">
      <c r="A110" s="186"/>
      <c r="B110" s="187"/>
      <c r="C110" s="239" t="s">
        <v>121</v>
      </c>
      <c r="D110" s="239" t="s">
        <v>125</v>
      </c>
      <c r="E110" s="240" t="s">
        <v>146</v>
      </c>
      <c r="F110" s="241" t="s">
        <v>147</v>
      </c>
      <c r="G110" s="242" t="s">
        <v>148</v>
      </c>
      <c r="H110" s="243">
        <v>0.026</v>
      </c>
      <c r="I110" s="70"/>
      <c r="J110" s="244">
        <f>ROUND(I110*H110,2)</f>
        <v>0</v>
      </c>
      <c r="K110" s="241" t="s">
        <v>129</v>
      </c>
      <c r="L110" s="24"/>
      <c r="M110" s="71" t="s">
        <v>3</v>
      </c>
      <c r="N110" s="72" t="s">
        <v>41</v>
      </c>
      <c r="O110" s="30"/>
      <c r="P110" s="73">
        <f>O110*H110</f>
        <v>0</v>
      </c>
      <c r="Q110" s="73">
        <v>1.09</v>
      </c>
      <c r="R110" s="73">
        <f>Q110*H110</f>
        <v>0.02834</v>
      </c>
      <c r="S110" s="73">
        <v>0</v>
      </c>
      <c r="T110" s="74">
        <f>S110*H110</f>
        <v>0</v>
      </c>
      <c r="U110" s="23"/>
      <c r="V110" s="23"/>
      <c r="W110" s="23"/>
      <c r="X110" s="23"/>
      <c r="Y110" s="23"/>
      <c r="Z110" s="23"/>
      <c r="AA110" s="23"/>
      <c r="AB110" s="23"/>
      <c r="AC110" s="23"/>
      <c r="AD110" s="23"/>
      <c r="AE110" s="23"/>
      <c r="AR110" s="75" t="s">
        <v>130</v>
      </c>
      <c r="AT110" s="75" t="s">
        <v>125</v>
      </c>
      <c r="AU110" s="75" t="s">
        <v>121</v>
      </c>
      <c r="AY110" s="17" t="s">
        <v>120</v>
      </c>
      <c r="BE110" s="76">
        <f>IF(N110="základní",J110,0)</f>
        <v>0</v>
      </c>
      <c r="BF110" s="76">
        <f>IF(N110="snížená",J110,0)</f>
        <v>0</v>
      </c>
      <c r="BG110" s="76">
        <f>IF(N110="zákl. přenesená",J110,0)</f>
        <v>0</v>
      </c>
      <c r="BH110" s="76">
        <f>IF(N110="sníž. přenesená",J110,0)</f>
        <v>0</v>
      </c>
      <c r="BI110" s="76">
        <f>IF(N110="nulová",J110,0)</f>
        <v>0</v>
      </c>
      <c r="BJ110" s="17" t="s">
        <v>74</v>
      </c>
      <c r="BK110" s="76">
        <f>ROUND(I110*H110,2)</f>
        <v>0</v>
      </c>
      <c r="BL110" s="17" t="s">
        <v>130</v>
      </c>
      <c r="BM110" s="75" t="s">
        <v>149</v>
      </c>
    </row>
    <row r="111" spans="1:47" s="2" customFormat="1" ht="12">
      <c r="A111" s="186"/>
      <c r="B111" s="187"/>
      <c r="C111" s="186"/>
      <c r="D111" s="245" t="s">
        <v>132</v>
      </c>
      <c r="E111" s="186"/>
      <c r="F111" s="246" t="s">
        <v>150</v>
      </c>
      <c r="G111" s="186"/>
      <c r="H111" s="186"/>
      <c r="I111" s="77"/>
      <c r="J111" s="186"/>
      <c r="K111" s="186"/>
      <c r="L111" s="24"/>
      <c r="M111" s="78"/>
      <c r="N111" s="79"/>
      <c r="O111" s="30"/>
      <c r="P111" s="30"/>
      <c r="Q111" s="30"/>
      <c r="R111" s="30"/>
      <c r="S111" s="30"/>
      <c r="T111" s="31"/>
      <c r="U111" s="23"/>
      <c r="V111" s="23"/>
      <c r="W111" s="23"/>
      <c r="X111" s="23"/>
      <c r="Y111" s="23"/>
      <c r="Z111" s="23"/>
      <c r="AA111" s="23"/>
      <c r="AB111" s="23"/>
      <c r="AC111" s="23"/>
      <c r="AD111" s="23"/>
      <c r="AE111" s="23"/>
      <c r="AT111" s="17" t="s">
        <v>132</v>
      </c>
      <c r="AU111" s="17" t="s">
        <v>121</v>
      </c>
    </row>
    <row r="112" spans="1:47" s="2" customFormat="1" ht="39">
      <c r="A112" s="186"/>
      <c r="B112" s="187"/>
      <c r="C112" s="186"/>
      <c r="D112" s="245" t="s">
        <v>143</v>
      </c>
      <c r="E112" s="186"/>
      <c r="F112" s="257" t="s">
        <v>151</v>
      </c>
      <c r="G112" s="186"/>
      <c r="H112" s="186"/>
      <c r="I112" s="77"/>
      <c r="J112" s="186"/>
      <c r="K112" s="186"/>
      <c r="L112" s="24"/>
      <c r="M112" s="78"/>
      <c r="N112" s="79"/>
      <c r="O112" s="30"/>
      <c r="P112" s="30"/>
      <c r="Q112" s="30"/>
      <c r="R112" s="30"/>
      <c r="S112" s="30"/>
      <c r="T112" s="31"/>
      <c r="U112" s="23"/>
      <c r="V112" s="23"/>
      <c r="W112" s="23"/>
      <c r="X112" s="23"/>
      <c r="Y112" s="23"/>
      <c r="Z112" s="23"/>
      <c r="AA112" s="23"/>
      <c r="AB112" s="23"/>
      <c r="AC112" s="23"/>
      <c r="AD112" s="23"/>
      <c r="AE112" s="23"/>
      <c r="AT112" s="17" t="s">
        <v>143</v>
      </c>
      <c r="AU112" s="17" t="s">
        <v>121</v>
      </c>
    </row>
    <row r="113" spans="1:51" s="13" customFormat="1" ht="12">
      <c r="A113" s="247"/>
      <c r="B113" s="248"/>
      <c r="C113" s="247"/>
      <c r="D113" s="245" t="s">
        <v>134</v>
      </c>
      <c r="E113" s="249" t="s">
        <v>3</v>
      </c>
      <c r="F113" s="250" t="s">
        <v>152</v>
      </c>
      <c r="G113" s="247"/>
      <c r="H113" s="251">
        <v>0.026</v>
      </c>
      <c r="I113" s="82"/>
      <c r="J113" s="247"/>
      <c r="K113" s="247"/>
      <c r="L113" s="80"/>
      <c r="M113" s="83"/>
      <c r="N113" s="84"/>
      <c r="O113" s="84"/>
      <c r="P113" s="84"/>
      <c r="Q113" s="84"/>
      <c r="R113" s="84"/>
      <c r="S113" s="84"/>
      <c r="T113" s="85"/>
      <c r="AT113" s="81" t="s">
        <v>134</v>
      </c>
      <c r="AU113" s="81" t="s">
        <v>121</v>
      </c>
      <c r="AV113" s="13" t="s">
        <v>76</v>
      </c>
      <c r="AW113" s="13" t="s">
        <v>33</v>
      </c>
      <c r="AX113" s="13" t="s">
        <v>74</v>
      </c>
      <c r="AY113" s="81" t="s">
        <v>120</v>
      </c>
    </row>
    <row r="114" spans="1:63" s="12" customFormat="1" ht="22.9" customHeight="1">
      <c r="A114" s="232"/>
      <c r="B114" s="233"/>
      <c r="C114" s="232"/>
      <c r="D114" s="234" t="s">
        <v>68</v>
      </c>
      <c r="E114" s="237" t="s">
        <v>153</v>
      </c>
      <c r="F114" s="237" t="s">
        <v>154</v>
      </c>
      <c r="G114" s="232"/>
      <c r="H114" s="232"/>
      <c r="I114" s="63"/>
      <c r="J114" s="238">
        <f>BK114</f>
        <v>0</v>
      </c>
      <c r="K114" s="232"/>
      <c r="L114" s="61"/>
      <c r="M114" s="64"/>
      <c r="N114" s="65"/>
      <c r="O114" s="65"/>
      <c r="P114" s="66">
        <f>P115+P124+P136</f>
        <v>0</v>
      </c>
      <c r="Q114" s="65"/>
      <c r="R114" s="66">
        <f>R115+R124+R136</f>
        <v>19.806284400000003</v>
      </c>
      <c r="S114" s="65"/>
      <c r="T114" s="67">
        <f>T115+T124+T136</f>
        <v>0</v>
      </c>
      <c r="AR114" s="62" t="s">
        <v>74</v>
      </c>
      <c r="AT114" s="68" t="s">
        <v>68</v>
      </c>
      <c r="AU114" s="68" t="s">
        <v>74</v>
      </c>
      <c r="AY114" s="62" t="s">
        <v>120</v>
      </c>
      <c r="BK114" s="69">
        <f>BK115+BK124+BK136</f>
        <v>0</v>
      </c>
    </row>
    <row r="115" spans="1:63" s="12" customFormat="1" ht="20.85" customHeight="1">
      <c r="A115" s="232"/>
      <c r="B115" s="233"/>
      <c r="C115" s="232"/>
      <c r="D115" s="234" t="s">
        <v>68</v>
      </c>
      <c r="E115" s="237" t="s">
        <v>155</v>
      </c>
      <c r="F115" s="237" t="s">
        <v>156</v>
      </c>
      <c r="G115" s="232"/>
      <c r="H115" s="232"/>
      <c r="I115" s="63"/>
      <c r="J115" s="238">
        <f>BK115</f>
        <v>0</v>
      </c>
      <c r="K115" s="232"/>
      <c r="L115" s="61"/>
      <c r="M115" s="64"/>
      <c r="N115" s="65"/>
      <c r="O115" s="65"/>
      <c r="P115" s="66">
        <f>SUM(P116:P123)</f>
        <v>0</v>
      </c>
      <c r="Q115" s="65"/>
      <c r="R115" s="66">
        <f>SUM(R116:R123)</f>
        <v>7.758</v>
      </c>
      <c r="S115" s="65"/>
      <c r="T115" s="67">
        <f>SUM(T116:T123)</f>
        <v>0</v>
      </c>
      <c r="AR115" s="62" t="s">
        <v>74</v>
      </c>
      <c r="AT115" s="68" t="s">
        <v>68</v>
      </c>
      <c r="AU115" s="68" t="s">
        <v>76</v>
      </c>
      <c r="AY115" s="62" t="s">
        <v>120</v>
      </c>
      <c r="BK115" s="69">
        <f>SUM(BK116:BK123)</f>
        <v>0</v>
      </c>
    </row>
    <row r="116" spans="1:65" s="2" customFormat="1" ht="14.45" customHeight="1">
      <c r="A116" s="186"/>
      <c r="B116" s="187"/>
      <c r="C116" s="239" t="s">
        <v>130</v>
      </c>
      <c r="D116" s="239" t="s">
        <v>125</v>
      </c>
      <c r="E116" s="240" t="s">
        <v>157</v>
      </c>
      <c r="F116" s="241" t="s">
        <v>158</v>
      </c>
      <c r="G116" s="242" t="s">
        <v>128</v>
      </c>
      <c r="H116" s="243">
        <v>180</v>
      </c>
      <c r="I116" s="70"/>
      <c r="J116" s="244">
        <f>ROUND(I116*H116,2)</f>
        <v>0</v>
      </c>
      <c r="K116" s="241" t="s">
        <v>129</v>
      </c>
      <c r="L116" s="24"/>
      <c r="M116" s="71" t="s">
        <v>3</v>
      </c>
      <c r="N116" s="72" t="s">
        <v>41</v>
      </c>
      <c r="O116" s="30"/>
      <c r="P116" s="73">
        <f>O116*H116</f>
        <v>0</v>
      </c>
      <c r="Q116" s="73">
        <v>0.0147</v>
      </c>
      <c r="R116" s="73">
        <f>Q116*H116</f>
        <v>2.646</v>
      </c>
      <c r="S116" s="73">
        <v>0</v>
      </c>
      <c r="T116" s="74">
        <f>S116*H116</f>
        <v>0</v>
      </c>
      <c r="U116" s="23"/>
      <c r="V116" s="23"/>
      <c r="W116" s="23"/>
      <c r="X116" s="23"/>
      <c r="Y116" s="23"/>
      <c r="Z116" s="23"/>
      <c r="AA116" s="23"/>
      <c r="AB116" s="23"/>
      <c r="AC116" s="23"/>
      <c r="AD116" s="23"/>
      <c r="AE116" s="23"/>
      <c r="AR116" s="75" t="s">
        <v>130</v>
      </c>
      <c r="AT116" s="75" t="s">
        <v>125</v>
      </c>
      <c r="AU116" s="75" t="s">
        <v>121</v>
      </c>
      <c r="AY116" s="17" t="s">
        <v>120</v>
      </c>
      <c r="BE116" s="76">
        <f>IF(N116="základní",J116,0)</f>
        <v>0</v>
      </c>
      <c r="BF116" s="76">
        <f>IF(N116="snížená",J116,0)</f>
        <v>0</v>
      </c>
      <c r="BG116" s="76">
        <f>IF(N116="zákl. přenesená",J116,0)</f>
        <v>0</v>
      </c>
      <c r="BH116" s="76">
        <f>IF(N116="sníž. přenesená",J116,0)</f>
        <v>0</v>
      </c>
      <c r="BI116" s="76">
        <f>IF(N116="nulová",J116,0)</f>
        <v>0</v>
      </c>
      <c r="BJ116" s="17" t="s">
        <v>74</v>
      </c>
      <c r="BK116" s="76">
        <f>ROUND(I116*H116,2)</f>
        <v>0</v>
      </c>
      <c r="BL116" s="17" t="s">
        <v>130</v>
      </c>
      <c r="BM116" s="75" t="s">
        <v>159</v>
      </c>
    </row>
    <row r="117" spans="1:47" s="2" customFormat="1" ht="12">
      <c r="A117" s="186"/>
      <c r="B117" s="187"/>
      <c r="C117" s="186"/>
      <c r="D117" s="245" t="s">
        <v>132</v>
      </c>
      <c r="E117" s="186"/>
      <c r="F117" s="246" t="s">
        <v>160</v>
      </c>
      <c r="G117" s="186"/>
      <c r="H117" s="186"/>
      <c r="I117" s="77"/>
      <c r="J117" s="186"/>
      <c r="K117" s="186"/>
      <c r="L117" s="24"/>
      <c r="M117" s="78"/>
      <c r="N117" s="79"/>
      <c r="O117" s="30"/>
      <c r="P117" s="30"/>
      <c r="Q117" s="30"/>
      <c r="R117" s="30"/>
      <c r="S117" s="30"/>
      <c r="T117" s="31"/>
      <c r="U117" s="23"/>
      <c r="V117" s="23"/>
      <c r="W117" s="23"/>
      <c r="X117" s="23"/>
      <c r="Y117" s="23"/>
      <c r="Z117" s="23"/>
      <c r="AA117" s="23"/>
      <c r="AB117" s="23"/>
      <c r="AC117" s="23"/>
      <c r="AD117" s="23"/>
      <c r="AE117" s="23"/>
      <c r="AT117" s="17" t="s">
        <v>132</v>
      </c>
      <c r="AU117" s="17" t="s">
        <v>121</v>
      </c>
    </row>
    <row r="118" spans="1:47" s="2" customFormat="1" ht="58.5">
      <c r="A118" s="186"/>
      <c r="B118" s="187"/>
      <c r="C118" s="186"/>
      <c r="D118" s="245" t="s">
        <v>143</v>
      </c>
      <c r="E118" s="186"/>
      <c r="F118" s="257" t="s">
        <v>161</v>
      </c>
      <c r="G118" s="186"/>
      <c r="H118" s="186"/>
      <c r="I118" s="77"/>
      <c r="J118" s="186"/>
      <c r="K118" s="186"/>
      <c r="L118" s="24"/>
      <c r="M118" s="78"/>
      <c r="N118" s="79"/>
      <c r="O118" s="30"/>
      <c r="P118" s="30"/>
      <c r="Q118" s="30"/>
      <c r="R118" s="30"/>
      <c r="S118" s="30"/>
      <c r="T118" s="31"/>
      <c r="U118" s="23"/>
      <c r="V118" s="23"/>
      <c r="W118" s="23"/>
      <c r="X118" s="23"/>
      <c r="Y118" s="23"/>
      <c r="Z118" s="23"/>
      <c r="AA118" s="23"/>
      <c r="AB118" s="23"/>
      <c r="AC118" s="23"/>
      <c r="AD118" s="23"/>
      <c r="AE118" s="23"/>
      <c r="AT118" s="17" t="s">
        <v>143</v>
      </c>
      <c r="AU118" s="17" t="s">
        <v>121</v>
      </c>
    </row>
    <row r="119" spans="1:51" s="13" customFormat="1" ht="12">
      <c r="A119" s="247"/>
      <c r="B119" s="248"/>
      <c r="C119" s="247"/>
      <c r="D119" s="245" t="s">
        <v>134</v>
      </c>
      <c r="E119" s="249" t="s">
        <v>3</v>
      </c>
      <c r="F119" s="250" t="s">
        <v>162</v>
      </c>
      <c r="G119" s="247"/>
      <c r="H119" s="251">
        <v>180</v>
      </c>
      <c r="I119" s="82"/>
      <c r="J119" s="247"/>
      <c r="K119" s="247"/>
      <c r="L119" s="80"/>
      <c r="M119" s="83"/>
      <c r="N119" s="84"/>
      <c r="O119" s="84"/>
      <c r="P119" s="84"/>
      <c r="Q119" s="84"/>
      <c r="R119" s="84"/>
      <c r="S119" s="84"/>
      <c r="T119" s="85"/>
      <c r="AT119" s="81" t="s">
        <v>134</v>
      </c>
      <c r="AU119" s="81" t="s">
        <v>121</v>
      </c>
      <c r="AV119" s="13" t="s">
        <v>76</v>
      </c>
      <c r="AW119" s="13" t="s">
        <v>33</v>
      </c>
      <c r="AX119" s="13" t="s">
        <v>74</v>
      </c>
      <c r="AY119" s="81" t="s">
        <v>120</v>
      </c>
    </row>
    <row r="120" spans="1:65" s="2" customFormat="1" ht="14.45" customHeight="1">
      <c r="A120" s="186"/>
      <c r="B120" s="187"/>
      <c r="C120" s="239" t="s">
        <v>163</v>
      </c>
      <c r="D120" s="239" t="s">
        <v>125</v>
      </c>
      <c r="E120" s="240" t="s">
        <v>164</v>
      </c>
      <c r="F120" s="241" t="s">
        <v>165</v>
      </c>
      <c r="G120" s="242" t="s">
        <v>128</v>
      </c>
      <c r="H120" s="243">
        <v>180</v>
      </c>
      <c r="I120" s="70"/>
      <c r="J120" s="244">
        <f>ROUND(I120*H120,2)</f>
        <v>0</v>
      </c>
      <c r="K120" s="241" t="s">
        <v>129</v>
      </c>
      <c r="L120" s="24"/>
      <c r="M120" s="71" t="s">
        <v>3</v>
      </c>
      <c r="N120" s="72" t="s">
        <v>41</v>
      </c>
      <c r="O120" s="30"/>
      <c r="P120" s="73">
        <f>O120*H120</f>
        <v>0</v>
      </c>
      <c r="Q120" s="73">
        <v>0.0284</v>
      </c>
      <c r="R120" s="73">
        <f>Q120*H120</f>
        <v>5.112</v>
      </c>
      <c r="S120" s="73">
        <v>0</v>
      </c>
      <c r="T120" s="74">
        <f>S120*H120</f>
        <v>0</v>
      </c>
      <c r="U120" s="23"/>
      <c r="V120" s="23"/>
      <c r="W120" s="23"/>
      <c r="X120" s="23"/>
      <c r="Y120" s="23"/>
      <c r="Z120" s="23"/>
      <c r="AA120" s="23"/>
      <c r="AB120" s="23"/>
      <c r="AC120" s="23"/>
      <c r="AD120" s="23"/>
      <c r="AE120" s="23"/>
      <c r="AR120" s="75" t="s">
        <v>130</v>
      </c>
      <c r="AT120" s="75" t="s">
        <v>125</v>
      </c>
      <c r="AU120" s="75" t="s">
        <v>121</v>
      </c>
      <c r="AY120" s="17" t="s">
        <v>120</v>
      </c>
      <c r="BE120" s="76">
        <f>IF(N120="základní",J120,0)</f>
        <v>0</v>
      </c>
      <c r="BF120" s="76">
        <f>IF(N120="snížená",J120,0)</f>
        <v>0</v>
      </c>
      <c r="BG120" s="76">
        <f>IF(N120="zákl. přenesená",J120,0)</f>
        <v>0</v>
      </c>
      <c r="BH120" s="76">
        <f>IF(N120="sníž. přenesená",J120,0)</f>
        <v>0</v>
      </c>
      <c r="BI120" s="76">
        <f>IF(N120="nulová",J120,0)</f>
        <v>0</v>
      </c>
      <c r="BJ120" s="17" t="s">
        <v>74</v>
      </c>
      <c r="BK120" s="76">
        <f>ROUND(I120*H120,2)</f>
        <v>0</v>
      </c>
      <c r="BL120" s="17" t="s">
        <v>130</v>
      </c>
      <c r="BM120" s="75" t="s">
        <v>166</v>
      </c>
    </row>
    <row r="121" spans="1:47" s="2" customFormat="1" ht="19.5">
      <c r="A121" s="186"/>
      <c r="B121" s="187"/>
      <c r="C121" s="186"/>
      <c r="D121" s="245" t="s">
        <v>132</v>
      </c>
      <c r="E121" s="186"/>
      <c r="F121" s="246" t="s">
        <v>167</v>
      </c>
      <c r="G121" s="186"/>
      <c r="H121" s="186"/>
      <c r="I121" s="77"/>
      <c r="J121" s="186"/>
      <c r="K121" s="186"/>
      <c r="L121" s="24"/>
      <c r="M121" s="78"/>
      <c r="N121" s="79"/>
      <c r="O121" s="30"/>
      <c r="P121" s="30"/>
      <c r="Q121" s="30"/>
      <c r="R121" s="30"/>
      <c r="S121" s="30"/>
      <c r="T121" s="31"/>
      <c r="U121" s="23"/>
      <c r="V121" s="23"/>
      <c r="W121" s="23"/>
      <c r="X121" s="23"/>
      <c r="Y121" s="23"/>
      <c r="Z121" s="23"/>
      <c r="AA121" s="23"/>
      <c r="AB121" s="23"/>
      <c r="AC121" s="23"/>
      <c r="AD121" s="23"/>
      <c r="AE121" s="23"/>
      <c r="AT121" s="17" t="s">
        <v>132</v>
      </c>
      <c r="AU121" s="17" t="s">
        <v>121</v>
      </c>
    </row>
    <row r="122" spans="1:47" s="2" customFormat="1" ht="29.25">
      <c r="A122" s="186"/>
      <c r="B122" s="187"/>
      <c r="C122" s="186"/>
      <c r="D122" s="245" t="s">
        <v>143</v>
      </c>
      <c r="E122" s="186"/>
      <c r="F122" s="257" t="s">
        <v>168</v>
      </c>
      <c r="G122" s="186"/>
      <c r="H122" s="186"/>
      <c r="I122" s="77"/>
      <c r="J122" s="186"/>
      <c r="K122" s="186"/>
      <c r="L122" s="24"/>
      <c r="M122" s="78"/>
      <c r="N122" s="79"/>
      <c r="O122" s="30"/>
      <c r="P122" s="30"/>
      <c r="Q122" s="30"/>
      <c r="R122" s="30"/>
      <c r="S122" s="30"/>
      <c r="T122" s="31"/>
      <c r="U122" s="23"/>
      <c r="V122" s="23"/>
      <c r="W122" s="23"/>
      <c r="X122" s="23"/>
      <c r="Y122" s="23"/>
      <c r="Z122" s="23"/>
      <c r="AA122" s="23"/>
      <c r="AB122" s="23"/>
      <c r="AC122" s="23"/>
      <c r="AD122" s="23"/>
      <c r="AE122" s="23"/>
      <c r="AT122" s="17" t="s">
        <v>143</v>
      </c>
      <c r="AU122" s="17" t="s">
        <v>121</v>
      </c>
    </row>
    <row r="123" spans="1:51" s="13" customFormat="1" ht="12">
      <c r="A123" s="247"/>
      <c r="B123" s="248"/>
      <c r="C123" s="247"/>
      <c r="D123" s="245" t="s">
        <v>134</v>
      </c>
      <c r="E123" s="249" t="s">
        <v>3</v>
      </c>
      <c r="F123" s="250" t="s">
        <v>162</v>
      </c>
      <c r="G123" s="247"/>
      <c r="H123" s="251">
        <v>180</v>
      </c>
      <c r="I123" s="82"/>
      <c r="J123" s="247"/>
      <c r="K123" s="247"/>
      <c r="L123" s="80"/>
      <c r="M123" s="83"/>
      <c r="N123" s="84"/>
      <c r="O123" s="84"/>
      <c r="P123" s="84"/>
      <c r="Q123" s="84"/>
      <c r="R123" s="84"/>
      <c r="S123" s="84"/>
      <c r="T123" s="85"/>
      <c r="AT123" s="81" t="s">
        <v>134</v>
      </c>
      <c r="AU123" s="81" t="s">
        <v>121</v>
      </c>
      <c r="AV123" s="13" t="s">
        <v>76</v>
      </c>
      <c r="AW123" s="13" t="s">
        <v>33</v>
      </c>
      <c r="AX123" s="13" t="s">
        <v>74</v>
      </c>
      <c r="AY123" s="81" t="s">
        <v>120</v>
      </c>
    </row>
    <row r="124" spans="1:63" s="12" customFormat="1" ht="20.85" customHeight="1">
      <c r="A124" s="232"/>
      <c r="B124" s="233"/>
      <c r="C124" s="232"/>
      <c r="D124" s="234" t="s">
        <v>68</v>
      </c>
      <c r="E124" s="237" t="s">
        <v>169</v>
      </c>
      <c r="F124" s="237" t="s">
        <v>170</v>
      </c>
      <c r="G124" s="232"/>
      <c r="H124" s="232"/>
      <c r="I124" s="63"/>
      <c r="J124" s="238">
        <f>BK124</f>
        <v>0</v>
      </c>
      <c r="K124" s="232"/>
      <c r="L124" s="61"/>
      <c r="M124" s="64"/>
      <c r="N124" s="65"/>
      <c r="O124" s="65"/>
      <c r="P124" s="66">
        <f>SUM(P125:P135)</f>
        <v>0</v>
      </c>
      <c r="Q124" s="65"/>
      <c r="R124" s="66">
        <f>SUM(R125:R135)</f>
        <v>2.3016594</v>
      </c>
      <c r="S124" s="65"/>
      <c r="T124" s="67">
        <f>SUM(T125:T135)</f>
        <v>0</v>
      </c>
      <c r="AR124" s="62" t="s">
        <v>74</v>
      </c>
      <c r="AT124" s="68" t="s">
        <v>68</v>
      </c>
      <c r="AU124" s="68" t="s">
        <v>76</v>
      </c>
      <c r="AY124" s="62" t="s">
        <v>120</v>
      </c>
      <c r="BK124" s="69">
        <f>SUM(BK125:BK135)</f>
        <v>0</v>
      </c>
    </row>
    <row r="125" spans="1:65" s="2" customFormat="1" ht="14.45" customHeight="1">
      <c r="A125" s="186"/>
      <c r="B125" s="187"/>
      <c r="C125" s="239" t="s">
        <v>153</v>
      </c>
      <c r="D125" s="239" t="s">
        <v>125</v>
      </c>
      <c r="E125" s="240" t="s">
        <v>171</v>
      </c>
      <c r="F125" s="241" t="s">
        <v>172</v>
      </c>
      <c r="G125" s="242" t="s">
        <v>128</v>
      </c>
      <c r="H125" s="243">
        <v>4</v>
      </c>
      <c r="I125" s="70"/>
      <c r="J125" s="244">
        <f>ROUND(I125*H125,2)</f>
        <v>0</v>
      </c>
      <c r="K125" s="241" t="s">
        <v>129</v>
      </c>
      <c r="L125" s="24"/>
      <c r="M125" s="71" t="s">
        <v>3</v>
      </c>
      <c r="N125" s="72" t="s">
        <v>41</v>
      </c>
      <c r="O125" s="30"/>
      <c r="P125" s="73">
        <f>O125*H125</f>
        <v>0</v>
      </c>
      <c r="Q125" s="73">
        <v>0.00438</v>
      </c>
      <c r="R125" s="73">
        <f>Q125*H125</f>
        <v>0.01752</v>
      </c>
      <c r="S125" s="73">
        <v>0</v>
      </c>
      <c r="T125" s="74">
        <f>S125*H125</f>
        <v>0</v>
      </c>
      <c r="U125" s="23"/>
      <c r="V125" s="23"/>
      <c r="W125" s="23"/>
      <c r="X125" s="23"/>
      <c r="Y125" s="23"/>
      <c r="Z125" s="23"/>
      <c r="AA125" s="23"/>
      <c r="AB125" s="23"/>
      <c r="AC125" s="23"/>
      <c r="AD125" s="23"/>
      <c r="AE125" s="23"/>
      <c r="AR125" s="75" t="s">
        <v>130</v>
      </c>
      <c r="AT125" s="75" t="s">
        <v>125</v>
      </c>
      <c r="AU125" s="75" t="s">
        <v>121</v>
      </c>
      <c r="AY125" s="17" t="s">
        <v>120</v>
      </c>
      <c r="BE125" s="76">
        <f>IF(N125="základní",J125,0)</f>
        <v>0</v>
      </c>
      <c r="BF125" s="76">
        <f>IF(N125="snížená",J125,0)</f>
        <v>0</v>
      </c>
      <c r="BG125" s="76">
        <f>IF(N125="zákl. přenesená",J125,0)</f>
        <v>0</v>
      </c>
      <c r="BH125" s="76">
        <f>IF(N125="sníž. přenesená",J125,0)</f>
        <v>0</v>
      </c>
      <c r="BI125" s="76">
        <f>IF(N125="nulová",J125,0)</f>
        <v>0</v>
      </c>
      <c r="BJ125" s="17" t="s">
        <v>74</v>
      </c>
      <c r="BK125" s="76">
        <f>ROUND(I125*H125,2)</f>
        <v>0</v>
      </c>
      <c r="BL125" s="17" t="s">
        <v>130</v>
      </c>
      <c r="BM125" s="75" t="s">
        <v>173</v>
      </c>
    </row>
    <row r="126" spans="1:47" s="2" customFormat="1" ht="12">
      <c r="A126" s="186"/>
      <c r="B126" s="187"/>
      <c r="C126" s="186"/>
      <c r="D126" s="245" t="s">
        <v>132</v>
      </c>
      <c r="E126" s="186"/>
      <c r="F126" s="246" t="s">
        <v>174</v>
      </c>
      <c r="G126" s="186"/>
      <c r="H126" s="186"/>
      <c r="I126" s="77"/>
      <c r="J126" s="186"/>
      <c r="K126" s="186"/>
      <c r="L126" s="24"/>
      <c r="M126" s="78"/>
      <c r="N126" s="79"/>
      <c r="O126" s="30"/>
      <c r="P126" s="30"/>
      <c r="Q126" s="30"/>
      <c r="R126" s="30"/>
      <c r="S126" s="30"/>
      <c r="T126" s="31"/>
      <c r="U126" s="23"/>
      <c r="V126" s="23"/>
      <c r="W126" s="23"/>
      <c r="X126" s="23"/>
      <c r="Y126" s="23"/>
      <c r="Z126" s="23"/>
      <c r="AA126" s="23"/>
      <c r="AB126" s="23"/>
      <c r="AC126" s="23"/>
      <c r="AD126" s="23"/>
      <c r="AE126" s="23"/>
      <c r="AT126" s="17" t="s">
        <v>132</v>
      </c>
      <c r="AU126" s="17" t="s">
        <v>121</v>
      </c>
    </row>
    <row r="127" spans="1:47" s="2" customFormat="1" ht="29.25">
      <c r="A127" s="186"/>
      <c r="B127" s="187"/>
      <c r="C127" s="186"/>
      <c r="D127" s="245" t="s">
        <v>143</v>
      </c>
      <c r="E127" s="186"/>
      <c r="F127" s="257" t="s">
        <v>175</v>
      </c>
      <c r="G127" s="186"/>
      <c r="H127" s="186"/>
      <c r="I127" s="77"/>
      <c r="J127" s="186"/>
      <c r="K127" s="186"/>
      <c r="L127" s="24"/>
      <c r="M127" s="78"/>
      <c r="N127" s="79"/>
      <c r="O127" s="30"/>
      <c r="P127" s="30"/>
      <c r="Q127" s="30"/>
      <c r="R127" s="30"/>
      <c r="S127" s="30"/>
      <c r="T127" s="31"/>
      <c r="U127" s="23"/>
      <c r="V127" s="23"/>
      <c r="W127" s="23"/>
      <c r="X127" s="23"/>
      <c r="Y127" s="23"/>
      <c r="Z127" s="23"/>
      <c r="AA127" s="23"/>
      <c r="AB127" s="23"/>
      <c r="AC127" s="23"/>
      <c r="AD127" s="23"/>
      <c r="AE127" s="23"/>
      <c r="AT127" s="17" t="s">
        <v>143</v>
      </c>
      <c r="AU127" s="17" t="s">
        <v>121</v>
      </c>
    </row>
    <row r="128" spans="1:51" s="13" customFormat="1" ht="12">
      <c r="A128" s="247"/>
      <c r="B128" s="248"/>
      <c r="C128" s="247"/>
      <c r="D128" s="245" t="s">
        <v>134</v>
      </c>
      <c r="E128" s="249" t="s">
        <v>3</v>
      </c>
      <c r="F128" s="250" t="s">
        <v>176</v>
      </c>
      <c r="G128" s="247"/>
      <c r="H128" s="251">
        <v>3</v>
      </c>
      <c r="I128" s="82"/>
      <c r="J128" s="247"/>
      <c r="K128" s="247"/>
      <c r="L128" s="80"/>
      <c r="M128" s="83"/>
      <c r="N128" s="84"/>
      <c r="O128" s="84"/>
      <c r="P128" s="84"/>
      <c r="Q128" s="84"/>
      <c r="R128" s="84"/>
      <c r="S128" s="84"/>
      <c r="T128" s="85"/>
      <c r="AT128" s="81" t="s">
        <v>134</v>
      </c>
      <c r="AU128" s="81" t="s">
        <v>121</v>
      </c>
      <c r="AV128" s="13" t="s">
        <v>76</v>
      </c>
      <c r="AW128" s="13" t="s">
        <v>33</v>
      </c>
      <c r="AX128" s="13" t="s">
        <v>69</v>
      </c>
      <c r="AY128" s="81" t="s">
        <v>120</v>
      </c>
    </row>
    <row r="129" spans="1:51" s="13" customFormat="1" ht="12">
      <c r="A129" s="247"/>
      <c r="B129" s="248"/>
      <c r="C129" s="247"/>
      <c r="D129" s="245" t="s">
        <v>134</v>
      </c>
      <c r="E129" s="249" t="s">
        <v>3</v>
      </c>
      <c r="F129" s="250" t="s">
        <v>177</v>
      </c>
      <c r="G129" s="247"/>
      <c r="H129" s="251">
        <v>1</v>
      </c>
      <c r="I129" s="82"/>
      <c r="J129" s="247"/>
      <c r="K129" s="247"/>
      <c r="L129" s="80"/>
      <c r="M129" s="83"/>
      <c r="N129" s="84"/>
      <c r="O129" s="84"/>
      <c r="P129" s="84"/>
      <c r="Q129" s="84"/>
      <c r="R129" s="84"/>
      <c r="S129" s="84"/>
      <c r="T129" s="85"/>
      <c r="AT129" s="81" t="s">
        <v>134</v>
      </c>
      <c r="AU129" s="81" t="s">
        <v>121</v>
      </c>
      <c r="AV129" s="13" t="s">
        <v>76</v>
      </c>
      <c r="AW129" s="13" t="s">
        <v>33</v>
      </c>
      <c r="AX129" s="13" t="s">
        <v>69</v>
      </c>
      <c r="AY129" s="81" t="s">
        <v>120</v>
      </c>
    </row>
    <row r="130" spans="1:51" s="14" customFormat="1" ht="12">
      <c r="A130" s="252"/>
      <c r="B130" s="253"/>
      <c r="C130" s="252"/>
      <c r="D130" s="245" t="s">
        <v>134</v>
      </c>
      <c r="E130" s="254" t="s">
        <v>3</v>
      </c>
      <c r="F130" s="255" t="s">
        <v>137</v>
      </c>
      <c r="G130" s="252"/>
      <c r="H130" s="256">
        <v>4</v>
      </c>
      <c r="I130" s="88"/>
      <c r="J130" s="252"/>
      <c r="K130" s="252"/>
      <c r="L130" s="86"/>
      <c r="M130" s="89"/>
      <c r="N130" s="90"/>
      <c r="O130" s="90"/>
      <c r="P130" s="90"/>
      <c r="Q130" s="90"/>
      <c r="R130" s="90"/>
      <c r="S130" s="90"/>
      <c r="T130" s="91"/>
      <c r="AT130" s="87" t="s">
        <v>134</v>
      </c>
      <c r="AU130" s="87" t="s">
        <v>121</v>
      </c>
      <c r="AV130" s="14" t="s">
        <v>130</v>
      </c>
      <c r="AW130" s="14" t="s">
        <v>33</v>
      </c>
      <c r="AX130" s="14" t="s">
        <v>74</v>
      </c>
      <c r="AY130" s="87" t="s">
        <v>120</v>
      </c>
    </row>
    <row r="131" spans="1:65" s="2" customFormat="1" ht="14.45" customHeight="1">
      <c r="A131" s="186"/>
      <c r="B131" s="187"/>
      <c r="C131" s="239" t="s">
        <v>178</v>
      </c>
      <c r="D131" s="239" t="s">
        <v>125</v>
      </c>
      <c r="E131" s="240" t="s">
        <v>179</v>
      </c>
      <c r="F131" s="241" t="s">
        <v>180</v>
      </c>
      <c r="G131" s="242" t="s">
        <v>128</v>
      </c>
      <c r="H131" s="243">
        <v>38.46</v>
      </c>
      <c r="I131" s="70"/>
      <c r="J131" s="244">
        <f>ROUND(I131*H131,2)</f>
        <v>0</v>
      </c>
      <c r="K131" s="241" t="s">
        <v>129</v>
      </c>
      <c r="L131" s="24"/>
      <c r="M131" s="71" t="s">
        <v>3</v>
      </c>
      <c r="N131" s="72" t="s">
        <v>41</v>
      </c>
      <c r="O131" s="30"/>
      <c r="P131" s="73">
        <f>O131*H131</f>
        <v>0</v>
      </c>
      <c r="Q131" s="73">
        <v>0.05939</v>
      </c>
      <c r="R131" s="73">
        <f>Q131*H131</f>
        <v>2.2841394</v>
      </c>
      <c r="S131" s="73">
        <v>0</v>
      </c>
      <c r="T131" s="74">
        <f>S131*H131</f>
        <v>0</v>
      </c>
      <c r="U131" s="23"/>
      <c r="V131" s="23"/>
      <c r="W131" s="23"/>
      <c r="X131" s="23"/>
      <c r="Y131" s="23"/>
      <c r="Z131" s="23"/>
      <c r="AA131" s="23"/>
      <c r="AB131" s="23"/>
      <c r="AC131" s="23"/>
      <c r="AD131" s="23"/>
      <c r="AE131" s="23"/>
      <c r="AR131" s="75" t="s">
        <v>130</v>
      </c>
      <c r="AT131" s="75" t="s">
        <v>125</v>
      </c>
      <c r="AU131" s="75" t="s">
        <v>121</v>
      </c>
      <c r="AY131" s="17" t="s">
        <v>120</v>
      </c>
      <c r="BE131" s="76">
        <f>IF(N131="základní",J131,0)</f>
        <v>0</v>
      </c>
      <c r="BF131" s="76">
        <f>IF(N131="snížená",J131,0)</f>
        <v>0</v>
      </c>
      <c r="BG131" s="76">
        <f>IF(N131="zákl. přenesená",J131,0)</f>
        <v>0</v>
      </c>
      <c r="BH131" s="76">
        <f>IF(N131="sníž. přenesená",J131,0)</f>
        <v>0</v>
      </c>
      <c r="BI131" s="76">
        <f>IF(N131="nulová",J131,0)</f>
        <v>0</v>
      </c>
      <c r="BJ131" s="17" t="s">
        <v>74</v>
      </c>
      <c r="BK131" s="76">
        <f>ROUND(I131*H131,2)</f>
        <v>0</v>
      </c>
      <c r="BL131" s="17" t="s">
        <v>130</v>
      </c>
      <c r="BM131" s="75" t="s">
        <v>181</v>
      </c>
    </row>
    <row r="132" spans="1:47" s="2" customFormat="1" ht="12">
      <c r="A132" s="186"/>
      <c r="B132" s="187"/>
      <c r="C132" s="186"/>
      <c r="D132" s="245" t="s">
        <v>132</v>
      </c>
      <c r="E132" s="186"/>
      <c r="F132" s="246" t="s">
        <v>182</v>
      </c>
      <c r="G132" s="186"/>
      <c r="H132" s="186"/>
      <c r="I132" s="77"/>
      <c r="J132" s="186"/>
      <c r="K132" s="186"/>
      <c r="L132" s="24"/>
      <c r="M132" s="78"/>
      <c r="N132" s="79"/>
      <c r="O132" s="30"/>
      <c r="P132" s="30"/>
      <c r="Q132" s="30"/>
      <c r="R132" s="30"/>
      <c r="S132" s="30"/>
      <c r="T132" s="31"/>
      <c r="U132" s="23"/>
      <c r="V132" s="23"/>
      <c r="W132" s="23"/>
      <c r="X132" s="23"/>
      <c r="Y132" s="23"/>
      <c r="Z132" s="23"/>
      <c r="AA132" s="23"/>
      <c r="AB132" s="23"/>
      <c r="AC132" s="23"/>
      <c r="AD132" s="23"/>
      <c r="AE132" s="23"/>
      <c r="AT132" s="17" t="s">
        <v>132</v>
      </c>
      <c r="AU132" s="17" t="s">
        <v>121</v>
      </c>
    </row>
    <row r="133" spans="1:51" s="13" customFormat="1" ht="12">
      <c r="A133" s="247"/>
      <c r="B133" s="248"/>
      <c r="C133" s="247"/>
      <c r="D133" s="245" t="s">
        <v>134</v>
      </c>
      <c r="E133" s="249" t="s">
        <v>3</v>
      </c>
      <c r="F133" s="250" t="s">
        <v>183</v>
      </c>
      <c r="G133" s="247"/>
      <c r="H133" s="251">
        <v>19.1</v>
      </c>
      <c r="I133" s="82"/>
      <c r="J133" s="247"/>
      <c r="K133" s="247"/>
      <c r="L133" s="80"/>
      <c r="M133" s="83"/>
      <c r="N133" s="84"/>
      <c r="O133" s="84"/>
      <c r="P133" s="84"/>
      <c r="Q133" s="84"/>
      <c r="R133" s="84"/>
      <c r="S133" s="84"/>
      <c r="T133" s="85"/>
      <c r="AT133" s="81" t="s">
        <v>134</v>
      </c>
      <c r="AU133" s="81" t="s">
        <v>121</v>
      </c>
      <c r="AV133" s="13" t="s">
        <v>76</v>
      </c>
      <c r="AW133" s="13" t="s">
        <v>33</v>
      </c>
      <c r="AX133" s="13" t="s">
        <v>69</v>
      </c>
      <c r="AY133" s="81" t="s">
        <v>120</v>
      </c>
    </row>
    <row r="134" spans="1:51" s="13" customFormat="1" ht="12">
      <c r="A134" s="247"/>
      <c r="B134" s="248"/>
      <c r="C134" s="247"/>
      <c r="D134" s="245" t="s">
        <v>134</v>
      </c>
      <c r="E134" s="249" t="s">
        <v>3</v>
      </c>
      <c r="F134" s="250" t="s">
        <v>184</v>
      </c>
      <c r="G134" s="247"/>
      <c r="H134" s="251">
        <v>19.36</v>
      </c>
      <c r="I134" s="82"/>
      <c r="J134" s="247"/>
      <c r="K134" s="247"/>
      <c r="L134" s="80"/>
      <c r="M134" s="83"/>
      <c r="N134" s="84"/>
      <c r="O134" s="84"/>
      <c r="P134" s="84"/>
      <c r="Q134" s="84"/>
      <c r="R134" s="84"/>
      <c r="S134" s="84"/>
      <c r="T134" s="85"/>
      <c r="AT134" s="81" t="s">
        <v>134</v>
      </c>
      <c r="AU134" s="81" t="s">
        <v>121</v>
      </c>
      <c r="AV134" s="13" t="s">
        <v>76</v>
      </c>
      <c r="AW134" s="13" t="s">
        <v>33</v>
      </c>
      <c r="AX134" s="13" t="s">
        <v>69</v>
      </c>
      <c r="AY134" s="81" t="s">
        <v>120</v>
      </c>
    </row>
    <row r="135" spans="1:51" s="14" customFormat="1" ht="12">
      <c r="A135" s="252"/>
      <c r="B135" s="253"/>
      <c r="C135" s="252"/>
      <c r="D135" s="245" t="s">
        <v>134</v>
      </c>
      <c r="E135" s="254" t="s">
        <v>3</v>
      </c>
      <c r="F135" s="255" t="s">
        <v>137</v>
      </c>
      <c r="G135" s="252"/>
      <c r="H135" s="256">
        <v>38.46</v>
      </c>
      <c r="I135" s="88"/>
      <c r="J135" s="252"/>
      <c r="K135" s="252"/>
      <c r="L135" s="86"/>
      <c r="M135" s="89"/>
      <c r="N135" s="90"/>
      <c r="O135" s="90"/>
      <c r="P135" s="90"/>
      <c r="Q135" s="90"/>
      <c r="R135" s="90"/>
      <c r="S135" s="90"/>
      <c r="T135" s="91"/>
      <c r="AT135" s="87" t="s">
        <v>134</v>
      </c>
      <c r="AU135" s="87" t="s">
        <v>121</v>
      </c>
      <c r="AV135" s="14" t="s">
        <v>130</v>
      </c>
      <c r="AW135" s="14" t="s">
        <v>33</v>
      </c>
      <c r="AX135" s="14" t="s">
        <v>74</v>
      </c>
      <c r="AY135" s="87" t="s">
        <v>120</v>
      </c>
    </row>
    <row r="136" spans="1:63" s="12" customFormat="1" ht="20.85" customHeight="1">
      <c r="A136" s="232"/>
      <c r="B136" s="233"/>
      <c r="C136" s="232"/>
      <c r="D136" s="234" t="s">
        <v>68</v>
      </c>
      <c r="E136" s="237" t="s">
        <v>185</v>
      </c>
      <c r="F136" s="237" t="s">
        <v>186</v>
      </c>
      <c r="G136" s="232"/>
      <c r="H136" s="232"/>
      <c r="I136" s="63"/>
      <c r="J136" s="238">
        <f>BK136</f>
        <v>0</v>
      </c>
      <c r="K136" s="232"/>
      <c r="L136" s="61"/>
      <c r="M136" s="64"/>
      <c r="N136" s="65"/>
      <c r="O136" s="65"/>
      <c r="P136" s="66">
        <f>SUM(P137:P145)</f>
        <v>0</v>
      </c>
      <c r="Q136" s="65"/>
      <c r="R136" s="66">
        <f>SUM(R137:R145)</f>
        <v>9.746625000000002</v>
      </c>
      <c r="S136" s="65"/>
      <c r="T136" s="67">
        <f>SUM(T137:T145)</f>
        <v>0</v>
      </c>
      <c r="AR136" s="62" t="s">
        <v>74</v>
      </c>
      <c r="AT136" s="68" t="s">
        <v>68</v>
      </c>
      <c r="AU136" s="68" t="s">
        <v>76</v>
      </c>
      <c r="AY136" s="62" t="s">
        <v>120</v>
      </c>
      <c r="BK136" s="69">
        <f>SUM(BK137:BK145)</f>
        <v>0</v>
      </c>
    </row>
    <row r="137" spans="1:65" s="2" customFormat="1" ht="14.45" customHeight="1">
      <c r="A137" s="186"/>
      <c r="B137" s="187"/>
      <c r="C137" s="239" t="s">
        <v>187</v>
      </c>
      <c r="D137" s="239" t="s">
        <v>125</v>
      </c>
      <c r="E137" s="240" t="s">
        <v>188</v>
      </c>
      <c r="F137" s="241" t="s">
        <v>189</v>
      </c>
      <c r="G137" s="242" t="s">
        <v>128</v>
      </c>
      <c r="H137" s="243">
        <v>131.25</v>
      </c>
      <c r="I137" s="70"/>
      <c r="J137" s="244">
        <f>ROUND(I137*H137,2)</f>
        <v>0</v>
      </c>
      <c r="K137" s="241" t="s">
        <v>129</v>
      </c>
      <c r="L137" s="24"/>
      <c r="M137" s="71" t="s">
        <v>3</v>
      </c>
      <c r="N137" s="72" t="s">
        <v>41</v>
      </c>
      <c r="O137" s="30"/>
      <c r="P137" s="73">
        <f>O137*H137</f>
        <v>0</v>
      </c>
      <c r="Q137" s="73">
        <v>0.07426</v>
      </c>
      <c r="R137" s="73">
        <f>Q137*H137</f>
        <v>9.746625000000002</v>
      </c>
      <c r="S137" s="73">
        <v>0</v>
      </c>
      <c r="T137" s="74">
        <f>S137*H137</f>
        <v>0</v>
      </c>
      <c r="U137" s="23"/>
      <c r="V137" s="23"/>
      <c r="W137" s="23"/>
      <c r="X137" s="23"/>
      <c r="Y137" s="23"/>
      <c r="Z137" s="23"/>
      <c r="AA137" s="23"/>
      <c r="AB137" s="23"/>
      <c r="AC137" s="23"/>
      <c r="AD137" s="23"/>
      <c r="AE137" s="23"/>
      <c r="AR137" s="75" t="s">
        <v>130</v>
      </c>
      <c r="AT137" s="75" t="s">
        <v>125</v>
      </c>
      <c r="AU137" s="75" t="s">
        <v>121</v>
      </c>
      <c r="AY137" s="17" t="s">
        <v>120</v>
      </c>
      <c r="BE137" s="76">
        <f>IF(N137="základní",J137,0)</f>
        <v>0</v>
      </c>
      <c r="BF137" s="76">
        <f>IF(N137="snížená",J137,0)</f>
        <v>0</v>
      </c>
      <c r="BG137" s="76">
        <f>IF(N137="zákl. přenesená",J137,0)</f>
        <v>0</v>
      </c>
      <c r="BH137" s="76">
        <f>IF(N137="sníž. přenesená",J137,0)</f>
        <v>0</v>
      </c>
      <c r="BI137" s="76">
        <f>IF(N137="nulová",J137,0)</f>
        <v>0</v>
      </c>
      <c r="BJ137" s="17" t="s">
        <v>74</v>
      </c>
      <c r="BK137" s="76">
        <f>ROUND(I137*H137,2)</f>
        <v>0</v>
      </c>
      <c r="BL137" s="17" t="s">
        <v>130</v>
      </c>
      <c r="BM137" s="75" t="s">
        <v>190</v>
      </c>
    </row>
    <row r="138" spans="1:47" s="2" customFormat="1" ht="12">
      <c r="A138" s="186"/>
      <c r="B138" s="187"/>
      <c r="C138" s="186"/>
      <c r="D138" s="245" t="s">
        <v>132</v>
      </c>
      <c r="E138" s="186"/>
      <c r="F138" s="246" t="s">
        <v>191</v>
      </c>
      <c r="G138" s="186"/>
      <c r="H138" s="186"/>
      <c r="I138" s="77"/>
      <c r="J138" s="186"/>
      <c r="K138" s="186"/>
      <c r="L138" s="24"/>
      <c r="M138" s="78"/>
      <c r="N138" s="79"/>
      <c r="O138" s="30"/>
      <c r="P138" s="30"/>
      <c r="Q138" s="30"/>
      <c r="R138" s="30"/>
      <c r="S138" s="30"/>
      <c r="T138" s="31"/>
      <c r="U138" s="23"/>
      <c r="V138" s="23"/>
      <c r="W138" s="23"/>
      <c r="X138" s="23"/>
      <c r="Y138" s="23"/>
      <c r="Z138" s="23"/>
      <c r="AA138" s="23"/>
      <c r="AB138" s="23"/>
      <c r="AC138" s="23"/>
      <c r="AD138" s="23"/>
      <c r="AE138" s="23"/>
      <c r="AT138" s="17" t="s">
        <v>132</v>
      </c>
      <c r="AU138" s="17" t="s">
        <v>121</v>
      </c>
    </row>
    <row r="139" spans="1:47" s="2" customFormat="1" ht="78">
      <c r="A139" s="186"/>
      <c r="B139" s="187"/>
      <c r="C139" s="186"/>
      <c r="D139" s="245" t="s">
        <v>143</v>
      </c>
      <c r="E139" s="186"/>
      <c r="F139" s="257" t="s">
        <v>192</v>
      </c>
      <c r="G139" s="186"/>
      <c r="H139" s="186"/>
      <c r="I139" s="77"/>
      <c r="J139" s="186"/>
      <c r="K139" s="186"/>
      <c r="L139" s="24"/>
      <c r="M139" s="78"/>
      <c r="N139" s="79"/>
      <c r="O139" s="30"/>
      <c r="P139" s="30"/>
      <c r="Q139" s="30"/>
      <c r="R139" s="30"/>
      <c r="S139" s="30"/>
      <c r="T139" s="31"/>
      <c r="U139" s="23"/>
      <c r="V139" s="23"/>
      <c r="W139" s="23"/>
      <c r="X139" s="23"/>
      <c r="Y139" s="23"/>
      <c r="Z139" s="23"/>
      <c r="AA139" s="23"/>
      <c r="AB139" s="23"/>
      <c r="AC139" s="23"/>
      <c r="AD139" s="23"/>
      <c r="AE139" s="23"/>
      <c r="AT139" s="17" t="s">
        <v>143</v>
      </c>
      <c r="AU139" s="17" t="s">
        <v>121</v>
      </c>
    </row>
    <row r="140" spans="1:51" s="13" customFormat="1" ht="12">
      <c r="A140" s="247"/>
      <c r="B140" s="248"/>
      <c r="C140" s="247"/>
      <c r="D140" s="245" t="s">
        <v>134</v>
      </c>
      <c r="E140" s="249" t="s">
        <v>3</v>
      </c>
      <c r="F140" s="250" t="s">
        <v>193</v>
      </c>
      <c r="G140" s="247"/>
      <c r="H140" s="251">
        <v>20</v>
      </c>
      <c r="I140" s="82"/>
      <c r="J140" s="247"/>
      <c r="K140" s="247"/>
      <c r="L140" s="80"/>
      <c r="M140" s="83"/>
      <c r="N140" s="84"/>
      <c r="O140" s="84"/>
      <c r="P140" s="84"/>
      <c r="Q140" s="84"/>
      <c r="R140" s="84"/>
      <c r="S140" s="84"/>
      <c r="T140" s="85"/>
      <c r="AT140" s="81" t="s">
        <v>134</v>
      </c>
      <c r="AU140" s="81" t="s">
        <v>121</v>
      </c>
      <c r="AV140" s="13" t="s">
        <v>76</v>
      </c>
      <c r="AW140" s="13" t="s">
        <v>33</v>
      </c>
      <c r="AX140" s="13" t="s">
        <v>69</v>
      </c>
      <c r="AY140" s="81" t="s">
        <v>120</v>
      </c>
    </row>
    <row r="141" spans="1:51" s="13" customFormat="1" ht="12">
      <c r="A141" s="247"/>
      <c r="B141" s="248"/>
      <c r="C141" s="247"/>
      <c r="D141" s="245" t="s">
        <v>134</v>
      </c>
      <c r="E141" s="249" t="s">
        <v>3</v>
      </c>
      <c r="F141" s="250" t="s">
        <v>194</v>
      </c>
      <c r="G141" s="247"/>
      <c r="H141" s="251">
        <v>11.25</v>
      </c>
      <c r="I141" s="82"/>
      <c r="J141" s="247"/>
      <c r="K141" s="247"/>
      <c r="L141" s="80"/>
      <c r="M141" s="83"/>
      <c r="N141" s="84"/>
      <c r="O141" s="84"/>
      <c r="P141" s="84"/>
      <c r="Q141" s="84"/>
      <c r="R141" s="84"/>
      <c r="S141" s="84"/>
      <c r="T141" s="85"/>
      <c r="AT141" s="81" t="s">
        <v>134</v>
      </c>
      <c r="AU141" s="81" t="s">
        <v>121</v>
      </c>
      <c r="AV141" s="13" t="s">
        <v>76</v>
      </c>
      <c r="AW141" s="13" t="s">
        <v>33</v>
      </c>
      <c r="AX141" s="13" t="s">
        <v>69</v>
      </c>
      <c r="AY141" s="81" t="s">
        <v>120</v>
      </c>
    </row>
    <row r="142" spans="1:51" s="13" customFormat="1" ht="12">
      <c r="A142" s="247"/>
      <c r="B142" s="248"/>
      <c r="C142" s="247"/>
      <c r="D142" s="245" t="s">
        <v>134</v>
      </c>
      <c r="E142" s="249" t="s">
        <v>3</v>
      </c>
      <c r="F142" s="250" t="s">
        <v>195</v>
      </c>
      <c r="G142" s="247"/>
      <c r="H142" s="251">
        <v>20</v>
      </c>
      <c r="I142" s="82"/>
      <c r="J142" s="247"/>
      <c r="K142" s="247"/>
      <c r="L142" s="80"/>
      <c r="M142" s="83"/>
      <c r="N142" s="84"/>
      <c r="O142" s="84"/>
      <c r="P142" s="84"/>
      <c r="Q142" s="84"/>
      <c r="R142" s="84"/>
      <c r="S142" s="84"/>
      <c r="T142" s="85"/>
      <c r="AT142" s="81" t="s">
        <v>134</v>
      </c>
      <c r="AU142" s="81" t="s">
        <v>121</v>
      </c>
      <c r="AV142" s="13" t="s">
        <v>76</v>
      </c>
      <c r="AW142" s="13" t="s">
        <v>33</v>
      </c>
      <c r="AX142" s="13" t="s">
        <v>69</v>
      </c>
      <c r="AY142" s="81" t="s">
        <v>120</v>
      </c>
    </row>
    <row r="143" spans="1:51" s="13" customFormat="1" ht="12">
      <c r="A143" s="247"/>
      <c r="B143" s="248"/>
      <c r="C143" s="247"/>
      <c r="D143" s="245" t="s">
        <v>134</v>
      </c>
      <c r="E143" s="249" t="s">
        <v>3</v>
      </c>
      <c r="F143" s="250" t="s">
        <v>196</v>
      </c>
      <c r="G143" s="247"/>
      <c r="H143" s="251">
        <v>8</v>
      </c>
      <c r="I143" s="82"/>
      <c r="J143" s="247"/>
      <c r="K143" s="247"/>
      <c r="L143" s="80"/>
      <c r="M143" s="83"/>
      <c r="N143" s="84"/>
      <c r="O143" s="84"/>
      <c r="P143" s="84"/>
      <c r="Q143" s="84"/>
      <c r="R143" s="84"/>
      <c r="S143" s="84"/>
      <c r="T143" s="85"/>
      <c r="AT143" s="81" t="s">
        <v>134</v>
      </c>
      <c r="AU143" s="81" t="s">
        <v>121</v>
      </c>
      <c r="AV143" s="13" t="s">
        <v>76</v>
      </c>
      <c r="AW143" s="13" t="s">
        <v>33</v>
      </c>
      <c r="AX143" s="13" t="s">
        <v>69</v>
      </c>
      <c r="AY143" s="81" t="s">
        <v>120</v>
      </c>
    </row>
    <row r="144" spans="1:51" s="13" customFormat="1" ht="12">
      <c r="A144" s="247"/>
      <c r="B144" s="248"/>
      <c r="C144" s="247"/>
      <c r="D144" s="245" t="s">
        <v>134</v>
      </c>
      <c r="E144" s="249" t="s">
        <v>3</v>
      </c>
      <c r="F144" s="250" t="s">
        <v>197</v>
      </c>
      <c r="G144" s="247"/>
      <c r="H144" s="251">
        <v>72</v>
      </c>
      <c r="I144" s="82"/>
      <c r="J144" s="247"/>
      <c r="K144" s="247"/>
      <c r="L144" s="80"/>
      <c r="M144" s="83"/>
      <c r="N144" s="84"/>
      <c r="O144" s="84"/>
      <c r="P144" s="84"/>
      <c r="Q144" s="84"/>
      <c r="R144" s="84"/>
      <c r="S144" s="84"/>
      <c r="T144" s="85"/>
      <c r="AT144" s="81" t="s">
        <v>134</v>
      </c>
      <c r="AU144" s="81" t="s">
        <v>121</v>
      </c>
      <c r="AV144" s="13" t="s">
        <v>76</v>
      </c>
      <c r="AW144" s="13" t="s">
        <v>33</v>
      </c>
      <c r="AX144" s="13" t="s">
        <v>69</v>
      </c>
      <c r="AY144" s="81" t="s">
        <v>120</v>
      </c>
    </row>
    <row r="145" spans="1:51" s="14" customFormat="1" ht="12">
      <c r="A145" s="252"/>
      <c r="B145" s="253"/>
      <c r="C145" s="252"/>
      <c r="D145" s="245" t="s">
        <v>134</v>
      </c>
      <c r="E145" s="254" t="s">
        <v>3</v>
      </c>
      <c r="F145" s="255" t="s">
        <v>137</v>
      </c>
      <c r="G145" s="252"/>
      <c r="H145" s="256">
        <v>131.25</v>
      </c>
      <c r="I145" s="88"/>
      <c r="J145" s="252"/>
      <c r="K145" s="252"/>
      <c r="L145" s="86"/>
      <c r="M145" s="89"/>
      <c r="N145" s="90"/>
      <c r="O145" s="90"/>
      <c r="P145" s="90"/>
      <c r="Q145" s="90"/>
      <c r="R145" s="90"/>
      <c r="S145" s="90"/>
      <c r="T145" s="91"/>
      <c r="AT145" s="87" t="s">
        <v>134</v>
      </c>
      <c r="AU145" s="87" t="s">
        <v>121</v>
      </c>
      <c r="AV145" s="14" t="s">
        <v>130</v>
      </c>
      <c r="AW145" s="14" t="s">
        <v>33</v>
      </c>
      <c r="AX145" s="14" t="s">
        <v>74</v>
      </c>
      <c r="AY145" s="87" t="s">
        <v>120</v>
      </c>
    </row>
    <row r="146" spans="1:63" s="12" customFormat="1" ht="22.9" customHeight="1">
      <c r="A146" s="232"/>
      <c r="B146" s="233"/>
      <c r="C146" s="232"/>
      <c r="D146" s="234" t="s">
        <v>68</v>
      </c>
      <c r="E146" s="237" t="s">
        <v>198</v>
      </c>
      <c r="F146" s="237" t="s">
        <v>199</v>
      </c>
      <c r="G146" s="232"/>
      <c r="H146" s="232"/>
      <c r="I146" s="63"/>
      <c r="J146" s="238">
        <f>BK146</f>
        <v>0</v>
      </c>
      <c r="K146" s="232"/>
      <c r="L146" s="61"/>
      <c r="M146" s="64"/>
      <c r="N146" s="65"/>
      <c r="O146" s="65"/>
      <c r="P146" s="66">
        <f>P147+P163+P167</f>
        <v>0</v>
      </c>
      <c r="Q146" s="65"/>
      <c r="R146" s="66">
        <f>R147+R163+R167</f>
        <v>1.287123</v>
      </c>
      <c r="S146" s="65"/>
      <c r="T146" s="67">
        <f>T147+T163+T167</f>
        <v>0.4212</v>
      </c>
      <c r="AR146" s="62" t="s">
        <v>74</v>
      </c>
      <c r="AT146" s="68" t="s">
        <v>68</v>
      </c>
      <c r="AU146" s="68" t="s">
        <v>74</v>
      </c>
      <c r="AY146" s="62" t="s">
        <v>120</v>
      </c>
      <c r="BK146" s="69">
        <f>BK147+BK163+BK167</f>
        <v>0</v>
      </c>
    </row>
    <row r="147" spans="1:63" s="12" customFormat="1" ht="20.85" customHeight="1">
      <c r="A147" s="232"/>
      <c r="B147" s="233"/>
      <c r="C147" s="232"/>
      <c r="D147" s="234" t="s">
        <v>68</v>
      </c>
      <c r="E147" s="237" t="s">
        <v>200</v>
      </c>
      <c r="F147" s="237" t="s">
        <v>201</v>
      </c>
      <c r="G147" s="232"/>
      <c r="H147" s="232"/>
      <c r="I147" s="63"/>
      <c r="J147" s="238">
        <f>BK147</f>
        <v>0</v>
      </c>
      <c r="K147" s="232"/>
      <c r="L147" s="61"/>
      <c r="M147" s="64"/>
      <c r="N147" s="65"/>
      <c r="O147" s="65"/>
      <c r="P147" s="66">
        <f>SUM(P148:P162)</f>
        <v>0</v>
      </c>
      <c r="Q147" s="65"/>
      <c r="R147" s="66">
        <f>SUM(R148:R162)</f>
        <v>0.0031199999999999995</v>
      </c>
      <c r="S147" s="65"/>
      <c r="T147" s="67">
        <f>SUM(T148:T162)</f>
        <v>0</v>
      </c>
      <c r="AR147" s="62" t="s">
        <v>74</v>
      </c>
      <c r="AT147" s="68" t="s">
        <v>68</v>
      </c>
      <c r="AU147" s="68" t="s">
        <v>76</v>
      </c>
      <c r="AY147" s="62" t="s">
        <v>120</v>
      </c>
      <c r="BK147" s="69">
        <f>SUM(BK148:BK162)</f>
        <v>0</v>
      </c>
    </row>
    <row r="148" spans="1:65" s="2" customFormat="1" ht="14.45" customHeight="1">
      <c r="A148" s="186"/>
      <c r="B148" s="187"/>
      <c r="C148" s="239" t="s">
        <v>198</v>
      </c>
      <c r="D148" s="239" t="s">
        <v>125</v>
      </c>
      <c r="E148" s="240" t="s">
        <v>202</v>
      </c>
      <c r="F148" s="241" t="s">
        <v>203</v>
      </c>
      <c r="G148" s="242" t="s">
        <v>128</v>
      </c>
      <c r="H148" s="243">
        <v>500</v>
      </c>
      <c r="I148" s="70"/>
      <c r="J148" s="244">
        <f>ROUND(I148*H148,2)</f>
        <v>0</v>
      </c>
      <c r="K148" s="241" t="s">
        <v>129</v>
      </c>
      <c r="L148" s="24"/>
      <c r="M148" s="71" t="s">
        <v>3</v>
      </c>
      <c r="N148" s="72" t="s">
        <v>41</v>
      </c>
      <c r="O148" s="30"/>
      <c r="P148" s="73">
        <f>O148*H148</f>
        <v>0</v>
      </c>
      <c r="Q148" s="73">
        <v>0</v>
      </c>
      <c r="R148" s="73">
        <f>Q148*H148</f>
        <v>0</v>
      </c>
      <c r="S148" s="73">
        <v>0</v>
      </c>
      <c r="T148" s="74">
        <f>S148*H148</f>
        <v>0</v>
      </c>
      <c r="U148" s="23"/>
      <c r="V148" s="23"/>
      <c r="W148" s="23"/>
      <c r="X148" s="23"/>
      <c r="Y148" s="23"/>
      <c r="Z148" s="23"/>
      <c r="AA148" s="23"/>
      <c r="AB148" s="23"/>
      <c r="AC148" s="23"/>
      <c r="AD148" s="23"/>
      <c r="AE148" s="23"/>
      <c r="AR148" s="75" t="s">
        <v>130</v>
      </c>
      <c r="AT148" s="75" t="s">
        <v>125</v>
      </c>
      <c r="AU148" s="75" t="s">
        <v>121</v>
      </c>
      <c r="AY148" s="17" t="s">
        <v>120</v>
      </c>
      <c r="BE148" s="76">
        <f>IF(N148="základní",J148,0)</f>
        <v>0</v>
      </c>
      <c r="BF148" s="76">
        <f>IF(N148="snížená",J148,0)</f>
        <v>0</v>
      </c>
      <c r="BG148" s="76">
        <f>IF(N148="zákl. přenesená",J148,0)</f>
        <v>0</v>
      </c>
      <c r="BH148" s="76">
        <f>IF(N148="sníž. přenesená",J148,0)</f>
        <v>0</v>
      </c>
      <c r="BI148" s="76">
        <f>IF(N148="nulová",J148,0)</f>
        <v>0</v>
      </c>
      <c r="BJ148" s="17" t="s">
        <v>74</v>
      </c>
      <c r="BK148" s="76">
        <f>ROUND(I148*H148,2)</f>
        <v>0</v>
      </c>
      <c r="BL148" s="17" t="s">
        <v>130</v>
      </c>
      <c r="BM148" s="75" t="s">
        <v>204</v>
      </c>
    </row>
    <row r="149" spans="1:47" s="2" customFormat="1" ht="19.5">
      <c r="A149" s="186"/>
      <c r="B149" s="187"/>
      <c r="C149" s="186"/>
      <c r="D149" s="245" t="s">
        <v>132</v>
      </c>
      <c r="E149" s="186"/>
      <c r="F149" s="246" t="s">
        <v>205</v>
      </c>
      <c r="G149" s="186"/>
      <c r="H149" s="186"/>
      <c r="I149" s="77"/>
      <c r="J149" s="186"/>
      <c r="K149" s="186"/>
      <c r="L149" s="24"/>
      <c r="M149" s="78"/>
      <c r="N149" s="79"/>
      <c r="O149" s="30"/>
      <c r="P149" s="30"/>
      <c r="Q149" s="30"/>
      <c r="R149" s="30"/>
      <c r="S149" s="30"/>
      <c r="T149" s="31"/>
      <c r="U149" s="23"/>
      <c r="V149" s="23"/>
      <c r="W149" s="23"/>
      <c r="X149" s="23"/>
      <c r="Y149" s="23"/>
      <c r="Z149" s="23"/>
      <c r="AA149" s="23"/>
      <c r="AB149" s="23"/>
      <c r="AC149" s="23"/>
      <c r="AD149" s="23"/>
      <c r="AE149" s="23"/>
      <c r="AT149" s="17" t="s">
        <v>132</v>
      </c>
      <c r="AU149" s="17" t="s">
        <v>121</v>
      </c>
    </row>
    <row r="150" spans="1:47" s="2" customFormat="1" ht="58.5">
      <c r="A150" s="186"/>
      <c r="B150" s="187"/>
      <c r="C150" s="186"/>
      <c r="D150" s="245" t="s">
        <v>143</v>
      </c>
      <c r="E150" s="186"/>
      <c r="F150" s="257" t="s">
        <v>206</v>
      </c>
      <c r="G150" s="186"/>
      <c r="H150" s="186"/>
      <c r="I150" s="77"/>
      <c r="J150" s="186"/>
      <c r="K150" s="186"/>
      <c r="L150" s="24"/>
      <c r="M150" s="78"/>
      <c r="N150" s="79"/>
      <c r="O150" s="30"/>
      <c r="P150" s="30"/>
      <c r="Q150" s="30"/>
      <c r="R150" s="30"/>
      <c r="S150" s="30"/>
      <c r="T150" s="31"/>
      <c r="U150" s="23"/>
      <c r="V150" s="23"/>
      <c r="W150" s="23"/>
      <c r="X150" s="23"/>
      <c r="Y150" s="23"/>
      <c r="Z150" s="23"/>
      <c r="AA150" s="23"/>
      <c r="AB150" s="23"/>
      <c r="AC150" s="23"/>
      <c r="AD150" s="23"/>
      <c r="AE150" s="23"/>
      <c r="AT150" s="17" t="s">
        <v>143</v>
      </c>
      <c r="AU150" s="17" t="s">
        <v>121</v>
      </c>
    </row>
    <row r="151" spans="1:51" s="13" customFormat="1" ht="12">
      <c r="A151" s="247"/>
      <c r="B151" s="248"/>
      <c r="C151" s="247"/>
      <c r="D151" s="245" t="s">
        <v>134</v>
      </c>
      <c r="E151" s="249" t="s">
        <v>3</v>
      </c>
      <c r="F151" s="250" t="s">
        <v>207</v>
      </c>
      <c r="G151" s="247"/>
      <c r="H151" s="251">
        <v>500</v>
      </c>
      <c r="I151" s="82"/>
      <c r="J151" s="247"/>
      <c r="K151" s="247"/>
      <c r="L151" s="80"/>
      <c r="M151" s="83"/>
      <c r="N151" s="84"/>
      <c r="O151" s="84"/>
      <c r="P151" s="84"/>
      <c r="Q151" s="84"/>
      <c r="R151" s="84"/>
      <c r="S151" s="84"/>
      <c r="T151" s="85"/>
      <c r="AT151" s="81" t="s">
        <v>134</v>
      </c>
      <c r="AU151" s="81" t="s">
        <v>121</v>
      </c>
      <c r="AV151" s="13" t="s">
        <v>76</v>
      </c>
      <c r="AW151" s="13" t="s">
        <v>33</v>
      </c>
      <c r="AX151" s="13" t="s">
        <v>74</v>
      </c>
      <c r="AY151" s="81" t="s">
        <v>120</v>
      </c>
    </row>
    <row r="152" spans="1:65" s="2" customFormat="1" ht="14.45" customHeight="1">
      <c r="A152" s="186"/>
      <c r="B152" s="187"/>
      <c r="C152" s="239" t="s">
        <v>208</v>
      </c>
      <c r="D152" s="239" t="s">
        <v>125</v>
      </c>
      <c r="E152" s="240" t="s">
        <v>209</v>
      </c>
      <c r="F152" s="241" t="s">
        <v>210</v>
      </c>
      <c r="G152" s="242" t="s">
        <v>128</v>
      </c>
      <c r="H152" s="243">
        <v>45000</v>
      </c>
      <c r="I152" s="70"/>
      <c r="J152" s="244">
        <f>ROUND(I152*H152,2)</f>
        <v>0</v>
      </c>
      <c r="K152" s="241" t="s">
        <v>129</v>
      </c>
      <c r="L152" s="24"/>
      <c r="M152" s="71" t="s">
        <v>3</v>
      </c>
      <c r="N152" s="72" t="s">
        <v>41</v>
      </c>
      <c r="O152" s="30"/>
      <c r="P152" s="73">
        <f>O152*H152</f>
        <v>0</v>
      </c>
      <c r="Q152" s="73">
        <v>0</v>
      </c>
      <c r="R152" s="73">
        <f>Q152*H152</f>
        <v>0</v>
      </c>
      <c r="S152" s="73">
        <v>0</v>
      </c>
      <c r="T152" s="74">
        <f>S152*H152</f>
        <v>0</v>
      </c>
      <c r="U152" s="23"/>
      <c r="V152" s="23"/>
      <c r="W152" s="23"/>
      <c r="X152" s="23"/>
      <c r="Y152" s="23"/>
      <c r="Z152" s="23"/>
      <c r="AA152" s="23"/>
      <c r="AB152" s="23"/>
      <c r="AC152" s="23"/>
      <c r="AD152" s="23"/>
      <c r="AE152" s="23"/>
      <c r="AR152" s="75" t="s">
        <v>130</v>
      </c>
      <c r="AT152" s="75" t="s">
        <v>125</v>
      </c>
      <c r="AU152" s="75" t="s">
        <v>121</v>
      </c>
      <c r="AY152" s="17" t="s">
        <v>120</v>
      </c>
      <c r="BE152" s="76">
        <f>IF(N152="základní",J152,0)</f>
        <v>0</v>
      </c>
      <c r="BF152" s="76">
        <f>IF(N152="snížená",J152,0)</f>
        <v>0</v>
      </c>
      <c r="BG152" s="76">
        <f>IF(N152="zákl. přenesená",J152,0)</f>
        <v>0</v>
      </c>
      <c r="BH152" s="76">
        <f>IF(N152="sníž. přenesená",J152,0)</f>
        <v>0</v>
      </c>
      <c r="BI152" s="76">
        <f>IF(N152="nulová",J152,0)</f>
        <v>0</v>
      </c>
      <c r="BJ152" s="17" t="s">
        <v>74</v>
      </c>
      <c r="BK152" s="76">
        <f>ROUND(I152*H152,2)</f>
        <v>0</v>
      </c>
      <c r="BL152" s="17" t="s">
        <v>130</v>
      </c>
      <c r="BM152" s="75" t="s">
        <v>211</v>
      </c>
    </row>
    <row r="153" spans="1:47" s="2" customFormat="1" ht="19.5">
      <c r="A153" s="186"/>
      <c r="B153" s="187"/>
      <c r="C153" s="186"/>
      <c r="D153" s="245" t="s">
        <v>132</v>
      </c>
      <c r="E153" s="186"/>
      <c r="F153" s="246" t="s">
        <v>212</v>
      </c>
      <c r="G153" s="186"/>
      <c r="H153" s="186"/>
      <c r="I153" s="77"/>
      <c r="J153" s="186"/>
      <c r="K153" s="186"/>
      <c r="L153" s="24"/>
      <c r="M153" s="78"/>
      <c r="N153" s="79"/>
      <c r="O153" s="30"/>
      <c r="P153" s="30"/>
      <c r="Q153" s="30"/>
      <c r="R153" s="30"/>
      <c r="S153" s="30"/>
      <c r="T153" s="31"/>
      <c r="U153" s="23"/>
      <c r="V153" s="23"/>
      <c r="W153" s="23"/>
      <c r="X153" s="23"/>
      <c r="Y153" s="23"/>
      <c r="Z153" s="23"/>
      <c r="AA153" s="23"/>
      <c r="AB153" s="23"/>
      <c r="AC153" s="23"/>
      <c r="AD153" s="23"/>
      <c r="AE153" s="23"/>
      <c r="AT153" s="17" t="s">
        <v>132</v>
      </c>
      <c r="AU153" s="17" t="s">
        <v>121</v>
      </c>
    </row>
    <row r="154" spans="1:47" s="2" customFormat="1" ht="58.5">
      <c r="A154" s="186"/>
      <c r="B154" s="187"/>
      <c r="C154" s="186"/>
      <c r="D154" s="245" t="s">
        <v>143</v>
      </c>
      <c r="E154" s="186"/>
      <c r="F154" s="257" t="s">
        <v>206</v>
      </c>
      <c r="G154" s="186"/>
      <c r="H154" s="186"/>
      <c r="I154" s="77"/>
      <c r="J154" s="186"/>
      <c r="K154" s="186"/>
      <c r="L154" s="24"/>
      <c r="M154" s="78"/>
      <c r="N154" s="79"/>
      <c r="O154" s="30"/>
      <c r="P154" s="30"/>
      <c r="Q154" s="30"/>
      <c r="R154" s="30"/>
      <c r="S154" s="30"/>
      <c r="T154" s="31"/>
      <c r="U154" s="23"/>
      <c r="V154" s="23"/>
      <c r="W154" s="23"/>
      <c r="X154" s="23"/>
      <c r="Y154" s="23"/>
      <c r="Z154" s="23"/>
      <c r="AA154" s="23"/>
      <c r="AB154" s="23"/>
      <c r="AC154" s="23"/>
      <c r="AD154" s="23"/>
      <c r="AE154" s="23"/>
      <c r="AT154" s="17" t="s">
        <v>143</v>
      </c>
      <c r="AU154" s="17" t="s">
        <v>121</v>
      </c>
    </row>
    <row r="155" spans="1:51" s="13" customFormat="1" ht="12">
      <c r="A155" s="247"/>
      <c r="B155" s="248"/>
      <c r="C155" s="247"/>
      <c r="D155" s="245" t="s">
        <v>134</v>
      </c>
      <c r="E155" s="249" t="s">
        <v>3</v>
      </c>
      <c r="F155" s="250" t="s">
        <v>213</v>
      </c>
      <c r="G155" s="247"/>
      <c r="H155" s="251">
        <v>45000</v>
      </c>
      <c r="I155" s="82"/>
      <c r="J155" s="247"/>
      <c r="K155" s="247"/>
      <c r="L155" s="80"/>
      <c r="M155" s="83"/>
      <c r="N155" s="84"/>
      <c r="O155" s="84"/>
      <c r="P155" s="84"/>
      <c r="Q155" s="84"/>
      <c r="R155" s="84"/>
      <c r="S155" s="84"/>
      <c r="T155" s="85"/>
      <c r="AT155" s="81" t="s">
        <v>134</v>
      </c>
      <c r="AU155" s="81" t="s">
        <v>121</v>
      </c>
      <c r="AV155" s="13" t="s">
        <v>76</v>
      </c>
      <c r="AW155" s="13" t="s">
        <v>33</v>
      </c>
      <c r="AX155" s="13" t="s">
        <v>74</v>
      </c>
      <c r="AY155" s="81" t="s">
        <v>120</v>
      </c>
    </row>
    <row r="156" spans="1:65" s="2" customFormat="1" ht="14.45" customHeight="1">
      <c r="A156" s="186"/>
      <c r="B156" s="187"/>
      <c r="C156" s="239" t="s">
        <v>214</v>
      </c>
      <c r="D156" s="239" t="s">
        <v>125</v>
      </c>
      <c r="E156" s="240" t="s">
        <v>215</v>
      </c>
      <c r="F156" s="241" t="s">
        <v>216</v>
      </c>
      <c r="G156" s="242" t="s">
        <v>128</v>
      </c>
      <c r="H156" s="243">
        <v>500</v>
      </c>
      <c r="I156" s="70"/>
      <c r="J156" s="244">
        <f>ROUND(I156*H156,2)</f>
        <v>0</v>
      </c>
      <c r="K156" s="241" t="s">
        <v>129</v>
      </c>
      <c r="L156" s="24"/>
      <c r="M156" s="71" t="s">
        <v>3</v>
      </c>
      <c r="N156" s="72" t="s">
        <v>41</v>
      </c>
      <c r="O156" s="30"/>
      <c r="P156" s="73">
        <f>O156*H156</f>
        <v>0</v>
      </c>
      <c r="Q156" s="73">
        <v>0</v>
      </c>
      <c r="R156" s="73">
        <f>Q156*H156</f>
        <v>0</v>
      </c>
      <c r="S156" s="73">
        <v>0</v>
      </c>
      <c r="T156" s="74">
        <f>S156*H156</f>
        <v>0</v>
      </c>
      <c r="U156" s="23"/>
      <c r="V156" s="23"/>
      <c r="W156" s="23"/>
      <c r="X156" s="23"/>
      <c r="Y156" s="23"/>
      <c r="Z156" s="23"/>
      <c r="AA156" s="23"/>
      <c r="AB156" s="23"/>
      <c r="AC156" s="23"/>
      <c r="AD156" s="23"/>
      <c r="AE156" s="23"/>
      <c r="AR156" s="75" t="s">
        <v>130</v>
      </c>
      <c r="AT156" s="75" t="s">
        <v>125</v>
      </c>
      <c r="AU156" s="75" t="s">
        <v>121</v>
      </c>
      <c r="AY156" s="17" t="s">
        <v>120</v>
      </c>
      <c r="BE156" s="76">
        <f>IF(N156="základní",J156,0)</f>
        <v>0</v>
      </c>
      <c r="BF156" s="76">
        <f>IF(N156="snížená",J156,0)</f>
        <v>0</v>
      </c>
      <c r="BG156" s="76">
        <f>IF(N156="zákl. přenesená",J156,0)</f>
        <v>0</v>
      </c>
      <c r="BH156" s="76">
        <f>IF(N156="sníž. přenesená",J156,0)</f>
        <v>0</v>
      </c>
      <c r="BI156" s="76">
        <f>IF(N156="nulová",J156,0)</f>
        <v>0</v>
      </c>
      <c r="BJ156" s="17" t="s">
        <v>74</v>
      </c>
      <c r="BK156" s="76">
        <f>ROUND(I156*H156,2)</f>
        <v>0</v>
      </c>
      <c r="BL156" s="17" t="s">
        <v>130</v>
      </c>
      <c r="BM156" s="75" t="s">
        <v>217</v>
      </c>
    </row>
    <row r="157" spans="1:47" s="2" customFormat="1" ht="19.5">
      <c r="A157" s="186"/>
      <c r="B157" s="187"/>
      <c r="C157" s="186"/>
      <c r="D157" s="245" t="s">
        <v>132</v>
      </c>
      <c r="E157" s="186"/>
      <c r="F157" s="246" t="s">
        <v>218</v>
      </c>
      <c r="G157" s="186"/>
      <c r="H157" s="186"/>
      <c r="I157" s="77"/>
      <c r="J157" s="186"/>
      <c r="K157" s="186"/>
      <c r="L157" s="24"/>
      <c r="M157" s="78"/>
      <c r="N157" s="79"/>
      <c r="O157" s="30"/>
      <c r="P157" s="30"/>
      <c r="Q157" s="30"/>
      <c r="R157" s="30"/>
      <c r="S157" s="30"/>
      <c r="T157" s="31"/>
      <c r="U157" s="23"/>
      <c r="V157" s="23"/>
      <c r="W157" s="23"/>
      <c r="X157" s="23"/>
      <c r="Y157" s="23"/>
      <c r="Z157" s="23"/>
      <c r="AA157" s="23"/>
      <c r="AB157" s="23"/>
      <c r="AC157" s="23"/>
      <c r="AD157" s="23"/>
      <c r="AE157" s="23"/>
      <c r="AT157" s="17" t="s">
        <v>132</v>
      </c>
      <c r="AU157" s="17" t="s">
        <v>121</v>
      </c>
    </row>
    <row r="158" spans="1:47" s="2" customFormat="1" ht="29.25">
      <c r="A158" s="186"/>
      <c r="B158" s="187"/>
      <c r="C158" s="186"/>
      <c r="D158" s="245" t="s">
        <v>143</v>
      </c>
      <c r="E158" s="186"/>
      <c r="F158" s="257" t="s">
        <v>219</v>
      </c>
      <c r="G158" s="186"/>
      <c r="H158" s="186"/>
      <c r="I158" s="77"/>
      <c r="J158" s="186"/>
      <c r="K158" s="186"/>
      <c r="L158" s="24"/>
      <c r="M158" s="78"/>
      <c r="N158" s="79"/>
      <c r="O158" s="30"/>
      <c r="P158" s="30"/>
      <c r="Q158" s="30"/>
      <c r="R158" s="30"/>
      <c r="S158" s="30"/>
      <c r="T158" s="31"/>
      <c r="U158" s="23"/>
      <c r="V158" s="23"/>
      <c r="W158" s="23"/>
      <c r="X158" s="23"/>
      <c r="Y158" s="23"/>
      <c r="Z158" s="23"/>
      <c r="AA158" s="23"/>
      <c r="AB158" s="23"/>
      <c r="AC158" s="23"/>
      <c r="AD158" s="23"/>
      <c r="AE158" s="23"/>
      <c r="AT158" s="17" t="s">
        <v>143</v>
      </c>
      <c r="AU158" s="17" t="s">
        <v>121</v>
      </c>
    </row>
    <row r="159" spans="1:65" s="2" customFormat="1" ht="14.45" customHeight="1">
      <c r="A159" s="186"/>
      <c r="B159" s="187"/>
      <c r="C159" s="239" t="s">
        <v>220</v>
      </c>
      <c r="D159" s="239" t="s">
        <v>125</v>
      </c>
      <c r="E159" s="240" t="s">
        <v>221</v>
      </c>
      <c r="F159" s="241" t="s">
        <v>222</v>
      </c>
      <c r="G159" s="242" t="s">
        <v>128</v>
      </c>
      <c r="H159" s="243">
        <v>24</v>
      </c>
      <c r="I159" s="70"/>
      <c r="J159" s="244">
        <f>ROUND(I159*H159,2)</f>
        <v>0</v>
      </c>
      <c r="K159" s="241" t="s">
        <v>129</v>
      </c>
      <c r="L159" s="24"/>
      <c r="M159" s="71" t="s">
        <v>3</v>
      </c>
      <c r="N159" s="72" t="s">
        <v>41</v>
      </c>
      <c r="O159" s="30"/>
      <c r="P159" s="73">
        <f>O159*H159</f>
        <v>0</v>
      </c>
      <c r="Q159" s="73">
        <v>0.00013</v>
      </c>
      <c r="R159" s="73">
        <f>Q159*H159</f>
        <v>0.0031199999999999995</v>
      </c>
      <c r="S159" s="73">
        <v>0</v>
      </c>
      <c r="T159" s="74">
        <f>S159*H159</f>
        <v>0</v>
      </c>
      <c r="U159" s="23"/>
      <c r="V159" s="23"/>
      <c r="W159" s="23"/>
      <c r="X159" s="23"/>
      <c r="Y159" s="23"/>
      <c r="Z159" s="23"/>
      <c r="AA159" s="23"/>
      <c r="AB159" s="23"/>
      <c r="AC159" s="23"/>
      <c r="AD159" s="23"/>
      <c r="AE159" s="23"/>
      <c r="AR159" s="75" t="s">
        <v>130</v>
      </c>
      <c r="AT159" s="75" t="s">
        <v>125</v>
      </c>
      <c r="AU159" s="75" t="s">
        <v>121</v>
      </c>
      <c r="AY159" s="17" t="s">
        <v>120</v>
      </c>
      <c r="BE159" s="76">
        <f>IF(N159="základní",J159,0)</f>
        <v>0</v>
      </c>
      <c r="BF159" s="76">
        <f>IF(N159="snížená",J159,0)</f>
        <v>0</v>
      </c>
      <c r="BG159" s="76">
        <f>IF(N159="zákl. přenesená",J159,0)</f>
        <v>0</v>
      </c>
      <c r="BH159" s="76">
        <f>IF(N159="sníž. přenesená",J159,0)</f>
        <v>0</v>
      </c>
      <c r="BI159" s="76">
        <f>IF(N159="nulová",J159,0)</f>
        <v>0</v>
      </c>
      <c r="BJ159" s="17" t="s">
        <v>74</v>
      </c>
      <c r="BK159" s="76">
        <f>ROUND(I159*H159,2)</f>
        <v>0</v>
      </c>
      <c r="BL159" s="17" t="s">
        <v>130</v>
      </c>
      <c r="BM159" s="75" t="s">
        <v>223</v>
      </c>
    </row>
    <row r="160" spans="1:47" s="2" customFormat="1" ht="12">
      <c r="A160" s="186"/>
      <c r="B160" s="187"/>
      <c r="C160" s="186"/>
      <c r="D160" s="245" t="s">
        <v>132</v>
      </c>
      <c r="E160" s="186"/>
      <c r="F160" s="246" t="s">
        <v>224</v>
      </c>
      <c r="G160" s="186"/>
      <c r="H160" s="186"/>
      <c r="I160" s="77"/>
      <c r="J160" s="186"/>
      <c r="K160" s="186"/>
      <c r="L160" s="24"/>
      <c r="M160" s="78"/>
      <c r="N160" s="79"/>
      <c r="O160" s="30"/>
      <c r="P160" s="30"/>
      <c r="Q160" s="30"/>
      <c r="R160" s="30"/>
      <c r="S160" s="30"/>
      <c r="T160" s="31"/>
      <c r="U160" s="23"/>
      <c r="V160" s="23"/>
      <c r="W160" s="23"/>
      <c r="X160" s="23"/>
      <c r="Y160" s="23"/>
      <c r="Z160" s="23"/>
      <c r="AA160" s="23"/>
      <c r="AB160" s="23"/>
      <c r="AC160" s="23"/>
      <c r="AD160" s="23"/>
      <c r="AE160" s="23"/>
      <c r="AT160" s="17" t="s">
        <v>132</v>
      </c>
      <c r="AU160" s="17" t="s">
        <v>121</v>
      </c>
    </row>
    <row r="161" spans="1:47" s="2" customFormat="1" ht="48.75">
      <c r="A161" s="186"/>
      <c r="B161" s="187"/>
      <c r="C161" s="186"/>
      <c r="D161" s="245" t="s">
        <v>143</v>
      </c>
      <c r="E161" s="186"/>
      <c r="F161" s="257" t="s">
        <v>225</v>
      </c>
      <c r="G161" s="186"/>
      <c r="H161" s="186"/>
      <c r="I161" s="77"/>
      <c r="J161" s="186"/>
      <c r="K161" s="186"/>
      <c r="L161" s="24"/>
      <c r="M161" s="78"/>
      <c r="N161" s="79"/>
      <c r="O161" s="30"/>
      <c r="P161" s="30"/>
      <c r="Q161" s="30"/>
      <c r="R161" s="30"/>
      <c r="S161" s="30"/>
      <c r="T161" s="31"/>
      <c r="U161" s="23"/>
      <c r="V161" s="23"/>
      <c r="W161" s="23"/>
      <c r="X161" s="23"/>
      <c r="Y161" s="23"/>
      <c r="Z161" s="23"/>
      <c r="AA161" s="23"/>
      <c r="AB161" s="23"/>
      <c r="AC161" s="23"/>
      <c r="AD161" s="23"/>
      <c r="AE161" s="23"/>
      <c r="AT161" s="17" t="s">
        <v>143</v>
      </c>
      <c r="AU161" s="17" t="s">
        <v>121</v>
      </c>
    </row>
    <row r="162" spans="1:51" s="13" customFormat="1" ht="12">
      <c r="A162" s="247"/>
      <c r="B162" s="248"/>
      <c r="C162" s="247"/>
      <c r="D162" s="245" t="s">
        <v>134</v>
      </c>
      <c r="E162" s="249" t="s">
        <v>3</v>
      </c>
      <c r="F162" s="250" t="s">
        <v>226</v>
      </c>
      <c r="G162" s="247"/>
      <c r="H162" s="251">
        <v>24</v>
      </c>
      <c r="I162" s="82"/>
      <c r="J162" s="247"/>
      <c r="K162" s="247"/>
      <c r="L162" s="80"/>
      <c r="M162" s="83"/>
      <c r="N162" s="84"/>
      <c r="O162" s="84"/>
      <c r="P162" s="84"/>
      <c r="Q162" s="84"/>
      <c r="R162" s="84"/>
      <c r="S162" s="84"/>
      <c r="T162" s="85"/>
      <c r="AT162" s="81" t="s">
        <v>134</v>
      </c>
      <c r="AU162" s="81" t="s">
        <v>121</v>
      </c>
      <c r="AV162" s="13" t="s">
        <v>76</v>
      </c>
      <c r="AW162" s="13" t="s">
        <v>33</v>
      </c>
      <c r="AX162" s="13" t="s">
        <v>74</v>
      </c>
      <c r="AY162" s="81" t="s">
        <v>120</v>
      </c>
    </row>
    <row r="163" spans="1:63" s="12" customFormat="1" ht="20.85" customHeight="1">
      <c r="A163" s="232"/>
      <c r="B163" s="233"/>
      <c r="C163" s="232"/>
      <c r="D163" s="234" t="s">
        <v>68</v>
      </c>
      <c r="E163" s="237" t="s">
        <v>227</v>
      </c>
      <c r="F163" s="237" t="s">
        <v>228</v>
      </c>
      <c r="G163" s="232"/>
      <c r="H163" s="232"/>
      <c r="I163" s="63"/>
      <c r="J163" s="238">
        <f>BK163</f>
        <v>0</v>
      </c>
      <c r="K163" s="232"/>
      <c r="L163" s="61"/>
      <c r="M163" s="64"/>
      <c r="N163" s="65"/>
      <c r="O163" s="65"/>
      <c r="P163" s="66">
        <f>SUM(P164:P166)</f>
        <v>0</v>
      </c>
      <c r="Q163" s="65"/>
      <c r="R163" s="66">
        <f>SUM(R164:R166)</f>
        <v>0</v>
      </c>
      <c r="S163" s="65"/>
      <c r="T163" s="67">
        <f>SUM(T164:T166)</f>
        <v>0.4212</v>
      </c>
      <c r="AR163" s="62" t="s">
        <v>74</v>
      </c>
      <c r="AT163" s="68" t="s">
        <v>68</v>
      </c>
      <c r="AU163" s="68" t="s">
        <v>76</v>
      </c>
      <c r="AY163" s="62" t="s">
        <v>120</v>
      </c>
      <c r="BK163" s="69">
        <f>SUM(BK164:BK166)</f>
        <v>0</v>
      </c>
    </row>
    <row r="164" spans="1:65" s="2" customFormat="1" ht="14.45" customHeight="1">
      <c r="A164" s="186"/>
      <c r="B164" s="187"/>
      <c r="C164" s="239" t="s">
        <v>229</v>
      </c>
      <c r="D164" s="239" t="s">
        <v>125</v>
      </c>
      <c r="E164" s="240" t="s">
        <v>230</v>
      </c>
      <c r="F164" s="241" t="s">
        <v>231</v>
      </c>
      <c r="G164" s="242" t="s">
        <v>140</v>
      </c>
      <c r="H164" s="243">
        <v>0.234</v>
      </c>
      <c r="I164" s="70"/>
      <c r="J164" s="244">
        <f>ROUND(I164*H164,2)</f>
        <v>0</v>
      </c>
      <c r="K164" s="241" t="s">
        <v>129</v>
      </c>
      <c r="L164" s="24"/>
      <c r="M164" s="71" t="s">
        <v>3</v>
      </c>
      <c r="N164" s="72" t="s">
        <v>41</v>
      </c>
      <c r="O164" s="30"/>
      <c r="P164" s="73">
        <f>O164*H164</f>
        <v>0</v>
      </c>
      <c r="Q164" s="73">
        <v>0</v>
      </c>
      <c r="R164" s="73">
        <f>Q164*H164</f>
        <v>0</v>
      </c>
      <c r="S164" s="73">
        <v>1.8</v>
      </c>
      <c r="T164" s="74">
        <f>S164*H164</f>
        <v>0.4212</v>
      </c>
      <c r="U164" s="23"/>
      <c r="V164" s="23"/>
      <c r="W164" s="23"/>
      <c r="X164" s="23"/>
      <c r="Y164" s="23"/>
      <c r="Z164" s="23"/>
      <c r="AA164" s="23"/>
      <c r="AB164" s="23"/>
      <c r="AC164" s="23"/>
      <c r="AD164" s="23"/>
      <c r="AE164" s="23"/>
      <c r="AR164" s="75" t="s">
        <v>130</v>
      </c>
      <c r="AT164" s="75" t="s">
        <v>125</v>
      </c>
      <c r="AU164" s="75" t="s">
        <v>121</v>
      </c>
      <c r="AY164" s="17" t="s">
        <v>120</v>
      </c>
      <c r="BE164" s="76">
        <f>IF(N164="základní",J164,0)</f>
        <v>0</v>
      </c>
      <c r="BF164" s="76">
        <f>IF(N164="snížená",J164,0)</f>
        <v>0</v>
      </c>
      <c r="BG164" s="76">
        <f>IF(N164="zákl. přenesená",J164,0)</f>
        <v>0</v>
      </c>
      <c r="BH164" s="76">
        <f>IF(N164="sníž. přenesená",J164,0)</f>
        <v>0</v>
      </c>
      <c r="BI164" s="76">
        <f>IF(N164="nulová",J164,0)</f>
        <v>0</v>
      </c>
      <c r="BJ164" s="17" t="s">
        <v>74</v>
      </c>
      <c r="BK164" s="76">
        <f>ROUND(I164*H164,2)</f>
        <v>0</v>
      </c>
      <c r="BL164" s="17" t="s">
        <v>130</v>
      </c>
      <c r="BM164" s="75" t="s">
        <v>232</v>
      </c>
    </row>
    <row r="165" spans="1:47" s="2" customFormat="1" ht="19.5">
      <c r="A165" s="186"/>
      <c r="B165" s="187"/>
      <c r="C165" s="186"/>
      <c r="D165" s="245" t="s">
        <v>132</v>
      </c>
      <c r="E165" s="186"/>
      <c r="F165" s="246" t="s">
        <v>233</v>
      </c>
      <c r="G165" s="186"/>
      <c r="H165" s="186"/>
      <c r="I165" s="77"/>
      <c r="J165" s="186"/>
      <c r="K165" s="186"/>
      <c r="L165" s="24"/>
      <c r="M165" s="78"/>
      <c r="N165" s="79"/>
      <c r="O165" s="30"/>
      <c r="P165" s="30"/>
      <c r="Q165" s="30"/>
      <c r="R165" s="30"/>
      <c r="S165" s="30"/>
      <c r="T165" s="31"/>
      <c r="U165" s="23"/>
      <c r="V165" s="23"/>
      <c r="W165" s="23"/>
      <c r="X165" s="23"/>
      <c r="Y165" s="23"/>
      <c r="Z165" s="23"/>
      <c r="AA165" s="23"/>
      <c r="AB165" s="23"/>
      <c r="AC165" s="23"/>
      <c r="AD165" s="23"/>
      <c r="AE165" s="23"/>
      <c r="AT165" s="17" t="s">
        <v>132</v>
      </c>
      <c r="AU165" s="17" t="s">
        <v>121</v>
      </c>
    </row>
    <row r="166" spans="1:51" s="13" customFormat="1" ht="12">
      <c r="A166" s="247"/>
      <c r="B166" s="248"/>
      <c r="C166" s="247"/>
      <c r="D166" s="245" t="s">
        <v>134</v>
      </c>
      <c r="E166" s="249" t="s">
        <v>3</v>
      </c>
      <c r="F166" s="250" t="s">
        <v>234</v>
      </c>
      <c r="G166" s="247"/>
      <c r="H166" s="251">
        <v>0.234</v>
      </c>
      <c r="I166" s="82"/>
      <c r="J166" s="247"/>
      <c r="K166" s="247"/>
      <c r="L166" s="80"/>
      <c r="M166" s="83"/>
      <c r="N166" s="84"/>
      <c r="O166" s="84"/>
      <c r="P166" s="84"/>
      <c r="Q166" s="84"/>
      <c r="R166" s="84"/>
      <c r="S166" s="84"/>
      <c r="T166" s="85"/>
      <c r="AT166" s="81" t="s">
        <v>134</v>
      </c>
      <c r="AU166" s="81" t="s">
        <v>121</v>
      </c>
      <c r="AV166" s="13" t="s">
        <v>76</v>
      </c>
      <c r="AW166" s="13" t="s">
        <v>33</v>
      </c>
      <c r="AX166" s="13" t="s">
        <v>74</v>
      </c>
      <c r="AY166" s="81" t="s">
        <v>120</v>
      </c>
    </row>
    <row r="167" spans="1:63" s="12" customFormat="1" ht="20.85" customHeight="1">
      <c r="A167" s="232"/>
      <c r="B167" s="233"/>
      <c r="C167" s="232"/>
      <c r="D167" s="234" t="s">
        <v>68</v>
      </c>
      <c r="E167" s="237" t="s">
        <v>235</v>
      </c>
      <c r="F167" s="237" t="s">
        <v>236</v>
      </c>
      <c r="G167" s="232"/>
      <c r="H167" s="232"/>
      <c r="I167" s="63"/>
      <c r="J167" s="238">
        <f>BK167</f>
        <v>0</v>
      </c>
      <c r="K167" s="232"/>
      <c r="L167" s="61"/>
      <c r="M167" s="64"/>
      <c r="N167" s="65"/>
      <c r="O167" s="65"/>
      <c r="P167" s="66">
        <f>SUM(P168:P171)</f>
        <v>0</v>
      </c>
      <c r="Q167" s="65"/>
      <c r="R167" s="66">
        <f>SUM(R168:R171)</f>
        <v>1.284003</v>
      </c>
      <c r="S167" s="65"/>
      <c r="T167" s="67">
        <f>SUM(T168:T171)</f>
        <v>0</v>
      </c>
      <c r="AR167" s="62" t="s">
        <v>74</v>
      </c>
      <c r="AT167" s="68" t="s">
        <v>68</v>
      </c>
      <c r="AU167" s="68" t="s">
        <v>76</v>
      </c>
      <c r="AY167" s="62" t="s">
        <v>120</v>
      </c>
      <c r="BK167" s="69">
        <f>SUM(BK168:BK171)</f>
        <v>0</v>
      </c>
    </row>
    <row r="168" spans="1:65" s="2" customFormat="1" ht="14.45" customHeight="1">
      <c r="A168" s="186"/>
      <c r="B168" s="187"/>
      <c r="C168" s="239" t="s">
        <v>237</v>
      </c>
      <c r="D168" s="239" t="s">
        <v>125</v>
      </c>
      <c r="E168" s="240" t="s">
        <v>238</v>
      </c>
      <c r="F168" s="241" t="s">
        <v>239</v>
      </c>
      <c r="G168" s="242" t="s">
        <v>128</v>
      </c>
      <c r="H168" s="243">
        <v>144.27</v>
      </c>
      <c r="I168" s="70"/>
      <c r="J168" s="244">
        <f>ROUND(I168*H168,2)</f>
        <v>0</v>
      </c>
      <c r="K168" s="241" t="s">
        <v>129</v>
      </c>
      <c r="L168" s="24"/>
      <c r="M168" s="71" t="s">
        <v>3</v>
      </c>
      <c r="N168" s="72" t="s">
        <v>41</v>
      </c>
      <c r="O168" s="30"/>
      <c r="P168" s="73">
        <f>O168*H168</f>
        <v>0</v>
      </c>
      <c r="Q168" s="73">
        <v>0.0089</v>
      </c>
      <c r="R168" s="73">
        <f>Q168*H168</f>
        <v>1.284003</v>
      </c>
      <c r="S168" s="73">
        <v>0</v>
      </c>
      <c r="T168" s="74">
        <f>S168*H168</f>
        <v>0</v>
      </c>
      <c r="U168" s="23"/>
      <c r="V168" s="23"/>
      <c r="W168" s="23"/>
      <c r="X168" s="23"/>
      <c r="Y168" s="23"/>
      <c r="Z168" s="23"/>
      <c r="AA168" s="23"/>
      <c r="AB168" s="23"/>
      <c r="AC168" s="23"/>
      <c r="AD168" s="23"/>
      <c r="AE168" s="23"/>
      <c r="AR168" s="75" t="s">
        <v>130</v>
      </c>
      <c r="AT168" s="75" t="s">
        <v>125</v>
      </c>
      <c r="AU168" s="75" t="s">
        <v>121</v>
      </c>
      <c r="AY168" s="17" t="s">
        <v>120</v>
      </c>
      <c r="BE168" s="76">
        <f>IF(N168="základní",J168,0)</f>
        <v>0</v>
      </c>
      <c r="BF168" s="76">
        <f>IF(N168="snížená",J168,0)</f>
        <v>0</v>
      </c>
      <c r="BG168" s="76">
        <f>IF(N168="zákl. přenesená",J168,0)</f>
        <v>0</v>
      </c>
      <c r="BH168" s="76">
        <f>IF(N168="sníž. přenesená",J168,0)</f>
        <v>0</v>
      </c>
      <c r="BI168" s="76">
        <f>IF(N168="nulová",J168,0)</f>
        <v>0</v>
      </c>
      <c r="BJ168" s="17" t="s">
        <v>74</v>
      </c>
      <c r="BK168" s="76">
        <f>ROUND(I168*H168,2)</f>
        <v>0</v>
      </c>
      <c r="BL168" s="17" t="s">
        <v>130</v>
      </c>
      <c r="BM168" s="75" t="s">
        <v>240</v>
      </c>
    </row>
    <row r="169" spans="1:47" s="2" customFormat="1" ht="12">
      <c r="A169" s="186"/>
      <c r="B169" s="187"/>
      <c r="C169" s="186"/>
      <c r="D169" s="245" t="s">
        <v>132</v>
      </c>
      <c r="E169" s="186"/>
      <c r="F169" s="246" t="s">
        <v>241</v>
      </c>
      <c r="G169" s="186"/>
      <c r="H169" s="186"/>
      <c r="I169" s="77"/>
      <c r="J169" s="186"/>
      <c r="K169" s="186"/>
      <c r="L169" s="24"/>
      <c r="M169" s="78"/>
      <c r="N169" s="79"/>
      <c r="O169" s="30"/>
      <c r="P169" s="30"/>
      <c r="Q169" s="30"/>
      <c r="R169" s="30"/>
      <c r="S169" s="30"/>
      <c r="T169" s="31"/>
      <c r="U169" s="23"/>
      <c r="V169" s="23"/>
      <c r="W169" s="23"/>
      <c r="X169" s="23"/>
      <c r="Y169" s="23"/>
      <c r="Z169" s="23"/>
      <c r="AA169" s="23"/>
      <c r="AB169" s="23"/>
      <c r="AC169" s="23"/>
      <c r="AD169" s="23"/>
      <c r="AE169" s="23"/>
      <c r="AT169" s="17" t="s">
        <v>132</v>
      </c>
      <c r="AU169" s="17" t="s">
        <v>121</v>
      </c>
    </row>
    <row r="170" spans="1:47" s="2" customFormat="1" ht="29.25">
      <c r="A170" s="186"/>
      <c r="B170" s="187"/>
      <c r="C170" s="186"/>
      <c r="D170" s="245" t="s">
        <v>143</v>
      </c>
      <c r="E170" s="186"/>
      <c r="F170" s="257" t="s">
        <v>242</v>
      </c>
      <c r="G170" s="186"/>
      <c r="H170" s="186"/>
      <c r="I170" s="77"/>
      <c r="J170" s="186"/>
      <c r="K170" s="186"/>
      <c r="L170" s="24"/>
      <c r="M170" s="78"/>
      <c r="N170" s="79"/>
      <c r="O170" s="30"/>
      <c r="P170" s="30"/>
      <c r="Q170" s="30"/>
      <c r="R170" s="30"/>
      <c r="S170" s="30"/>
      <c r="T170" s="31"/>
      <c r="U170" s="23"/>
      <c r="V170" s="23"/>
      <c r="W170" s="23"/>
      <c r="X170" s="23"/>
      <c r="Y170" s="23"/>
      <c r="Z170" s="23"/>
      <c r="AA170" s="23"/>
      <c r="AB170" s="23"/>
      <c r="AC170" s="23"/>
      <c r="AD170" s="23"/>
      <c r="AE170" s="23"/>
      <c r="AT170" s="17" t="s">
        <v>143</v>
      </c>
      <c r="AU170" s="17" t="s">
        <v>121</v>
      </c>
    </row>
    <row r="171" spans="1:51" s="13" customFormat="1" ht="12">
      <c r="A171" s="247"/>
      <c r="B171" s="248"/>
      <c r="C171" s="247"/>
      <c r="D171" s="245" t="s">
        <v>134</v>
      </c>
      <c r="E171" s="249" t="s">
        <v>3</v>
      </c>
      <c r="F171" s="250" t="s">
        <v>243</v>
      </c>
      <c r="G171" s="247"/>
      <c r="H171" s="251">
        <v>144.27</v>
      </c>
      <c r="I171" s="82"/>
      <c r="J171" s="247"/>
      <c r="K171" s="247"/>
      <c r="L171" s="80"/>
      <c r="M171" s="83"/>
      <c r="N171" s="84"/>
      <c r="O171" s="84"/>
      <c r="P171" s="84"/>
      <c r="Q171" s="84"/>
      <c r="R171" s="84"/>
      <c r="S171" s="84"/>
      <c r="T171" s="85"/>
      <c r="AT171" s="81" t="s">
        <v>134</v>
      </c>
      <c r="AU171" s="81" t="s">
        <v>121</v>
      </c>
      <c r="AV171" s="13" t="s">
        <v>76</v>
      </c>
      <c r="AW171" s="13" t="s">
        <v>33</v>
      </c>
      <c r="AX171" s="13" t="s">
        <v>74</v>
      </c>
      <c r="AY171" s="81" t="s">
        <v>120</v>
      </c>
    </row>
    <row r="172" spans="1:63" s="12" customFormat="1" ht="22.9" customHeight="1">
      <c r="A172" s="232"/>
      <c r="B172" s="233"/>
      <c r="C172" s="232"/>
      <c r="D172" s="234" t="s">
        <v>68</v>
      </c>
      <c r="E172" s="237" t="s">
        <v>244</v>
      </c>
      <c r="F172" s="237" t="s">
        <v>245</v>
      </c>
      <c r="G172" s="232"/>
      <c r="H172" s="232"/>
      <c r="I172" s="63"/>
      <c r="J172" s="238">
        <f>BK172</f>
        <v>0</v>
      </c>
      <c r="K172" s="232"/>
      <c r="L172" s="61"/>
      <c r="M172" s="64"/>
      <c r="N172" s="65"/>
      <c r="O172" s="65"/>
      <c r="P172" s="66">
        <f>SUM(P173:P196)</f>
        <v>0</v>
      </c>
      <c r="Q172" s="65"/>
      <c r="R172" s="66">
        <f>SUM(R173:R196)</f>
        <v>0</v>
      </c>
      <c r="S172" s="65"/>
      <c r="T172" s="67">
        <f>SUM(T173:T196)</f>
        <v>0</v>
      </c>
      <c r="AR172" s="62" t="s">
        <v>74</v>
      </c>
      <c r="AT172" s="68" t="s">
        <v>68</v>
      </c>
      <c r="AU172" s="68" t="s">
        <v>74</v>
      </c>
      <c r="AY172" s="62" t="s">
        <v>120</v>
      </c>
      <c r="BK172" s="69">
        <f>SUM(BK173:BK196)</f>
        <v>0</v>
      </c>
    </row>
    <row r="173" spans="1:65" s="2" customFormat="1" ht="14.45" customHeight="1">
      <c r="A173" s="186"/>
      <c r="B173" s="187"/>
      <c r="C173" s="239" t="s">
        <v>9</v>
      </c>
      <c r="D173" s="239" t="s">
        <v>125</v>
      </c>
      <c r="E173" s="240" t="s">
        <v>246</v>
      </c>
      <c r="F173" s="241" t="s">
        <v>247</v>
      </c>
      <c r="G173" s="242" t="s">
        <v>148</v>
      </c>
      <c r="H173" s="243">
        <v>24.853</v>
      </c>
      <c r="I173" s="70"/>
      <c r="J173" s="244">
        <f>ROUND(I173*H173,2)</f>
        <v>0</v>
      </c>
      <c r="K173" s="241" t="s">
        <v>129</v>
      </c>
      <c r="L173" s="24"/>
      <c r="M173" s="71" t="s">
        <v>3</v>
      </c>
      <c r="N173" s="72" t="s">
        <v>41</v>
      </c>
      <c r="O173" s="30"/>
      <c r="P173" s="73">
        <f>O173*H173</f>
        <v>0</v>
      </c>
      <c r="Q173" s="73">
        <v>0</v>
      </c>
      <c r="R173" s="73">
        <f>Q173*H173</f>
        <v>0</v>
      </c>
      <c r="S173" s="73">
        <v>0</v>
      </c>
      <c r="T173" s="74">
        <f>S173*H173</f>
        <v>0</v>
      </c>
      <c r="U173" s="23"/>
      <c r="V173" s="23"/>
      <c r="W173" s="23"/>
      <c r="X173" s="23"/>
      <c r="Y173" s="23"/>
      <c r="Z173" s="23"/>
      <c r="AA173" s="23"/>
      <c r="AB173" s="23"/>
      <c r="AC173" s="23"/>
      <c r="AD173" s="23"/>
      <c r="AE173" s="23"/>
      <c r="AR173" s="75" t="s">
        <v>130</v>
      </c>
      <c r="AT173" s="75" t="s">
        <v>125</v>
      </c>
      <c r="AU173" s="75" t="s">
        <v>76</v>
      </c>
      <c r="AY173" s="17" t="s">
        <v>120</v>
      </c>
      <c r="BE173" s="76">
        <f>IF(N173="základní",J173,0)</f>
        <v>0</v>
      </c>
      <c r="BF173" s="76">
        <f>IF(N173="snížená",J173,0)</f>
        <v>0</v>
      </c>
      <c r="BG173" s="76">
        <f>IF(N173="zákl. přenesená",J173,0)</f>
        <v>0</v>
      </c>
      <c r="BH173" s="76">
        <f>IF(N173="sníž. přenesená",J173,0)</f>
        <v>0</v>
      </c>
      <c r="BI173" s="76">
        <f>IF(N173="nulová",J173,0)</f>
        <v>0</v>
      </c>
      <c r="BJ173" s="17" t="s">
        <v>74</v>
      </c>
      <c r="BK173" s="76">
        <f>ROUND(I173*H173,2)</f>
        <v>0</v>
      </c>
      <c r="BL173" s="17" t="s">
        <v>130</v>
      </c>
      <c r="BM173" s="75" t="s">
        <v>248</v>
      </c>
    </row>
    <row r="174" spans="1:47" s="2" customFormat="1" ht="19.5">
      <c r="A174" s="186"/>
      <c r="B174" s="187"/>
      <c r="C174" s="186"/>
      <c r="D174" s="245" t="s">
        <v>132</v>
      </c>
      <c r="E174" s="186"/>
      <c r="F174" s="246" t="s">
        <v>249</v>
      </c>
      <c r="G174" s="186"/>
      <c r="H174" s="186"/>
      <c r="I174" s="77"/>
      <c r="J174" s="186"/>
      <c r="K174" s="186"/>
      <c r="L174" s="24"/>
      <c r="M174" s="78"/>
      <c r="N174" s="79"/>
      <c r="O174" s="30"/>
      <c r="P174" s="30"/>
      <c r="Q174" s="30"/>
      <c r="R174" s="30"/>
      <c r="S174" s="30"/>
      <c r="T174" s="31"/>
      <c r="U174" s="23"/>
      <c r="V174" s="23"/>
      <c r="W174" s="23"/>
      <c r="X174" s="23"/>
      <c r="Y174" s="23"/>
      <c r="Z174" s="23"/>
      <c r="AA174" s="23"/>
      <c r="AB174" s="23"/>
      <c r="AC174" s="23"/>
      <c r="AD174" s="23"/>
      <c r="AE174" s="23"/>
      <c r="AT174" s="17" t="s">
        <v>132</v>
      </c>
      <c r="AU174" s="17" t="s">
        <v>76</v>
      </c>
    </row>
    <row r="175" spans="1:47" s="2" customFormat="1" ht="107.25">
      <c r="A175" s="186"/>
      <c r="B175" s="187"/>
      <c r="C175" s="186"/>
      <c r="D175" s="245" t="s">
        <v>143</v>
      </c>
      <c r="E175" s="186"/>
      <c r="F175" s="257" t="s">
        <v>250</v>
      </c>
      <c r="G175" s="186"/>
      <c r="H175" s="186"/>
      <c r="I175" s="77"/>
      <c r="J175" s="186"/>
      <c r="K175" s="186"/>
      <c r="L175" s="24"/>
      <c r="M175" s="78"/>
      <c r="N175" s="79"/>
      <c r="O175" s="30"/>
      <c r="P175" s="30"/>
      <c r="Q175" s="30"/>
      <c r="R175" s="30"/>
      <c r="S175" s="30"/>
      <c r="T175" s="31"/>
      <c r="U175" s="23"/>
      <c r="V175" s="23"/>
      <c r="W175" s="23"/>
      <c r="X175" s="23"/>
      <c r="Y175" s="23"/>
      <c r="Z175" s="23"/>
      <c r="AA175" s="23"/>
      <c r="AB175" s="23"/>
      <c r="AC175" s="23"/>
      <c r="AD175" s="23"/>
      <c r="AE175" s="23"/>
      <c r="AT175" s="17" t="s">
        <v>143</v>
      </c>
      <c r="AU175" s="17" t="s">
        <v>76</v>
      </c>
    </row>
    <row r="176" spans="1:65" s="2" customFormat="1" ht="14.45" customHeight="1">
      <c r="A176" s="186"/>
      <c r="B176" s="187"/>
      <c r="C176" s="239" t="s">
        <v>251</v>
      </c>
      <c r="D176" s="239" t="s">
        <v>125</v>
      </c>
      <c r="E176" s="240" t="s">
        <v>252</v>
      </c>
      <c r="F176" s="241" t="s">
        <v>253</v>
      </c>
      <c r="G176" s="242" t="s">
        <v>254</v>
      </c>
      <c r="H176" s="243">
        <v>20</v>
      </c>
      <c r="I176" s="70"/>
      <c r="J176" s="244">
        <f>ROUND(I176*H176,2)</f>
        <v>0</v>
      </c>
      <c r="K176" s="241" t="s">
        <v>129</v>
      </c>
      <c r="L176" s="24"/>
      <c r="M176" s="71" t="s">
        <v>3</v>
      </c>
      <c r="N176" s="72" t="s">
        <v>41</v>
      </c>
      <c r="O176" s="30"/>
      <c r="P176" s="73">
        <f>O176*H176</f>
        <v>0</v>
      </c>
      <c r="Q176" s="73">
        <v>0</v>
      </c>
      <c r="R176" s="73">
        <f>Q176*H176</f>
        <v>0</v>
      </c>
      <c r="S176" s="73">
        <v>0</v>
      </c>
      <c r="T176" s="74">
        <f>S176*H176</f>
        <v>0</v>
      </c>
      <c r="U176" s="23"/>
      <c r="V176" s="23"/>
      <c r="W176" s="23"/>
      <c r="X176" s="23"/>
      <c r="Y176" s="23"/>
      <c r="Z176" s="23"/>
      <c r="AA176" s="23"/>
      <c r="AB176" s="23"/>
      <c r="AC176" s="23"/>
      <c r="AD176" s="23"/>
      <c r="AE176" s="23"/>
      <c r="AR176" s="75" t="s">
        <v>130</v>
      </c>
      <c r="AT176" s="75" t="s">
        <v>125</v>
      </c>
      <c r="AU176" s="75" t="s">
        <v>76</v>
      </c>
      <c r="AY176" s="17" t="s">
        <v>120</v>
      </c>
      <c r="BE176" s="76">
        <f>IF(N176="základní",J176,0)</f>
        <v>0</v>
      </c>
      <c r="BF176" s="76">
        <f>IF(N176="snížená",J176,0)</f>
        <v>0</v>
      </c>
      <c r="BG176" s="76">
        <f>IF(N176="zákl. přenesená",J176,0)</f>
        <v>0</v>
      </c>
      <c r="BH176" s="76">
        <f>IF(N176="sníž. přenesená",J176,0)</f>
        <v>0</v>
      </c>
      <c r="BI176" s="76">
        <f>IF(N176="nulová",J176,0)</f>
        <v>0</v>
      </c>
      <c r="BJ176" s="17" t="s">
        <v>74</v>
      </c>
      <c r="BK176" s="76">
        <f>ROUND(I176*H176,2)</f>
        <v>0</v>
      </c>
      <c r="BL176" s="17" t="s">
        <v>130</v>
      </c>
      <c r="BM176" s="75" t="s">
        <v>255</v>
      </c>
    </row>
    <row r="177" spans="1:47" s="2" customFormat="1" ht="12">
      <c r="A177" s="186"/>
      <c r="B177" s="187"/>
      <c r="C177" s="186"/>
      <c r="D177" s="245" t="s">
        <v>132</v>
      </c>
      <c r="E177" s="186"/>
      <c r="F177" s="246" t="s">
        <v>256</v>
      </c>
      <c r="G177" s="186"/>
      <c r="H177" s="186"/>
      <c r="I177" s="77"/>
      <c r="J177" s="186"/>
      <c r="K177" s="186"/>
      <c r="L177" s="24"/>
      <c r="M177" s="78"/>
      <c r="N177" s="79"/>
      <c r="O177" s="30"/>
      <c r="P177" s="30"/>
      <c r="Q177" s="30"/>
      <c r="R177" s="30"/>
      <c r="S177" s="30"/>
      <c r="T177" s="31"/>
      <c r="U177" s="23"/>
      <c r="V177" s="23"/>
      <c r="W177" s="23"/>
      <c r="X177" s="23"/>
      <c r="Y177" s="23"/>
      <c r="Z177" s="23"/>
      <c r="AA177" s="23"/>
      <c r="AB177" s="23"/>
      <c r="AC177" s="23"/>
      <c r="AD177" s="23"/>
      <c r="AE177" s="23"/>
      <c r="AT177" s="17" t="s">
        <v>132</v>
      </c>
      <c r="AU177" s="17" t="s">
        <v>76</v>
      </c>
    </row>
    <row r="178" spans="1:47" s="2" customFormat="1" ht="58.5">
      <c r="A178" s="186"/>
      <c r="B178" s="187"/>
      <c r="C178" s="186"/>
      <c r="D178" s="245" t="s">
        <v>143</v>
      </c>
      <c r="E178" s="186"/>
      <c r="F178" s="257" t="s">
        <v>257</v>
      </c>
      <c r="G178" s="186"/>
      <c r="H178" s="186"/>
      <c r="I178" s="77"/>
      <c r="J178" s="186"/>
      <c r="K178" s="186"/>
      <c r="L178" s="24"/>
      <c r="M178" s="78"/>
      <c r="N178" s="79"/>
      <c r="O178" s="30"/>
      <c r="P178" s="30"/>
      <c r="Q178" s="30"/>
      <c r="R178" s="30"/>
      <c r="S178" s="30"/>
      <c r="T178" s="31"/>
      <c r="U178" s="23"/>
      <c r="V178" s="23"/>
      <c r="W178" s="23"/>
      <c r="X178" s="23"/>
      <c r="Y178" s="23"/>
      <c r="Z178" s="23"/>
      <c r="AA178" s="23"/>
      <c r="AB178" s="23"/>
      <c r="AC178" s="23"/>
      <c r="AD178" s="23"/>
      <c r="AE178" s="23"/>
      <c r="AT178" s="17" t="s">
        <v>143</v>
      </c>
      <c r="AU178" s="17" t="s">
        <v>76</v>
      </c>
    </row>
    <row r="179" spans="1:51" s="13" customFormat="1" ht="12">
      <c r="A179" s="247"/>
      <c r="B179" s="248"/>
      <c r="C179" s="247"/>
      <c r="D179" s="245" t="s">
        <v>134</v>
      </c>
      <c r="E179" s="249" t="s">
        <v>3</v>
      </c>
      <c r="F179" s="250" t="s">
        <v>258</v>
      </c>
      <c r="G179" s="247"/>
      <c r="H179" s="251">
        <v>20</v>
      </c>
      <c r="I179" s="82"/>
      <c r="J179" s="247"/>
      <c r="K179" s="247"/>
      <c r="L179" s="80"/>
      <c r="M179" s="83"/>
      <c r="N179" s="84"/>
      <c r="O179" s="84"/>
      <c r="P179" s="84"/>
      <c r="Q179" s="84"/>
      <c r="R179" s="84"/>
      <c r="S179" s="84"/>
      <c r="T179" s="85"/>
      <c r="AT179" s="81" t="s">
        <v>134</v>
      </c>
      <c r="AU179" s="81" t="s">
        <v>76</v>
      </c>
      <c r="AV179" s="13" t="s">
        <v>76</v>
      </c>
      <c r="AW179" s="13" t="s">
        <v>33</v>
      </c>
      <c r="AX179" s="13" t="s">
        <v>74</v>
      </c>
      <c r="AY179" s="81" t="s">
        <v>120</v>
      </c>
    </row>
    <row r="180" spans="1:65" s="2" customFormat="1" ht="14.45" customHeight="1">
      <c r="A180" s="186"/>
      <c r="B180" s="187"/>
      <c r="C180" s="239" t="s">
        <v>259</v>
      </c>
      <c r="D180" s="239" t="s">
        <v>125</v>
      </c>
      <c r="E180" s="240" t="s">
        <v>260</v>
      </c>
      <c r="F180" s="241" t="s">
        <v>261</v>
      </c>
      <c r="G180" s="242" t="s">
        <v>254</v>
      </c>
      <c r="H180" s="243">
        <v>280</v>
      </c>
      <c r="I180" s="70"/>
      <c r="J180" s="244">
        <f>ROUND(I180*H180,2)</f>
        <v>0</v>
      </c>
      <c r="K180" s="241" t="s">
        <v>129</v>
      </c>
      <c r="L180" s="24"/>
      <c r="M180" s="71" t="s">
        <v>3</v>
      </c>
      <c r="N180" s="72" t="s">
        <v>41</v>
      </c>
      <c r="O180" s="30"/>
      <c r="P180" s="73">
        <f>O180*H180</f>
        <v>0</v>
      </c>
      <c r="Q180" s="73">
        <v>0</v>
      </c>
      <c r="R180" s="73">
        <f>Q180*H180</f>
        <v>0</v>
      </c>
      <c r="S180" s="73">
        <v>0</v>
      </c>
      <c r="T180" s="74">
        <f>S180*H180</f>
        <v>0</v>
      </c>
      <c r="U180" s="23"/>
      <c r="V180" s="23"/>
      <c r="W180" s="23"/>
      <c r="X180" s="23"/>
      <c r="Y180" s="23"/>
      <c r="Z180" s="23"/>
      <c r="AA180" s="23"/>
      <c r="AB180" s="23"/>
      <c r="AC180" s="23"/>
      <c r="AD180" s="23"/>
      <c r="AE180" s="23"/>
      <c r="AR180" s="75" t="s">
        <v>130</v>
      </c>
      <c r="AT180" s="75" t="s">
        <v>125</v>
      </c>
      <c r="AU180" s="75" t="s">
        <v>76</v>
      </c>
      <c r="AY180" s="17" t="s">
        <v>120</v>
      </c>
      <c r="BE180" s="76">
        <f>IF(N180="základní",J180,0)</f>
        <v>0</v>
      </c>
      <c r="BF180" s="76">
        <f>IF(N180="snížená",J180,0)</f>
        <v>0</v>
      </c>
      <c r="BG180" s="76">
        <f>IF(N180="zákl. přenesená",J180,0)</f>
        <v>0</v>
      </c>
      <c r="BH180" s="76">
        <f>IF(N180="sníž. přenesená",J180,0)</f>
        <v>0</v>
      </c>
      <c r="BI180" s="76">
        <f>IF(N180="nulová",J180,0)</f>
        <v>0</v>
      </c>
      <c r="BJ180" s="17" t="s">
        <v>74</v>
      </c>
      <c r="BK180" s="76">
        <f>ROUND(I180*H180,2)</f>
        <v>0</v>
      </c>
      <c r="BL180" s="17" t="s">
        <v>130</v>
      </c>
      <c r="BM180" s="75" t="s">
        <v>262</v>
      </c>
    </row>
    <row r="181" spans="1:47" s="2" customFormat="1" ht="12">
      <c r="A181" s="186"/>
      <c r="B181" s="187"/>
      <c r="C181" s="186"/>
      <c r="D181" s="245" t="s">
        <v>132</v>
      </c>
      <c r="E181" s="186"/>
      <c r="F181" s="246" t="s">
        <v>263</v>
      </c>
      <c r="G181" s="186"/>
      <c r="H181" s="186"/>
      <c r="I181" s="77"/>
      <c r="J181" s="186"/>
      <c r="K181" s="186"/>
      <c r="L181" s="24"/>
      <c r="M181" s="78"/>
      <c r="N181" s="79"/>
      <c r="O181" s="30"/>
      <c r="P181" s="30"/>
      <c r="Q181" s="30"/>
      <c r="R181" s="30"/>
      <c r="S181" s="30"/>
      <c r="T181" s="31"/>
      <c r="U181" s="23"/>
      <c r="V181" s="23"/>
      <c r="W181" s="23"/>
      <c r="X181" s="23"/>
      <c r="Y181" s="23"/>
      <c r="Z181" s="23"/>
      <c r="AA181" s="23"/>
      <c r="AB181" s="23"/>
      <c r="AC181" s="23"/>
      <c r="AD181" s="23"/>
      <c r="AE181" s="23"/>
      <c r="AT181" s="17" t="s">
        <v>132</v>
      </c>
      <c r="AU181" s="17" t="s">
        <v>76</v>
      </c>
    </row>
    <row r="182" spans="1:47" s="2" customFormat="1" ht="58.5">
      <c r="A182" s="186"/>
      <c r="B182" s="187"/>
      <c r="C182" s="186"/>
      <c r="D182" s="245" t="s">
        <v>143</v>
      </c>
      <c r="E182" s="186"/>
      <c r="F182" s="257" t="s">
        <v>257</v>
      </c>
      <c r="G182" s="186"/>
      <c r="H182" s="186"/>
      <c r="I182" s="77"/>
      <c r="J182" s="186"/>
      <c r="K182" s="186"/>
      <c r="L182" s="24"/>
      <c r="M182" s="78"/>
      <c r="N182" s="79"/>
      <c r="O182" s="30"/>
      <c r="P182" s="30"/>
      <c r="Q182" s="30"/>
      <c r="R182" s="30"/>
      <c r="S182" s="30"/>
      <c r="T182" s="31"/>
      <c r="U182" s="23"/>
      <c r="V182" s="23"/>
      <c r="W182" s="23"/>
      <c r="X182" s="23"/>
      <c r="Y182" s="23"/>
      <c r="Z182" s="23"/>
      <c r="AA182" s="23"/>
      <c r="AB182" s="23"/>
      <c r="AC182" s="23"/>
      <c r="AD182" s="23"/>
      <c r="AE182" s="23"/>
      <c r="AT182" s="17" t="s">
        <v>143</v>
      </c>
      <c r="AU182" s="17" t="s">
        <v>76</v>
      </c>
    </row>
    <row r="183" spans="1:51" s="13" customFormat="1" ht="12">
      <c r="A183" s="247"/>
      <c r="B183" s="248"/>
      <c r="C183" s="247"/>
      <c r="D183" s="245" t="s">
        <v>134</v>
      </c>
      <c r="E183" s="249" t="s">
        <v>3</v>
      </c>
      <c r="F183" s="250" t="s">
        <v>264</v>
      </c>
      <c r="G183" s="247"/>
      <c r="H183" s="251">
        <v>280</v>
      </c>
      <c r="I183" s="82"/>
      <c r="J183" s="247"/>
      <c r="K183" s="247"/>
      <c r="L183" s="80"/>
      <c r="M183" s="83"/>
      <c r="N183" s="84"/>
      <c r="O183" s="84"/>
      <c r="P183" s="84"/>
      <c r="Q183" s="84"/>
      <c r="R183" s="84"/>
      <c r="S183" s="84"/>
      <c r="T183" s="85"/>
      <c r="AT183" s="81" t="s">
        <v>134</v>
      </c>
      <c r="AU183" s="81" t="s">
        <v>76</v>
      </c>
      <c r="AV183" s="13" t="s">
        <v>76</v>
      </c>
      <c r="AW183" s="13" t="s">
        <v>33</v>
      </c>
      <c r="AX183" s="13" t="s">
        <v>74</v>
      </c>
      <c r="AY183" s="81" t="s">
        <v>120</v>
      </c>
    </row>
    <row r="184" spans="1:65" s="2" customFormat="1" ht="14.45" customHeight="1">
      <c r="A184" s="186"/>
      <c r="B184" s="187"/>
      <c r="C184" s="239" t="s">
        <v>265</v>
      </c>
      <c r="D184" s="239" t="s">
        <v>125</v>
      </c>
      <c r="E184" s="240" t="s">
        <v>266</v>
      </c>
      <c r="F184" s="241" t="s">
        <v>267</v>
      </c>
      <c r="G184" s="242" t="s">
        <v>148</v>
      </c>
      <c r="H184" s="243">
        <v>24.853</v>
      </c>
      <c r="I184" s="70"/>
      <c r="J184" s="244">
        <f>ROUND(I184*H184,2)</f>
        <v>0</v>
      </c>
      <c r="K184" s="241" t="s">
        <v>129</v>
      </c>
      <c r="L184" s="24"/>
      <c r="M184" s="71" t="s">
        <v>3</v>
      </c>
      <c r="N184" s="72" t="s">
        <v>41</v>
      </c>
      <c r="O184" s="30"/>
      <c r="P184" s="73">
        <f>O184*H184</f>
        <v>0</v>
      </c>
      <c r="Q184" s="73">
        <v>0</v>
      </c>
      <c r="R184" s="73">
        <f>Q184*H184</f>
        <v>0</v>
      </c>
      <c r="S184" s="73">
        <v>0</v>
      </c>
      <c r="T184" s="74">
        <f>S184*H184</f>
        <v>0</v>
      </c>
      <c r="U184" s="23"/>
      <c r="V184" s="23"/>
      <c r="W184" s="23"/>
      <c r="X184" s="23"/>
      <c r="Y184" s="23"/>
      <c r="Z184" s="23"/>
      <c r="AA184" s="23"/>
      <c r="AB184" s="23"/>
      <c r="AC184" s="23"/>
      <c r="AD184" s="23"/>
      <c r="AE184" s="23"/>
      <c r="AR184" s="75" t="s">
        <v>130</v>
      </c>
      <c r="AT184" s="75" t="s">
        <v>125</v>
      </c>
      <c r="AU184" s="75" t="s">
        <v>76</v>
      </c>
      <c r="AY184" s="17" t="s">
        <v>120</v>
      </c>
      <c r="BE184" s="76">
        <f>IF(N184="základní",J184,0)</f>
        <v>0</v>
      </c>
      <c r="BF184" s="76">
        <f>IF(N184="snížená",J184,0)</f>
        <v>0</v>
      </c>
      <c r="BG184" s="76">
        <f>IF(N184="zákl. přenesená",J184,0)</f>
        <v>0</v>
      </c>
      <c r="BH184" s="76">
        <f>IF(N184="sníž. přenesená",J184,0)</f>
        <v>0</v>
      </c>
      <c r="BI184" s="76">
        <f>IF(N184="nulová",J184,0)</f>
        <v>0</v>
      </c>
      <c r="BJ184" s="17" t="s">
        <v>74</v>
      </c>
      <c r="BK184" s="76">
        <f>ROUND(I184*H184,2)</f>
        <v>0</v>
      </c>
      <c r="BL184" s="17" t="s">
        <v>130</v>
      </c>
      <c r="BM184" s="75" t="s">
        <v>268</v>
      </c>
    </row>
    <row r="185" spans="1:47" s="2" customFormat="1" ht="12">
      <c r="A185" s="186"/>
      <c r="B185" s="187"/>
      <c r="C185" s="186"/>
      <c r="D185" s="245" t="s">
        <v>132</v>
      </c>
      <c r="E185" s="186"/>
      <c r="F185" s="246" t="s">
        <v>269</v>
      </c>
      <c r="G185" s="186"/>
      <c r="H185" s="186"/>
      <c r="I185" s="77"/>
      <c r="J185" s="186"/>
      <c r="K185" s="186"/>
      <c r="L185" s="24"/>
      <c r="M185" s="78"/>
      <c r="N185" s="79"/>
      <c r="O185" s="30"/>
      <c r="P185" s="30"/>
      <c r="Q185" s="30"/>
      <c r="R185" s="30"/>
      <c r="S185" s="30"/>
      <c r="T185" s="31"/>
      <c r="U185" s="23"/>
      <c r="V185" s="23"/>
      <c r="W185" s="23"/>
      <c r="X185" s="23"/>
      <c r="Y185" s="23"/>
      <c r="Z185" s="23"/>
      <c r="AA185" s="23"/>
      <c r="AB185" s="23"/>
      <c r="AC185" s="23"/>
      <c r="AD185" s="23"/>
      <c r="AE185" s="23"/>
      <c r="AT185" s="17" t="s">
        <v>132</v>
      </c>
      <c r="AU185" s="17" t="s">
        <v>76</v>
      </c>
    </row>
    <row r="186" spans="1:47" s="2" customFormat="1" ht="58.5">
      <c r="A186" s="186"/>
      <c r="B186" s="187"/>
      <c r="C186" s="186"/>
      <c r="D186" s="245" t="s">
        <v>143</v>
      </c>
      <c r="E186" s="186"/>
      <c r="F186" s="257" t="s">
        <v>270</v>
      </c>
      <c r="G186" s="186"/>
      <c r="H186" s="186"/>
      <c r="I186" s="77"/>
      <c r="J186" s="186"/>
      <c r="K186" s="186"/>
      <c r="L186" s="24"/>
      <c r="M186" s="78"/>
      <c r="N186" s="79"/>
      <c r="O186" s="30"/>
      <c r="P186" s="30"/>
      <c r="Q186" s="30"/>
      <c r="R186" s="30"/>
      <c r="S186" s="30"/>
      <c r="T186" s="31"/>
      <c r="U186" s="23"/>
      <c r="V186" s="23"/>
      <c r="W186" s="23"/>
      <c r="X186" s="23"/>
      <c r="Y186" s="23"/>
      <c r="Z186" s="23"/>
      <c r="AA186" s="23"/>
      <c r="AB186" s="23"/>
      <c r="AC186" s="23"/>
      <c r="AD186" s="23"/>
      <c r="AE186" s="23"/>
      <c r="AT186" s="17" t="s">
        <v>143</v>
      </c>
      <c r="AU186" s="17" t="s">
        <v>76</v>
      </c>
    </row>
    <row r="187" spans="1:65" s="2" customFormat="1" ht="14.45" customHeight="1">
      <c r="A187" s="186"/>
      <c r="B187" s="187"/>
      <c r="C187" s="239" t="s">
        <v>271</v>
      </c>
      <c r="D187" s="239" t="s">
        <v>125</v>
      </c>
      <c r="E187" s="240" t="s">
        <v>272</v>
      </c>
      <c r="F187" s="241" t="s">
        <v>273</v>
      </c>
      <c r="G187" s="242" t="s">
        <v>148</v>
      </c>
      <c r="H187" s="243">
        <v>248.53</v>
      </c>
      <c r="I187" s="70"/>
      <c r="J187" s="244">
        <f>ROUND(I187*H187,2)</f>
        <v>0</v>
      </c>
      <c r="K187" s="241" t="s">
        <v>129</v>
      </c>
      <c r="L187" s="24"/>
      <c r="M187" s="71" t="s">
        <v>3</v>
      </c>
      <c r="N187" s="72" t="s">
        <v>41</v>
      </c>
      <c r="O187" s="30"/>
      <c r="P187" s="73">
        <f>O187*H187</f>
        <v>0</v>
      </c>
      <c r="Q187" s="73">
        <v>0</v>
      </c>
      <c r="R187" s="73">
        <f>Q187*H187</f>
        <v>0</v>
      </c>
      <c r="S187" s="73">
        <v>0</v>
      </c>
      <c r="T187" s="74">
        <f>S187*H187</f>
        <v>0</v>
      </c>
      <c r="U187" s="23"/>
      <c r="V187" s="23"/>
      <c r="W187" s="23"/>
      <c r="X187" s="23"/>
      <c r="Y187" s="23"/>
      <c r="Z187" s="23"/>
      <c r="AA187" s="23"/>
      <c r="AB187" s="23"/>
      <c r="AC187" s="23"/>
      <c r="AD187" s="23"/>
      <c r="AE187" s="23"/>
      <c r="AR187" s="75" t="s">
        <v>130</v>
      </c>
      <c r="AT187" s="75" t="s">
        <v>125</v>
      </c>
      <c r="AU187" s="75" t="s">
        <v>76</v>
      </c>
      <c r="AY187" s="17" t="s">
        <v>120</v>
      </c>
      <c r="BE187" s="76">
        <f>IF(N187="základní",J187,0)</f>
        <v>0</v>
      </c>
      <c r="BF187" s="76">
        <f>IF(N187="snížená",J187,0)</f>
        <v>0</v>
      </c>
      <c r="BG187" s="76">
        <f>IF(N187="zákl. přenesená",J187,0)</f>
        <v>0</v>
      </c>
      <c r="BH187" s="76">
        <f>IF(N187="sníž. přenesená",J187,0)</f>
        <v>0</v>
      </c>
      <c r="BI187" s="76">
        <f>IF(N187="nulová",J187,0)</f>
        <v>0</v>
      </c>
      <c r="BJ187" s="17" t="s">
        <v>74</v>
      </c>
      <c r="BK187" s="76">
        <f>ROUND(I187*H187,2)</f>
        <v>0</v>
      </c>
      <c r="BL187" s="17" t="s">
        <v>130</v>
      </c>
      <c r="BM187" s="75" t="s">
        <v>274</v>
      </c>
    </row>
    <row r="188" spans="1:47" s="2" customFormat="1" ht="19.5">
      <c r="A188" s="186"/>
      <c r="B188" s="187"/>
      <c r="C188" s="186"/>
      <c r="D188" s="245" t="s">
        <v>132</v>
      </c>
      <c r="E188" s="186"/>
      <c r="F188" s="246" t="s">
        <v>275</v>
      </c>
      <c r="G188" s="186"/>
      <c r="H188" s="186"/>
      <c r="I188" s="77"/>
      <c r="J188" s="186"/>
      <c r="K188" s="186"/>
      <c r="L188" s="24"/>
      <c r="M188" s="78"/>
      <c r="N188" s="79"/>
      <c r="O188" s="30"/>
      <c r="P188" s="30"/>
      <c r="Q188" s="30"/>
      <c r="R188" s="30"/>
      <c r="S188" s="30"/>
      <c r="T188" s="31"/>
      <c r="U188" s="23"/>
      <c r="V188" s="23"/>
      <c r="W188" s="23"/>
      <c r="X188" s="23"/>
      <c r="Y188" s="23"/>
      <c r="Z188" s="23"/>
      <c r="AA188" s="23"/>
      <c r="AB188" s="23"/>
      <c r="AC188" s="23"/>
      <c r="AD188" s="23"/>
      <c r="AE188" s="23"/>
      <c r="AT188" s="17" t="s">
        <v>132</v>
      </c>
      <c r="AU188" s="17" t="s">
        <v>76</v>
      </c>
    </row>
    <row r="189" spans="1:47" s="2" customFormat="1" ht="58.5">
      <c r="A189" s="186"/>
      <c r="B189" s="187"/>
      <c r="C189" s="186"/>
      <c r="D189" s="245" t="s">
        <v>143</v>
      </c>
      <c r="E189" s="186"/>
      <c r="F189" s="257" t="s">
        <v>270</v>
      </c>
      <c r="G189" s="186"/>
      <c r="H189" s="186"/>
      <c r="I189" s="77"/>
      <c r="J189" s="186"/>
      <c r="K189" s="186"/>
      <c r="L189" s="24"/>
      <c r="M189" s="78"/>
      <c r="N189" s="79"/>
      <c r="O189" s="30"/>
      <c r="P189" s="30"/>
      <c r="Q189" s="30"/>
      <c r="R189" s="30"/>
      <c r="S189" s="30"/>
      <c r="T189" s="31"/>
      <c r="U189" s="23"/>
      <c r="V189" s="23"/>
      <c r="W189" s="23"/>
      <c r="X189" s="23"/>
      <c r="Y189" s="23"/>
      <c r="Z189" s="23"/>
      <c r="AA189" s="23"/>
      <c r="AB189" s="23"/>
      <c r="AC189" s="23"/>
      <c r="AD189" s="23"/>
      <c r="AE189" s="23"/>
      <c r="AT189" s="17" t="s">
        <v>143</v>
      </c>
      <c r="AU189" s="17" t="s">
        <v>76</v>
      </c>
    </row>
    <row r="190" spans="1:51" s="13" customFormat="1" ht="12">
      <c r="A190" s="247"/>
      <c r="B190" s="248"/>
      <c r="C190" s="247"/>
      <c r="D190" s="245" t="s">
        <v>134</v>
      </c>
      <c r="E190" s="247"/>
      <c r="F190" s="250" t="s">
        <v>276</v>
      </c>
      <c r="G190" s="247"/>
      <c r="H190" s="251">
        <v>248.53</v>
      </c>
      <c r="I190" s="82"/>
      <c r="J190" s="247"/>
      <c r="K190" s="247"/>
      <c r="L190" s="80"/>
      <c r="M190" s="83"/>
      <c r="N190" s="84"/>
      <c r="O190" s="84"/>
      <c r="P190" s="84"/>
      <c r="Q190" s="84"/>
      <c r="R190" s="84"/>
      <c r="S190" s="84"/>
      <c r="T190" s="85"/>
      <c r="AT190" s="81" t="s">
        <v>134</v>
      </c>
      <c r="AU190" s="81" t="s">
        <v>76</v>
      </c>
      <c r="AV190" s="13" t="s">
        <v>76</v>
      </c>
      <c r="AW190" s="13" t="s">
        <v>4</v>
      </c>
      <c r="AX190" s="13" t="s">
        <v>74</v>
      </c>
      <c r="AY190" s="81" t="s">
        <v>120</v>
      </c>
    </row>
    <row r="191" spans="1:65" s="2" customFormat="1" ht="14.45" customHeight="1">
      <c r="A191" s="186"/>
      <c r="B191" s="187"/>
      <c r="C191" s="239" t="s">
        <v>277</v>
      </c>
      <c r="D191" s="239" t="s">
        <v>125</v>
      </c>
      <c r="E191" s="240" t="s">
        <v>278</v>
      </c>
      <c r="F191" s="241" t="s">
        <v>279</v>
      </c>
      <c r="G191" s="242" t="s">
        <v>148</v>
      </c>
      <c r="H191" s="243">
        <v>24.853</v>
      </c>
      <c r="I191" s="70"/>
      <c r="J191" s="244">
        <f>ROUND(I191*H191,2)</f>
        <v>0</v>
      </c>
      <c r="K191" s="241" t="s">
        <v>129</v>
      </c>
      <c r="L191" s="24"/>
      <c r="M191" s="71" t="s">
        <v>3</v>
      </c>
      <c r="N191" s="72" t="s">
        <v>41</v>
      </c>
      <c r="O191" s="30"/>
      <c r="P191" s="73">
        <f>O191*H191</f>
        <v>0</v>
      </c>
      <c r="Q191" s="73">
        <v>0</v>
      </c>
      <c r="R191" s="73">
        <f>Q191*H191</f>
        <v>0</v>
      </c>
      <c r="S191" s="73">
        <v>0</v>
      </c>
      <c r="T191" s="74">
        <f>S191*H191</f>
        <v>0</v>
      </c>
      <c r="U191" s="23"/>
      <c r="V191" s="23"/>
      <c r="W191" s="23"/>
      <c r="X191" s="23"/>
      <c r="Y191" s="23"/>
      <c r="Z191" s="23"/>
      <c r="AA191" s="23"/>
      <c r="AB191" s="23"/>
      <c r="AC191" s="23"/>
      <c r="AD191" s="23"/>
      <c r="AE191" s="23"/>
      <c r="AR191" s="75" t="s">
        <v>130</v>
      </c>
      <c r="AT191" s="75" t="s">
        <v>125</v>
      </c>
      <c r="AU191" s="75" t="s">
        <v>76</v>
      </c>
      <c r="AY191" s="17" t="s">
        <v>120</v>
      </c>
      <c r="BE191" s="76">
        <f>IF(N191="základní",J191,0)</f>
        <v>0</v>
      </c>
      <c r="BF191" s="76">
        <f>IF(N191="snížená",J191,0)</f>
        <v>0</v>
      </c>
      <c r="BG191" s="76">
        <f>IF(N191="zákl. přenesená",J191,0)</f>
        <v>0</v>
      </c>
      <c r="BH191" s="76">
        <f>IF(N191="sníž. přenesená",J191,0)</f>
        <v>0</v>
      </c>
      <c r="BI191" s="76">
        <f>IF(N191="nulová",J191,0)</f>
        <v>0</v>
      </c>
      <c r="BJ191" s="17" t="s">
        <v>74</v>
      </c>
      <c r="BK191" s="76">
        <f>ROUND(I191*H191,2)</f>
        <v>0</v>
      </c>
      <c r="BL191" s="17" t="s">
        <v>130</v>
      </c>
      <c r="BM191" s="75" t="s">
        <v>280</v>
      </c>
    </row>
    <row r="192" spans="1:47" s="2" customFormat="1" ht="19.5">
      <c r="A192" s="186"/>
      <c r="B192" s="187"/>
      <c r="C192" s="186"/>
      <c r="D192" s="245" t="s">
        <v>132</v>
      </c>
      <c r="E192" s="186"/>
      <c r="F192" s="246" t="s">
        <v>281</v>
      </c>
      <c r="G192" s="186"/>
      <c r="H192" s="186"/>
      <c r="I192" s="77"/>
      <c r="J192" s="186"/>
      <c r="K192" s="186"/>
      <c r="L192" s="24"/>
      <c r="M192" s="78"/>
      <c r="N192" s="79"/>
      <c r="O192" s="30"/>
      <c r="P192" s="30"/>
      <c r="Q192" s="30"/>
      <c r="R192" s="30"/>
      <c r="S192" s="30"/>
      <c r="T192" s="31"/>
      <c r="U192" s="23"/>
      <c r="V192" s="23"/>
      <c r="W192" s="23"/>
      <c r="X192" s="23"/>
      <c r="Y192" s="23"/>
      <c r="Z192" s="23"/>
      <c r="AA192" s="23"/>
      <c r="AB192" s="23"/>
      <c r="AC192" s="23"/>
      <c r="AD192" s="23"/>
      <c r="AE192" s="23"/>
      <c r="AT192" s="17" t="s">
        <v>132</v>
      </c>
      <c r="AU192" s="17" t="s">
        <v>76</v>
      </c>
    </row>
    <row r="193" spans="1:47" s="2" customFormat="1" ht="58.5">
      <c r="A193" s="186"/>
      <c r="B193" s="187"/>
      <c r="C193" s="186"/>
      <c r="D193" s="245" t="s">
        <v>143</v>
      </c>
      <c r="E193" s="186"/>
      <c r="F193" s="257" t="s">
        <v>282</v>
      </c>
      <c r="G193" s="186"/>
      <c r="H193" s="186"/>
      <c r="I193" s="77"/>
      <c r="J193" s="186"/>
      <c r="K193" s="186"/>
      <c r="L193" s="24"/>
      <c r="M193" s="78"/>
      <c r="N193" s="79"/>
      <c r="O193" s="30"/>
      <c r="P193" s="30"/>
      <c r="Q193" s="30"/>
      <c r="R193" s="30"/>
      <c r="S193" s="30"/>
      <c r="T193" s="31"/>
      <c r="U193" s="23"/>
      <c r="V193" s="23"/>
      <c r="W193" s="23"/>
      <c r="X193" s="23"/>
      <c r="Y193" s="23"/>
      <c r="Z193" s="23"/>
      <c r="AA193" s="23"/>
      <c r="AB193" s="23"/>
      <c r="AC193" s="23"/>
      <c r="AD193" s="23"/>
      <c r="AE193" s="23"/>
      <c r="AT193" s="17" t="s">
        <v>143</v>
      </c>
      <c r="AU193" s="17" t="s">
        <v>76</v>
      </c>
    </row>
    <row r="194" spans="1:65" s="2" customFormat="1" ht="24.2" customHeight="1">
      <c r="A194" s="186"/>
      <c r="B194" s="187"/>
      <c r="C194" s="239" t="s">
        <v>8</v>
      </c>
      <c r="D194" s="239" t="s">
        <v>125</v>
      </c>
      <c r="E194" s="240" t="s">
        <v>283</v>
      </c>
      <c r="F194" s="241" t="s">
        <v>284</v>
      </c>
      <c r="G194" s="242" t="s">
        <v>148</v>
      </c>
      <c r="H194" s="243">
        <v>2.252</v>
      </c>
      <c r="I194" s="70"/>
      <c r="J194" s="244">
        <f>ROUND(I194*H194,2)</f>
        <v>0</v>
      </c>
      <c r="K194" s="241" t="s">
        <v>129</v>
      </c>
      <c r="L194" s="24"/>
      <c r="M194" s="71" t="s">
        <v>3</v>
      </c>
      <c r="N194" s="72" t="s">
        <v>41</v>
      </c>
      <c r="O194" s="30"/>
      <c r="P194" s="73">
        <f>O194*H194</f>
        <v>0</v>
      </c>
      <c r="Q194" s="73">
        <v>0</v>
      </c>
      <c r="R194" s="73">
        <f>Q194*H194</f>
        <v>0</v>
      </c>
      <c r="S194" s="73">
        <v>0</v>
      </c>
      <c r="T194" s="74">
        <f>S194*H194</f>
        <v>0</v>
      </c>
      <c r="U194" s="23"/>
      <c r="V194" s="23"/>
      <c r="W194" s="23"/>
      <c r="X194" s="23"/>
      <c r="Y194" s="23"/>
      <c r="Z194" s="23"/>
      <c r="AA194" s="23"/>
      <c r="AB194" s="23"/>
      <c r="AC194" s="23"/>
      <c r="AD194" s="23"/>
      <c r="AE194" s="23"/>
      <c r="AR194" s="75" t="s">
        <v>130</v>
      </c>
      <c r="AT194" s="75" t="s">
        <v>125</v>
      </c>
      <c r="AU194" s="75" t="s">
        <v>76</v>
      </c>
      <c r="AY194" s="17" t="s">
        <v>120</v>
      </c>
      <c r="BE194" s="76">
        <f>IF(N194="základní",J194,0)</f>
        <v>0</v>
      </c>
      <c r="BF194" s="76">
        <f>IF(N194="snížená",J194,0)</f>
        <v>0</v>
      </c>
      <c r="BG194" s="76">
        <f>IF(N194="zákl. přenesená",J194,0)</f>
        <v>0</v>
      </c>
      <c r="BH194" s="76">
        <f>IF(N194="sníž. přenesená",J194,0)</f>
        <v>0</v>
      </c>
      <c r="BI194" s="76">
        <f>IF(N194="nulová",J194,0)</f>
        <v>0</v>
      </c>
      <c r="BJ194" s="17" t="s">
        <v>74</v>
      </c>
      <c r="BK194" s="76">
        <f>ROUND(I194*H194,2)</f>
        <v>0</v>
      </c>
      <c r="BL194" s="17" t="s">
        <v>130</v>
      </c>
      <c r="BM194" s="75" t="s">
        <v>285</v>
      </c>
    </row>
    <row r="195" spans="1:47" s="2" customFormat="1" ht="19.5">
      <c r="A195" s="186"/>
      <c r="B195" s="187"/>
      <c r="C195" s="186"/>
      <c r="D195" s="245" t="s">
        <v>132</v>
      </c>
      <c r="E195" s="186"/>
      <c r="F195" s="246" t="s">
        <v>286</v>
      </c>
      <c r="G195" s="186"/>
      <c r="H195" s="186"/>
      <c r="I195" s="77"/>
      <c r="J195" s="186"/>
      <c r="K195" s="186"/>
      <c r="L195" s="24"/>
      <c r="M195" s="78"/>
      <c r="N195" s="79"/>
      <c r="O195" s="30"/>
      <c r="P195" s="30"/>
      <c r="Q195" s="30"/>
      <c r="R195" s="30"/>
      <c r="S195" s="30"/>
      <c r="T195" s="31"/>
      <c r="U195" s="23"/>
      <c r="V195" s="23"/>
      <c r="W195" s="23"/>
      <c r="X195" s="23"/>
      <c r="Y195" s="23"/>
      <c r="Z195" s="23"/>
      <c r="AA195" s="23"/>
      <c r="AB195" s="23"/>
      <c r="AC195" s="23"/>
      <c r="AD195" s="23"/>
      <c r="AE195" s="23"/>
      <c r="AT195" s="17" t="s">
        <v>132</v>
      </c>
      <c r="AU195" s="17" t="s">
        <v>76</v>
      </c>
    </row>
    <row r="196" spans="1:47" s="2" customFormat="1" ht="58.5">
      <c r="A196" s="186"/>
      <c r="B196" s="187"/>
      <c r="C196" s="186"/>
      <c r="D196" s="245" t="s">
        <v>143</v>
      </c>
      <c r="E196" s="186"/>
      <c r="F196" s="257" t="s">
        <v>282</v>
      </c>
      <c r="G196" s="186"/>
      <c r="H196" s="186"/>
      <c r="I196" s="77"/>
      <c r="J196" s="186"/>
      <c r="K196" s="186"/>
      <c r="L196" s="24"/>
      <c r="M196" s="78"/>
      <c r="N196" s="79"/>
      <c r="O196" s="30"/>
      <c r="P196" s="30"/>
      <c r="Q196" s="30"/>
      <c r="R196" s="30"/>
      <c r="S196" s="30"/>
      <c r="T196" s="31"/>
      <c r="U196" s="23"/>
      <c r="V196" s="23"/>
      <c r="W196" s="23"/>
      <c r="X196" s="23"/>
      <c r="Y196" s="23"/>
      <c r="Z196" s="23"/>
      <c r="AA196" s="23"/>
      <c r="AB196" s="23"/>
      <c r="AC196" s="23"/>
      <c r="AD196" s="23"/>
      <c r="AE196" s="23"/>
      <c r="AT196" s="17" t="s">
        <v>143</v>
      </c>
      <c r="AU196" s="17" t="s">
        <v>76</v>
      </c>
    </row>
    <row r="197" spans="1:63" s="12" customFormat="1" ht="22.9" customHeight="1">
      <c r="A197" s="232"/>
      <c r="B197" s="233"/>
      <c r="C197" s="232"/>
      <c r="D197" s="234" t="s">
        <v>68</v>
      </c>
      <c r="E197" s="237" t="s">
        <v>287</v>
      </c>
      <c r="F197" s="237" t="s">
        <v>288</v>
      </c>
      <c r="G197" s="232"/>
      <c r="H197" s="232"/>
      <c r="I197" s="63"/>
      <c r="J197" s="238">
        <f>BK197</f>
        <v>0</v>
      </c>
      <c r="K197" s="232"/>
      <c r="L197" s="61"/>
      <c r="M197" s="64"/>
      <c r="N197" s="65"/>
      <c r="O197" s="65"/>
      <c r="P197" s="66">
        <f>SUM(P198:P200)</f>
        <v>0</v>
      </c>
      <c r="Q197" s="65"/>
      <c r="R197" s="66">
        <f>SUM(R198:R200)</f>
        <v>0</v>
      </c>
      <c r="S197" s="65"/>
      <c r="T197" s="67">
        <f>SUM(T198:T200)</f>
        <v>0</v>
      </c>
      <c r="AR197" s="62" t="s">
        <v>74</v>
      </c>
      <c r="AT197" s="68" t="s">
        <v>68</v>
      </c>
      <c r="AU197" s="68" t="s">
        <v>74</v>
      </c>
      <c r="AY197" s="62" t="s">
        <v>120</v>
      </c>
      <c r="BK197" s="69">
        <f>SUM(BK198:BK200)</f>
        <v>0</v>
      </c>
    </row>
    <row r="198" spans="1:65" s="2" customFormat="1" ht="14.45" customHeight="1">
      <c r="A198" s="186"/>
      <c r="B198" s="187"/>
      <c r="C198" s="239" t="s">
        <v>289</v>
      </c>
      <c r="D198" s="239" t="s">
        <v>125</v>
      </c>
      <c r="E198" s="240" t="s">
        <v>290</v>
      </c>
      <c r="F198" s="241" t="s">
        <v>291</v>
      </c>
      <c r="G198" s="242" t="s">
        <v>148</v>
      </c>
      <c r="H198" s="243">
        <v>21.372</v>
      </c>
      <c r="I198" s="70"/>
      <c r="J198" s="244">
        <f>ROUND(I198*H198,2)</f>
        <v>0</v>
      </c>
      <c r="K198" s="241" t="s">
        <v>129</v>
      </c>
      <c r="L198" s="24"/>
      <c r="M198" s="71" t="s">
        <v>3</v>
      </c>
      <c r="N198" s="72" t="s">
        <v>41</v>
      </c>
      <c r="O198" s="30"/>
      <c r="P198" s="73">
        <f>O198*H198</f>
        <v>0</v>
      </c>
      <c r="Q198" s="73">
        <v>0</v>
      </c>
      <c r="R198" s="73">
        <f>Q198*H198</f>
        <v>0</v>
      </c>
      <c r="S198" s="73">
        <v>0</v>
      </c>
      <c r="T198" s="74">
        <f>S198*H198</f>
        <v>0</v>
      </c>
      <c r="U198" s="23"/>
      <c r="V198" s="23"/>
      <c r="W198" s="23"/>
      <c r="X198" s="23"/>
      <c r="Y198" s="23"/>
      <c r="Z198" s="23"/>
      <c r="AA198" s="23"/>
      <c r="AB198" s="23"/>
      <c r="AC198" s="23"/>
      <c r="AD198" s="23"/>
      <c r="AE198" s="23"/>
      <c r="AR198" s="75" t="s">
        <v>130</v>
      </c>
      <c r="AT198" s="75" t="s">
        <v>125</v>
      </c>
      <c r="AU198" s="75" t="s">
        <v>76</v>
      </c>
      <c r="AY198" s="17" t="s">
        <v>120</v>
      </c>
      <c r="BE198" s="76">
        <f>IF(N198="základní",J198,0)</f>
        <v>0</v>
      </c>
      <c r="BF198" s="76">
        <f>IF(N198="snížená",J198,0)</f>
        <v>0</v>
      </c>
      <c r="BG198" s="76">
        <f>IF(N198="zákl. přenesená",J198,0)</f>
        <v>0</v>
      </c>
      <c r="BH198" s="76">
        <f>IF(N198="sníž. přenesená",J198,0)</f>
        <v>0</v>
      </c>
      <c r="BI198" s="76">
        <f>IF(N198="nulová",J198,0)</f>
        <v>0</v>
      </c>
      <c r="BJ198" s="17" t="s">
        <v>74</v>
      </c>
      <c r="BK198" s="76">
        <f>ROUND(I198*H198,2)</f>
        <v>0</v>
      </c>
      <c r="BL198" s="17" t="s">
        <v>130</v>
      </c>
      <c r="BM198" s="75" t="s">
        <v>292</v>
      </c>
    </row>
    <row r="199" spans="1:47" s="2" customFormat="1" ht="19.5">
      <c r="A199" s="186"/>
      <c r="B199" s="187"/>
      <c r="C199" s="186"/>
      <c r="D199" s="245" t="s">
        <v>132</v>
      </c>
      <c r="E199" s="186"/>
      <c r="F199" s="246" t="s">
        <v>293</v>
      </c>
      <c r="G199" s="186"/>
      <c r="H199" s="186"/>
      <c r="I199" s="77"/>
      <c r="J199" s="186"/>
      <c r="K199" s="186"/>
      <c r="L199" s="24"/>
      <c r="M199" s="78"/>
      <c r="N199" s="79"/>
      <c r="O199" s="30"/>
      <c r="P199" s="30"/>
      <c r="Q199" s="30"/>
      <c r="R199" s="30"/>
      <c r="S199" s="30"/>
      <c r="T199" s="31"/>
      <c r="U199" s="23"/>
      <c r="V199" s="23"/>
      <c r="W199" s="23"/>
      <c r="X199" s="23"/>
      <c r="Y199" s="23"/>
      <c r="Z199" s="23"/>
      <c r="AA199" s="23"/>
      <c r="AB199" s="23"/>
      <c r="AC199" s="23"/>
      <c r="AD199" s="23"/>
      <c r="AE199" s="23"/>
      <c r="AT199" s="17" t="s">
        <v>132</v>
      </c>
      <c r="AU199" s="17" t="s">
        <v>76</v>
      </c>
    </row>
    <row r="200" spans="1:47" s="2" customFormat="1" ht="58.5">
      <c r="A200" s="186"/>
      <c r="B200" s="187"/>
      <c r="C200" s="186"/>
      <c r="D200" s="245" t="s">
        <v>143</v>
      </c>
      <c r="E200" s="186"/>
      <c r="F200" s="257" t="s">
        <v>294</v>
      </c>
      <c r="G200" s="186"/>
      <c r="H200" s="186"/>
      <c r="I200" s="77"/>
      <c r="J200" s="186"/>
      <c r="K200" s="186"/>
      <c r="L200" s="24"/>
      <c r="M200" s="78"/>
      <c r="N200" s="79"/>
      <c r="O200" s="30"/>
      <c r="P200" s="30"/>
      <c r="Q200" s="30"/>
      <c r="R200" s="30"/>
      <c r="S200" s="30"/>
      <c r="T200" s="31"/>
      <c r="U200" s="23"/>
      <c r="V200" s="23"/>
      <c r="W200" s="23"/>
      <c r="X200" s="23"/>
      <c r="Y200" s="23"/>
      <c r="Z200" s="23"/>
      <c r="AA200" s="23"/>
      <c r="AB200" s="23"/>
      <c r="AC200" s="23"/>
      <c r="AD200" s="23"/>
      <c r="AE200" s="23"/>
      <c r="AT200" s="17" t="s">
        <v>143</v>
      </c>
      <c r="AU200" s="17" t="s">
        <v>76</v>
      </c>
    </row>
    <row r="201" spans="1:63" s="12" customFormat="1" ht="25.9" customHeight="1">
      <c r="A201" s="232"/>
      <c r="B201" s="233"/>
      <c r="C201" s="232"/>
      <c r="D201" s="234" t="s">
        <v>68</v>
      </c>
      <c r="E201" s="235" t="s">
        <v>295</v>
      </c>
      <c r="F201" s="235" t="s">
        <v>296</v>
      </c>
      <c r="G201" s="232"/>
      <c r="H201" s="232"/>
      <c r="I201" s="63"/>
      <c r="J201" s="236">
        <f>BK201</f>
        <v>0</v>
      </c>
      <c r="K201" s="232"/>
      <c r="L201" s="61"/>
      <c r="M201" s="64"/>
      <c r="N201" s="65"/>
      <c r="O201" s="65"/>
      <c r="P201" s="66">
        <f>P202+P287+P305+P346+P362+P399+P424+P430</f>
        <v>0</v>
      </c>
      <c r="Q201" s="65"/>
      <c r="R201" s="66">
        <f>R202+R287+R305+R346+R362+R399+R424+R430</f>
        <v>11.4434782</v>
      </c>
      <c r="S201" s="65"/>
      <c r="T201" s="67">
        <f>T202+T287+T305+T346+T362+T399+T424+T430</f>
        <v>24.432274</v>
      </c>
      <c r="AR201" s="62" t="s">
        <v>76</v>
      </c>
      <c r="AT201" s="68" t="s">
        <v>68</v>
      </c>
      <c r="AU201" s="68" t="s">
        <v>69</v>
      </c>
      <c r="AY201" s="62" t="s">
        <v>120</v>
      </c>
      <c r="BK201" s="69">
        <f>BK202+BK287+BK305+BK346+BK362+BK399+BK424+BK430</f>
        <v>0</v>
      </c>
    </row>
    <row r="202" spans="1:63" s="12" customFormat="1" ht="22.9" customHeight="1">
      <c r="A202" s="232"/>
      <c r="B202" s="233"/>
      <c r="C202" s="232"/>
      <c r="D202" s="234" t="s">
        <v>68</v>
      </c>
      <c r="E202" s="237" t="s">
        <v>297</v>
      </c>
      <c r="F202" s="237" t="s">
        <v>298</v>
      </c>
      <c r="G202" s="232"/>
      <c r="H202" s="232"/>
      <c r="I202" s="63"/>
      <c r="J202" s="238">
        <f>BK202</f>
        <v>0</v>
      </c>
      <c r="K202" s="232"/>
      <c r="L202" s="61"/>
      <c r="M202" s="64"/>
      <c r="N202" s="65"/>
      <c r="O202" s="65"/>
      <c r="P202" s="66">
        <f>SUM(P203:P286)</f>
        <v>0</v>
      </c>
      <c r="Q202" s="65"/>
      <c r="R202" s="66">
        <f>SUM(R203:R286)</f>
        <v>2.6681003</v>
      </c>
      <c r="S202" s="65"/>
      <c r="T202" s="67">
        <f>SUM(T203:T286)</f>
        <v>7.50732</v>
      </c>
      <c r="AR202" s="62" t="s">
        <v>76</v>
      </c>
      <c r="AT202" s="68" t="s">
        <v>68</v>
      </c>
      <c r="AU202" s="68" t="s">
        <v>74</v>
      </c>
      <c r="AY202" s="62" t="s">
        <v>120</v>
      </c>
      <c r="BK202" s="69">
        <f>SUM(BK203:BK286)</f>
        <v>0</v>
      </c>
    </row>
    <row r="203" spans="1:65" s="2" customFormat="1" ht="14.45" customHeight="1">
      <c r="A203" s="186"/>
      <c r="B203" s="187"/>
      <c r="C203" s="239" t="s">
        <v>299</v>
      </c>
      <c r="D203" s="239" t="s">
        <v>125</v>
      </c>
      <c r="E203" s="240" t="s">
        <v>300</v>
      </c>
      <c r="F203" s="241" t="s">
        <v>301</v>
      </c>
      <c r="G203" s="242" t="s">
        <v>128</v>
      </c>
      <c r="H203" s="243">
        <v>988.07</v>
      </c>
      <c r="I203" s="70"/>
      <c r="J203" s="244">
        <f>ROUND(I203*H203,2)</f>
        <v>0</v>
      </c>
      <c r="K203" s="241" t="s">
        <v>129</v>
      </c>
      <c r="L203" s="24"/>
      <c r="M203" s="71" t="s">
        <v>3</v>
      </c>
      <c r="N203" s="72" t="s">
        <v>41</v>
      </c>
      <c r="O203" s="30"/>
      <c r="P203" s="73">
        <f>O203*H203</f>
        <v>0</v>
      </c>
      <c r="Q203" s="73">
        <v>3E-05</v>
      </c>
      <c r="R203" s="73">
        <f>Q203*H203</f>
        <v>0.0296421</v>
      </c>
      <c r="S203" s="73">
        <v>0</v>
      </c>
      <c r="T203" s="74">
        <f>S203*H203</f>
        <v>0</v>
      </c>
      <c r="U203" s="23"/>
      <c r="V203" s="23"/>
      <c r="W203" s="23"/>
      <c r="X203" s="23"/>
      <c r="Y203" s="23"/>
      <c r="Z203" s="23"/>
      <c r="AA203" s="23"/>
      <c r="AB203" s="23"/>
      <c r="AC203" s="23"/>
      <c r="AD203" s="23"/>
      <c r="AE203" s="23"/>
      <c r="AR203" s="75" t="s">
        <v>251</v>
      </c>
      <c r="AT203" s="75" t="s">
        <v>125</v>
      </c>
      <c r="AU203" s="75" t="s">
        <v>76</v>
      </c>
      <c r="AY203" s="17" t="s">
        <v>120</v>
      </c>
      <c r="BE203" s="76">
        <f>IF(N203="základní",J203,0)</f>
        <v>0</v>
      </c>
      <c r="BF203" s="76">
        <f>IF(N203="snížená",J203,0)</f>
        <v>0</v>
      </c>
      <c r="BG203" s="76">
        <f>IF(N203="zákl. přenesená",J203,0)</f>
        <v>0</v>
      </c>
      <c r="BH203" s="76">
        <f>IF(N203="sníž. přenesená",J203,0)</f>
        <v>0</v>
      </c>
      <c r="BI203" s="76">
        <f>IF(N203="nulová",J203,0)</f>
        <v>0</v>
      </c>
      <c r="BJ203" s="17" t="s">
        <v>74</v>
      </c>
      <c r="BK203" s="76">
        <f>ROUND(I203*H203,2)</f>
        <v>0</v>
      </c>
      <c r="BL203" s="17" t="s">
        <v>251</v>
      </c>
      <c r="BM203" s="75" t="s">
        <v>302</v>
      </c>
    </row>
    <row r="204" spans="1:47" s="2" customFormat="1" ht="12">
      <c r="A204" s="186"/>
      <c r="B204" s="187"/>
      <c r="C204" s="186"/>
      <c r="D204" s="245" t="s">
        <v>132</v>
      </c>
      <c r="E204" s="186"/>
      <c r="F204" s="246" t="s">
        <v>303</v>
      </c>
      <c r="G204" s="186"/>
      <c r="H204" s="186"/>
      <c r="I204" s="77"/>
      <c r="J204" s="186"/>
      <c r="K204" s="186"/>
      <c r="L204" s="24"/>
      <c r="M204" s="78"/>
      <c r="N204" s="79"/>
      <c r="O204" s="30"/>
      <c r="P204" s="30"/>
      <c r="Q204" s="30"/>
      <c r="R204" s="30"/>
      <c r="S204" s="30"/>
      <c r="T204" s="31"/>
      <c r="U204" s="23"/>
      <c r="V204" s="23"/>
      <c r="W204" s="23"/>
      <c r="X204" s="23"/>
      <c r="Y204" s="23"/>
      <c r="Z204" s="23"/>
      <c r="AA204" s="23"/>
      <c r="AB204" s="23"/>
      <c r="AC204" s="23"/>
      <c r="AD204" s="23"/>
      <c r="AE204" s="23"/>
      <c r="AT204" s="17" t="s">
        <v>132</v>
      </c>
      <c r="AU204" s="17" t="s">
        <v>76</v>
      </c>
    </row>
    <row r="205" spans="1:47" s="2" customFormat="1" ht="39">
      <c r="A205" s="186"/>
      <c r="B205" s="187"/>
      <c r="C205" s="186"/>
      <c r="D205" s="245" t="s">
        <v>143</v>
      </c>
      <c r="E205" s="186"/>
      <c r="F205" s="257" t="s">
        <v>304</v>
      </c>
      <c r="G205" s="186"/>
      <c r="H205" s="186"/>
      <c r="I205" s="77"/>
      <c r="J205" s="186"/>
      <c r="K205" s="186"/>
      <c r="L205" s="24"/>
      <c r="M205" s="78"/>
      <c r="N205" s="79"/>
      <c r="O205" s="30"/>
      <c r="P205" s="30"/>
      <c r="Q205" s="30"/>
      <c r="R205" s="30"/>
      <c r="S205" s="30"/>
      <c r="T205" s="31"/>
      <c r="U205" s="23"/>
      <c r="V205" s="23"/>
      <c r="W205" s="23"/>
      <c r="X205" s="23"/>
      <c r="Y205" s="23"/>
      <c r="Z205" s="23"/>
      <c r="AA205" s="23"/>
      <c r="AB205" s="23"/>
      <c r="AC205" s="23"/>
      <c r="AD205" s="23"/>
      <c r="AE205" s="23"/>
      <c r="AT205" s="17" t="s">
        <v>143</v>
      </c>
      <c r="AU205" s="17" t="s">
        <v>76</v>
      </c>
    </row>
    <row r="206" spans="1:51" s="13" customFormat="1" ht="12">
      <c r="A206" s="247"/>
      <c r="B206" s="248"/>
      <c r="C206" s="247"/>
      <c r="D206" s="245" t="s">
        <v>134</v>
      </c>
      <c r="E206" s="249" t="s">
        <v>3</v>
      </c>
      <c r="F206" s="250" t="s">
        <v>305</v>
      </c>
      <c r="G206" s="247"/>
      <c r="H206" s="251">
        <v>1052.19</v>
      </c>
      <c r="I206" s="82"/>
      <c r="J206" s="247"/>
      <c r="K206" s="247"/>
      <c r="L206" s="80"/>
      <c r="M206" s="83"/>
      <c r="N206" s="84"/>
      <c r="O206" s="84"/>
      <c r="P206" s="84"/>
      <c r="Q206" s="84"/>
      <c r="R206" s="84"/>
      <c r="S206" s="84"/>
      <c r="T206" s="85"/>
      <c r="AT206" s="81" t="s">
        <v>134</v>
      </c>
      <c r="AU206" s="81" t="s">
        <v>76</v>
      </c>
      <c r="AV206" s="13" t="s">
        <v>76</v>
      </c>
      <c r="AW206" s="13" t="s">
        <v>33</v>
      </c>
      <c r="AX206" s="13" t="s">
        <v>69</v>
      </c>
      <c r="AY206" s="81" t="s">
        <v>120</v>
      </c>
    </row>
    <row r="207" spans="1:51" s="13" customFormat="1" ht="12">
      <c r="A207" s="247"/>
      <c r="B207" s="248"/>
      <c r="C207" s="247"/>
      <c r="D207" s="245" t="s">
        <v>134</v>
      </c>
      <c r="E207" s="249" t="s">
        <v>3</v>
      </c>
      <c r="F207" s="250" t="s">
        <v>306</v>
      </c>
      <c r="G207" s="247"/>
      <c r="H207" s="251">
        <v>-113.775</v>
      </c>
      <c r="I207" s="82"/>
      <c r="J207" s="247"/>
      <c r="K207" s="247"/>
      <c r="L207" s="80"/>
      <c r="M207" s="83"/>
      <c r="N207" s="84"/>
      <c r="O207" s="84"/>
      <c r="P207" s="84"/>
      <c r="Q207" s="84"/>
      <c r="R207" s="84"/>
      <c r="S207" s="84"/>
      <c r="T207" s="85"/>
      <c r="AT207" s="81" t="s">
        <v>134</v>
      </c>
      <c r="AU207" s="81" t="s">
        <v>76</v>
      </c>
      <c r="AV207" s="13" t="s">
        <v>76</v>
      </c>
      <c r="AW207" s="13" t="s">
        <v>33</v>
      </c>
      <c r="AX207" s="13" t="s">
        <v>69</v>
      </c>
      <c r="AY207" s="81" t="s">
        <v>120</v>
      </c>
    </row>
    <row r="208" spans="1:51" s="13" customFormat="1" ht="12">
      <c r="A208" s="247"/>
      <c r="B208" s="248"/>
      <c r="C208" s="247"/>
      <c r="D208" s="245" t="s">
        <v>134</v>
      </c>
      <c r="E208" s="249" t="s">
        <v>3</v>
      </c>
      <c r="F208" s="250" t="s">
        <v>307</v>
      </c>
      <c r="G208" s="247"/>
      <c r="H208" s="251">
        <v>17.4</v>
      </c>
      <c r="I208" s="82"/>
      <c r="J208" s="247"/>
      <c r="K208" s="247"/>
      <c r="L208" s="80"/>
      <c r="M208" s="83"/>
      <c r="N208" s="84"/>
      <c r="O208" s="84"/>
      <c r="P208" s="84"/>
      <c r="Q208" s="84"/>
      <c r="R208" s="84"/>
      <c r="S208" s="84"/>
      <c r="T208" s="85"/>
      <c r="AT208" s="81" t="s">
        <v>134</v>
      </c>
      <c r="AU208" s="81" t="s">
        <v>76</v>
      </c>
      <c r="AV208" s="13" t="s">
        <v>76</v>
      </c>
      <c r="AW208" s="13" t="s">
        <v>33</v>
      </c>
      <c r="AX208" s="13" t="s">
        <v>69</v>
      </c>
      <c r="AY208" s="81" t="s">
        <v>120</v>
      </c>
    </row>
    <row r="209" spans="1:51" s="13" customFormat="1" ht="12">
      <c r="A209" s="247"/>
      <c r="B209" s="248"/>
      <c r="C209" s="247"/>
      <c r="D209" s="245" t="s">
        <v>134</v>
      </c>
      <c r="E209" s="249" t="s">
        <v>3</v>
      </c>
      <c r="F209" s="250" t="s">
        <v>308</v>
      </c>
      <c r="G209" s="247"/>
      <c r="H209" s="251">
        <v>31.128</v>
      </c>
      <c r="I209" s="82"/>
      <c r="J209" s="247"/>
      <c r="K209" s="247"/>
      <c r="L209" s="80"/>
      <c r="M209" s="83"/>
      <c r="N209" s="84"/>
      <c r="O209" s="84"/>
      <c r="P209" s="84"/>
      <c r="Q209" s="84"/>
      <c r="R209" s="84"/>
      <c r="S209" s="84"/>
      <c r="T209" s="85"/>
      <c r="AT209" s="81" t="s">
        <v>134</v>
      </c>
      <c r="AU209" s="81" t="s">
        <v>76</v>
      </c>
      <c r="AV209" s="13" t="s">
        <v>76</v>
      </c>
      <c r="AW209" s="13" t="s">
        <v>33</v>
      </c>
      <c r="AX209" s="13" t="s">
        <v>69</v>
      </c>
      <c r="AY209" s="81" t="s">
        <v>120</v>
      </c>
    </row>
    <row r="210" spans="1:51" s="13" customFormat="1" ht="12">
      <c r="A210" s="247"/>
      <c r="B210" s="248"/>
      <c r="C210" s="247"/>
      <c r="D210" s="245" t="s">
        <v>134</v>
      </c>
      <c r="E210" s="249" t="s">
        <v>3</v>
      </c>
      <c r="F210" s="250" t="s">
        <v>309</v>
      </c>
      <c r="G210" s="247"/>
      <c r="H210" s="251">
        <v>1.127</v>
      </c>
      <c r="I210" s="82"/>
      <c r="J210" s="247"/>
      <c r="K210" s="247"/>
      <c r="L210" s="80"/>
      <c r="M210" s="83"/>
      <c r="N210" s="84"/>
      <c r="O210" s="84"/>
      <c r="P210" s="84"/>
      <c r="Q210" s="84"/>
      <c r="R210" s="84"/>
      <c r="S210" s="84"/>
      <c r="T210" s="85"/>
      <c r="AT210" s="81" t="s">
        <v>134</v>
      </c>
      <c r="AU210" s="81" t="s">
        <v>76</v>
      </c>
      <c r="AV210" s="13" t="s">
        <v>76</v>
      </c>
      <c r="AW210" s="13" t="s">
        <v>33</v>
      </c>
      <c r="AX210" s="13" t="s">
        <v>69</v>
      </c>
      <c r="AY210" s="81" t="s">
        <v>120</v>
      </c>
    </row>
    <row r="211" spans="1:51" s="14" customFormat="1" ht="12">
      <c r="A211" s="252"/>
      <c r="B211" s="253"/>
      <c r="C211" s="252"/>
      <c r="D211" s="245" t="s">
        <v>134</v>
      </c>
      <c r="E211" s="254" t="s">
        <v>3</v>
      </c>
      <c r="F211" s="255" t="s">
        <v>137</v>
      </c>
      <c r="G211" s="252"/>
      <c r="H211" s="256">
        <v>988.07</v>
      </c>
      <c r="I211" s="88"/>
      <c r="J211" s="252"/>
      <c r="K211" s="252"/>
      <c r="L211" s="86"/>
      <c r="M211" s="89"/>
      <c r="N211" s="90"/>
      <c r="O211" s="90"/>
      <c r="P211" s="90"/>
      <c r="Q211" s="90"/>
      <c r="R211" s="90"/>
      <c r="S211" s="90"/>
      <c r="T211" s="91"/>
      <c r="AT211" s="87" t="s">
        <v>134</v>
      </c>
      <c r="AU211" s="87" t="s">
        <v>76</v>
      </c>
      <c r="AV211" s="14" t="s">
        <v>130</v>
      </c>
      <c r="AW211" s="14" t="s">
        <v>33</v>
      </c>
      <c r="AX211" s="14" t="s">
        <v>74</v>
      </c>
      <c r="AY211" s="87" t="s">
        <v>120</v>
      </c>
    </row>
    <row r="212" spans="1:65" s="2" customFormat="1" ht="14.45" customHeight="1">
      <c r="A212" s="186"/>
      <c r="B212" s="187"/>
      <c r="C212" s="258" t="s">
        <v>310</v>
      </c>
      <c r="D212" s="258" t="s">
        <v>311</v>
      </c>
      <c r="E212" s="259" t="s">
        <v>312</v>
      </c>
      <c r="F212" s="260" t="s">
        <v>313</v>
      </c>
      <c r="G212" s="261" t="s">
        <v>128</v>
      </c>
      <c r="H212" s="262">
        <v>938.415</v>
      </c>
      <c r="I212" s="92"/>
      <c r="J212" s="263">
        <f>ROUND(I212*H212,2)</f>
        <v>0</v>
      </c>
      <c r="K212" s="260" t="s">
        <v>129</v>
      </c>
      <c r="L212" s="93"/>
      <c r="M212" s="94" t="s">
        <v>3</v>
      </c>
      <c r="N212" s="95" t="s">
        <v>41</v>
      </c>
      <c r="O212" s="30"/>
      <c r="P212" s="73">
        <f>O212*H212</f>
        <v>0</v>
      </c>
      <c r="Q212" s="73">
        <v>0.0021</v>
      </c>
      <c r="R212" s="73">
        <f>Q212*H212</f>
        <v>1.9706715</v>
      </c>
      <c r="S212" s="73">
        <v>0</v>
      </c>
      <c r="T212" s="74">
        <f>S212*H212</f>
        <v>0</v>
      </c>
      <c r="U212" s="23"/>
      <c r="V212" s="23"/>
      <c r="W212" s="23"/>
      <c r="X212" s="23"/>
      <c r="Y212" s="23"/>
      <c r="Z212" s="23"/>
      <c r="AA212" s="23"/>
      <c r="AB212" s="23"/>
      <c r="AC212" s="23"/>
      <c r="AD212" s="23"/>
      <c r="AE212" s="23"/>
      <c r="AR212" s="75" t="s">
        <v>314</v>
      </c>
      <c r="AT212" s="75" t="s">
        <v>311</v>
      </c>
      <c r="AU212" s="75" t="s">
        <v>76</v>
      </c>
      <c r="AY212" s="17" t="s">
        <v>120</v>
      </c>
      <c r="BE212" s="76">
        <f>IF(N212="základní",J212,0)</f>
        <v>0</v>
      </c>
      <c r="BF212" s="76">
        <f>IF(N212="snížená",J212,0)</f>
        <v>0</v>
      </c>
      <c r="BG212" s="76">
        <f>IF(N212="zákl. přenesená",J212,0)</f>
        <v>0</v>
      </c>
      <c r="BH212" s="76">
        <f>IF(N212="sníž. přenesená",J212,0)</f>
        <v>0</v>
      </c>
      <c r="BI212" s="76">
        <f>IF(N212="nulová",J212,0)</f>
        <v>0</v>
      </c>
      <c r="BJ212" s="17" t="s">
        <v>74</v>
      </c>
      <c r="BK212" s="76">
        <f>ROUND(I212*H212,2)</f>
        <v>0</v>
      </c>
      <c r="BL212" s="17" t="s">
        <v>251</v>
      </c>
      <c r="BM212" s="75" t="s">
        <v>315</v>
      </c>
    </row>
    <row r="213" spans="1:47" s="2" customFormat="1" ht="12">
      <c r="A213" s="186"/>
      <c r="B213" s="187"/>
      <c r="C213" s="186"/>
      <c r="D213" s="245" t="s">
        <v>132</v>
      </c>
      <c r="E213" s="186"/>
      <c r="F213" s="246" t="s">
        <v>313</v>
      </c>
      <c r="G213" s="186"/>
      <c r="H213" s="186"/>
      <c r="I213" s="77"/>
      <c r="J213" s="186"/>
      <c r="K213" s="186"/>
      <c r="L213" s="24"/>
      <c r="M213" s="78"/>
      <c r="N213" s="79"/>
      <c r="O213" s="30"/>
      <c r="P213" s="30"/>
      <c r="Q213" s="30"/>
      <c r="R213" s="30"/>
      <c r="S213" s="30"/>
      <c r="T213" s="31"/>
      <c r="U213" s="23"/>
      <c r="V213" s="23"/>
      <c r="W213" s="23"/>
      <c r="X213" s="23"/>
      <c r="Y213" s="23"/>
      <c r="Z213" s="23"/>
      <c r="AA213" s="23"/>
      <c r="AB213" s="23"/>
      <c r="AC213" s="23"/>
      <c r="AD213" s="23"/>
      <c r="AE213" s="23"/>
      <c r="AT213" s="17" t="s">
        <v>132</v>
      </c>
      <c r="AU213" s="17" t="s">
        <v>76</v>
      </c>
    </row>
    <row r="214" spans="1:51" s="13" customFormat="1" ht="12">
      <c r="A214" s="247"/>
      <c r="B214" s="248"/>
      <c r="C214" s="247"/>
      <c r="D214" s="245" t="s">
        <v>134</v>
      </c>
      <c r="E214" s="249" t="s">
        <v>3</v>
      </c>
      <c r="F214" s="250" t="s">
        <v>305</v>
      </c>
      <c r="G214" s="247"/>
      <c r="H214" s="251">
        <v>1052.19</v>
      </c>
      <c r="I214" s="82"/>
      <c r="J214" s="247"/>
      <c r="K214" s="247"/>
      <c r="L214" s="80"/>
      <c r="M214" s="83"/>
      <c r="N214" s="84"/>
      <c r="O214" s="84"/>
      <c r="P214" s="84"/>
      <c r="Q214" s="84"/>
      <c r="R214" s="84"/>
      <c r="S214" s="84"/>
      <c r="T214" s="85"/>
      <c r="AT214" s="81" t="s">
        <v>134</v>
      </c>
      <c r="AU214" s="81" t="s">
        <v>76</v>
      </c>
      <c r="AV214" s="13" t="s">
        <v>76</v>
      </c>
      <c r="AW214" s="13" t="s">
        <v>33</v>
      </c>
      <c r="AX214" s="13" t="s">
        <v>69</v>
      </c>
      <c r="AY214" s="81" t="s">
        <v>120</v>
      </c>
    </row>
    <row r="215" spans="1:51" s="13" customFormat="1" ht="12">
      <c r="A215" s="247"/>
      <c r="B215" s="248"/>
      <c r="C215" s="247"/>
      <c r="D215" s="245" t="s">
        <v>134</v>
      </c>
      <c r="E215" s="249" t="s">
        <v>3</v>
      </c>
      <c r="F215" s="250" t="s">
        <v>306</v>
      </c>
      <c r="G215" s="247"/>
      <c r="H215" s="251">
        <v>-113.775</v>
      </c>
      <c r="I215" s="82"/>
      <c r="J215" s="247"/>
      <c r="K215" s="247"/>
      <c r="L215" s="80"/>
      <c r="M215" s="83"/>
      <c r="N215" s="84"/>
      <c r="O215" s="84"/>
      <c r="P215" s="84"/>
      <c r="Q215" s="84"/>
      <c r="R215" s="84"/>
      <c r="S215" s="84"/>
      <c r="T215" s="85"/>
      <c r="AT215" s="81" t="s">
        <v>134</v>
      </c>
      <c r="AU215" s="81" t="s">
        <v>76</v>
      </c>
      <c r="AV215" s="13" t="s">
        <v>76</v>
      </c>
      <c r="AW215" s="13" t="s">
        <v>33</v>
      </c>
      <c r="AX215" s="13" t="s">
        <v>69</v>
      </c>
      <c r="AY215" s="81" t="s">
        <v>120</v>
      </c>
    </row>
    <row r="216" spans="1:51" s="14" customFormat="1" ht="12">
      <c r="A216" s="252"/>
      <c r="B216" s="253"/>
      <c r="C216" s="252"/>
      <c r="D216" s="245" t="s">
        <v>134</v>
      </c>
      <c r="E216" s="254" t="s">
        <v>3</v>
      </c>
      <c r="F216" s="255" t="s">
        <v>137</v>
      </c>
      <c r="G216" s="252"/>
      <c r="H216" s="256">
        <v>938.415</v>
      </c>
      <c r="I216" s="88"/>
      <c r="J216" s="252"/>
      <c r="K216" s="252"/>
      <c r="L216" s="86"/>
      <c r="M216" s="89"/>
      <c r="N216" s="90"/>
      <c r="O216" s="90"/>
      <c r="P216" s="90"/>
      <c r="Q216" s="90"/>
      <c r="R216" s="90"/>
      <c r="S216" s="90"/>
      <c r="T216" s="91"/>
      <c r="AT216" s="87" t="s">
        <v>134</v>
      </c>
      <c r="AU216" s="87" t="s">
        <v>76</v>
      </c>
      <c r="AV216" s="14" t="s">
        <v>130</v>
      </c>
      <c r="AW216" s="14" t="s">
        <v>33</v>
      </c>
      <c r="AX216" s="14" t="s">
        <v>74</v>
      </c>
      <c r="AY216" s="87" t="s">
        <v>120</v>
      </c>
    </row>
    <row r="217" spans="1:65" s="2" customFormat="1" ht="14.45" customHeight="1">
      <c r="A217" s="186"/>
      <c r="B217" s="187"/>
      <c r="C217" s="258" t="s">
        <v>316</v>
      </c>
      <c r="D217" s="258" t="s">
        <v>311</v>
      </c>
      <c r="E217" s="259" t="s">
        <v>317</v>
      </c>
      <c r="F217" s="260" t="s">
        <v>318</v>
      </c>
      <c r="G217" s="261" t="s">
        <v>128</v>
      </c>
      <c r="H217" s="262">
        <v>120.062</v>
      </c>
      <c r="I217" s="92"/>
      <c r="J217" s="263">
        <f>ROUND(I217*H217,2)</f>
        <v>0</v>
      </c>
      <c r="K217" s="260" t="s">
        <v>129</v>
      </c>
      <c r="L217" s="93"/>
      <c r="M217" s="94" t="s">
        <v>3</v>
      </c>
      <c r="N217" s="95" t="s">
        <v>41</v>
      </c>
      <c r="O217" s="30"/>
      <c r="P217" s="73">
        <f>O217*H217</f>
        <v>0</v>
      </c>
      <c r="Q217" s="73">
        <v>0.0024</v>
      </c>
      <c r="R217" s="73">
        <f>Q217*H217</f>
        <v>0.2881488</v>
      </c>
      <c r="S217" s="73">
        <v>0</v>
      </c>
      <c r="T217" s="74">
        <f>S217*H217</f>
        <v>0</v>
      </c>
      <c r="U217" s="23"/>
      <c r="V217" s="23"/>
      <c r="W217" s="23"/>
      <c r="X217" s="23"/>
      <c r="Y217" s="23"/>
      <c r="Z217" s="23"/>
      <c r="AA217" s="23"/>
      <c r="AB217" s="23"/>
      <c r="AC217" s="23"/>
      <c r="AD217" s="23"/>
      <c r="AE217" s="23"/>
      <c r="AR217" s="75" t="s">
        <v>314</v>
      </c>
      <c r="AT217" s="75" t="s">
        <v>311</v>
      </c>
      <c r="AU217" s="75" t="s">
        <v>76</v>
      </c>
      <c r="AY217" s="17" t="s">
        <v>120</v>
      </c>
      <c r="BE217" s="76">
        <f>IF(N217="základní",J217,0)</f>
        <v>0</v>
      </c>
      <c r="BF217" s="76">
        <f>IF(N217="snížená",J217,0)</f>
        <v>0</v>
      </c>
      <c r="BG217" s="76">
        <f>IF(N217="zákl. přenesená",J217,0)</f>
        <v>0</v>
      </c>
      <c r="BH217" s="76">
        <f>IF(N217="sníž. přenesená",J217,0)</f>
        <v>0</v>
      </c>
      <c r="BI217" s="76">
        <f>IF(N217="nulová",J217,0)</f>
        <v>0</v>
      </c>
      <c r="BJ217" s="17" t="s">
        <v>74</v>
      </c>
      <c r="BK217" s="76">
        <f>ROUND(I217*H217,2)</f>
        <v>0</v>
      </c>
      <c r="BL217" s="17" t="s">
        <v>251</v>
      </c>
      <c r="BM217" s="75" t="s">
        <v>319</v>
      </c>
    </row>
    <row r="218" spans="1:47" s="2" customFormat="1" ht="12">
      <c r="A218" s="186"/>
      <c r="B218" s="187"/>
      <c r="C218" s="186"/>
      <c r="D218" s="245" t="s">
        <v>132</v>
      </c>
      <c r="E218" s="186"/>
      <c r="F218" s="246" t="s">
        <v>318</v>
      </c>
      <c r="G218" s="186"/>
      <c r="H218" s="186"/>
      <c r="I218" s="77"/>
      <c r="J218" s="186"/>
      <c r="K218" s="186"/>
      <c r="L218" s="24"/>
      <c r="M218" s="78"/>
      <c r="N218" s="79"/>
      <c r="O218" s="30"/>
      <c r="P218" s="30"/>
      <c r="Q218" s="30"/>
      <c r="R218" s="30"/>
      <c r="S218" s="30"/>
      <c r="T218" s="31"/>
      <c r="U218" s="23"/>
      <c r="V218" s="23"/>
      <c r="W218" s="23"/>
      <c r="X218" s="23"/>
      <c r="Y218" s="23"/>
      <c r="Z218" s="23"/>
      <c r="AA218" s="23"/>
      <c r="AB218" s="23"/>
      <c r="AC218" s="23"/>
      <c r="AD218" s="23"/>
      <c r="AE218" s="23"/>
      <c r="AT218" s="17" t="s">
        <v>132</v>
      </c>
      <c r="AU218" s="17" t="s">
        <v>76</v>
      </c>
    </row>
    <row r="219" spans="1:51" s="13" customFormat="1" ht="12">
      <c r="A219" s="247"/>
      <c r="B219" s="248"/>
      <c r="C219" s="247"/>
      <c r="D219" s="245" t="s">
        <v>134</v>
      </c>
      <c r="E219" s="249" t="s">
        <v>3</v>
      </c>
      <c r="F219" s="250" t="s">
        <v>320</v>
      </c>
      <c r="G219" s="247"/>
      <c r="H219" s="251">
        <v>34.8</v>
      </c>
      <c r="I219" s="82"/>
      <c r="J219" s="247"/>
      <c r="K219" s="247"/>
      <c r="L219" s="80"/>
      <c r="M219" s="83"/>
      <c r="N219" s="84"/>
      <c r="O219" s="84"/>
      <c r="P219" s="84"/>
      <c r="Q219" s="84"/>
      <c r="R219" s="84"/>
      <c r="S219" s="84"/>
      <c r="T219" s="85"/>
      <c r="AT219" s="81" t="s">
        <v>134</v>
      </c>
      <c r="AU219" s="81" t="s">
        <v>76</v>
      </c>
      <c r="AV219" s="13" t="s">
        <v>76</v>
      </c>
      <c r="AW219" s="13" t="s">
        <v>33</v>
      </c>
      <c r="AX219" s="13" t="s">
        <v>69</v>
      </c>
      <c r="AY219" s="81" t="s">
        <v>120</v>
      </c>
    </row>
    <row r="220" spans="1:51" s="13" customFormat="1" ht="12">
      <c r="A220" s="247"/>
      <c r="B220" s="248"/>
      <c r="C220" s="247"/>
      <c r="D220" s="245" t="s">
        <v>134</v>
      </c>
      <c r="E220" s="249" t="s">
        <v>3</v>
      </c>
      <c r="F220" s="250" t="s">
        <v>321</v>
      </c>
      <c r="G220" s="247"/>
      <c r="H220" s="251">
        <v>83.008</v>
      </c>
      <c r="I220" s="82"/>
      <c r="J220" s="247"/>
      <c r="K220" s="247"/>
      <c r="L220" s="80"/>
      <c r="M220" s="83"/>
      <c r="N220" s="84"/>
      <c r="O220" s="84"/>
      <c r="P220" s="84"/>
      <c r="Q220" s="84"/>
      <c r="R220" s="84"/>
      <c r="S220" s="84"/>
      <c r="T220" s="85"/>
      <c r="AT220" s="81" t="s">
        <v>134</v>
      </c>
      <c r="AU220" s="81" t="s">
        <v>76</v>
      </c>
      <c r="AV220" s="13" t="s">
        <v>76</v>
      </c>
      <c r="AW220" s="13" t="s">
        <v>33</v>
      </c>
      <c r="AX220" s="13" t="s">
        <v>69</v>
      </c>
      <c r="AY220" s="81" t="s">
        <v>120</v>
      </c>
    </row>
    <row r="221" spans="1:51" s="13" customFormat="1" ht="12">
      <c r="A221" s="247"/>
      <c r="B221" s="248"/>
      <c r="C221" s="247"/>
      <c r="D221" s="245" t="s">
        <v>134</v>
      </c>
      <c r="E221" s="249" t="s">
        <v>3</v>
      </c>
      <c r="F221" s="250" t="s">
        <v>322</v>
      </c>
      <c r="G221" s="247"/>
      <c r="H221" s="251">
        <v>2.254</v>
      </c>
      <c r="I221" s="82"/>
      <c r="J221" s="247"/>
      <c r="K221" s="247"/>
      <c r="L221" s="80"/>
      <c r="M221" s="83"/>
      <c r="N221" s="84"/>
      <c r="O221" s="84"/>
      <c r="P221" s="84"/>
      <c r="Q221" s="84"/>
      <c r="R221" s="84"/>
      <c r="S221" s="84"/>
      <c r="T221" s="85"/>
      <c r="AT221" s="81" t="s">
        <v>134</v>
      </c>
      <c r="AU221" s="81" t="s">
        <v>76</v>
      </c>
      <c r="AV221" s="13" t="s">
        <v>76</v>
      </c>
      <c r="AW221" s="13" t="s">
        <v>33</v>
      </c>
      <c r="AX221" s="13" t="s">
        <v>69</v>
      </c>
      <c r="AY221" s="81" t="s">
        <v>120</v>
      </c>
    </row>
    <row r="222" spans="1:51" s="14" customFormat="1" ht="12">
      <c r="A222" s="252"/>
      <c r="B222" s="253"/>
      <c r="C222" s="252"/>
      <c r="D222" s="245" t="s">
        <v>134</v>
      </c>
      <c r="E222" s="254" t="s">
        <v>3</v>
      </c>
      <c r="F222" s="255" t="s">
        <v>137</v>
      </c>
      <c r="G222" s="252"/>
      <c r="H222" s="256">
        <v>120.062</v>
      </c>
      <c r="I222" s="88"/>
      <c r="J222" s="252"/>
      <c r="K222" s="252"/>
      <c r="L222" s="86"/>
      <c r="M222" s="89"/>
      <c r="N222" s="90"/>
      <c r="O222" s="90"/>
      <c r="P222" s="90"/>
      <c r="Q222" s="90"/>
      <c r="R222" s="90"/>
      <c r="S222" s="90"/>
      <c r="T222" s="91"/>
      <c r="AT222" s="87" t="s">
        <v>134</v>
      </c>
      <c r="AU222" s="87" t="s">
        <v>76</v>
      </c>
      <c r="AV222" s="14" t="s">
        <v>130</v>
      </c>
      <c r="AW222" s="14" t="s">
        <v>33</v>
      </c>
      <c r="AX222" s="14" t="s">
        <v>74</v>
      </c>
      <c r="AY222" s="87" t="s">
        <v>120</v>
      </c>
    </row>
    <row r="223" spans="1:65" s="2" customFormat="1" ht="14.45" customHeight="1">
      <c r="A223" s="186"/>
      <c r="B223" s="187"/>
      <c r="C223" s="239" t="s">
        <v>323</v>
      </c>
      <c r="D223" s="239" t="s">
        <v>125</v>
      </c>
      <c r="E223" s="240" t="s">
        <v>324</v>
      </c>
      <c r="F223" s="241" t="s">
        <v>325</v>
      </c>
      <c r="G223" s="242" t="s">
        <v>128</v>
      </c>
      <c r="H223" s="243">
        <v>938.415</v>
      </c>
      <c r="I223" s="70"/>
      <c r="J223" s="244">
        <f>ROUND(I223*H223,2)</f>
        <v>0</v>
      </c>
      <c r="K223" s="241" t="s">
        <v>129</v>
      </c>
      <c r="L223" s="24"/>
      <c r="M223" s="71" t="s">
        <v>3</v>
      </c>
      <c r="N223" s="72" t="s">
        <v>41</v>
      </c>
      <c r="O223" s="30"/>
      <c r="P223" s="73">
        <f>O223*H223</f>
        <v>0</v>
      </c>
      <c r="Q223" s="73">
        <v>0</v>
      </c>
      <c r="R223" s="73">
        <f>Q223*H223</f>
        <v>0</v>
      </c>
      <c r="S223" s="73">
        <v>0.006</v>
      </c>
      <c r="T223" s="74">
        <f>S223*H223</f>
        <v>5.63049</v>
      </c>
      <c r="U223" s="23"/>
      <c r="V223" s="23"/>
      <c r="W223" s="23"/>
      <c r="X223" s="23"/>
      <c r="Y223" s="23"/>
      <c r="Z223" s="23"/>
      <c r="AA223" s="23"/>
      <c r="AB223" s="23"/>
      <c r="AC223" s="23"/>
      <c r="AD223" s="23"/>
      <c r="AE223" s="23"/>
      <c r="AR223" s="75" t="s">
        <v>251</v>
      </c>
      <c r="AT223" s="75" t="s">
        <v>125</v>
      </c>
      <c r="AU223" s="75" t="s">
        <v>76</v>
      </c>
      <c r="AY223" s="17" t="s">
        <v>120</v>
      </c>
      <c r="BE223" s="76">
        <f>IF(N223="základní",J223,0)</f>
        <v>0</v>
      </c>
      <c r="BF223" s="76">
        <f>IF(N223="snížená",J223,0)</f>
        <v>0</v>
      </c>
      <c r="BG223" s="76">
        <f>IF(N223="zákl. přenesená",J223,0)</f>
        <v>0</v>
      </c>
      <c r="BH223" s="76">
        <f>IF(N223="sníž. přenesená",J223,0)</f>
        <v>0</v>
      </c>
      <c r="BI223" s="76">
        <f>IF(N223="nulová",J223,0)</f>
        <v>0</v>
      </c>
      <c r="BJ223" s="17" t="s">
        <v>74</v>
      </c>
      <c r="BK223" s="76">
        <f>ROUND(I223*H223,2)</f>
        <v>0</v>
      </c>
      <c r="BL223" s="17" t="s">
        <v>251</v>
      </c>
      <c r="BM223" s="75" t="s">
        <v>326</v>
      </c>
    </row>
    <row r="224" spans="1:47" s="2" customFormat="1" ht="12">
      <c r="A224" s="186"/>
      <c r="B224" s="187"/>
      <c r="C224" s="186"/>
      <c r="D224" s="245" t="s">
        <v>132</v>
      </c>
      <c r="E224" s="186"/>
      <c r="F224" s="246" t="s">
        <v>327</v>
      </c>
      <c r="G224" s="186"/>
      <c r="H224" s="186"/>
      <c r="I224" s="77"/>
      <c r="J224" s="186"/>
      <c r="K224" s="186"/>
      <c r="L224" s="24"/>
      <c r="M224" s="78"/>
      <c r="N224" s="79"/>
      <c r="O224" s="30"/>
      <c r="P224" s="30"/>
      <c r="Q224" s="30"/>
      <c r="R224" s="30"/>
      <c r="S224" s="30"/>
      <c r="T224" s="31"/>
      <c r="U224" s="23"/>
      <c r="V224" s="23"/>
      <c r="W224" s="23"/>
      <c r="X224" s="23"/>
      <c r="Y224" s="23"/>
      <c r="Z224" s="23"/>
      <c r="AA224" s="23"/>
      <c r="AB224" s="23"/>
      <c r="AC224" s="23"/>
      <c r="AD224" s="23"/>
      <c r="AE224" s="23"/>
      <c r="AT224" s="17" t="s">
        <v>132</v>
      </c>
      <c r="AU224" s="17" t="s">
        <v>76</v>
      </c>
    </row>
    <row r="225" spans="1:51" s="13" customFormat="1" ht="12">
      <c r="A225" s="247"/>
      <c r="B225" s="248"/>
      <c r="C225" s="247"/>
      <c r="D225" s="245" t="s">
        <v>134</v>
      </c>
      <c r="E225" s="249" t="s">
        <v>3</v>
      </c>
      <c r="F225" s="250" t="s">
        <v>305</v>
      </c>
      <c r="G225" s="247"/>
      <c r="H225" s="251">
        <v>1052.19</v>
      </c>
      <c r="I225" s="82"/>
      <c r="J225" s="247"/>
      <c r="K225" s="247"/>
      <c r="L225" s="80"/>
      <c r="M225" s="83"/>
      <c r="N225" s="84"/>
      <c r="O225" s="84"/>
      <c r="P225" s="84"/>
      <c r="Q225" s="84"/>
      <c r="R225" s="84"/>
      <c r="S225" s="84"/>
      <c r="T225" s="85"/>
      <c r="AT225" s="81" t="s">
        <v>134</v>
      </c>
      <c r="AU225" s="81" t="s">
        <v>76</v>
      </c>
      <c r="AV225" s="13" t="s">
        <v>76</v>
      </c>
      <c r="AW225" s="13" t="s">
        <v>33</v>
      </c>
      <c r="AX225" s="13" t="s">
        <v>69</v>
      </c>
      <c r="AY225" s="81" t="s">
        <v>120</v>
      </c>
    </row>
    <row r="226" spans="1:51" s="13" customFormat="1" ht="12">
      <c r="A226" s="247"/>
      <c r="B226" s="248"/>
      <c r="C226" s="247"/>
      <c r="D226" s="245" t="s">
        <v>134</v>
      </c>
      <c r="E226" s="249" t="s">
        <v>3</v>
      </c>
      <c r="F226" s="250" t="s">
        <v>306</v>
      </c>
      <c r="G226" s="247"/>
      <c r="H226" s="251">
        <v>-113.775</v>
      </c>
      <c r="I226" s="82"/>
      <c r="J226" s="247"/>
      <c r="K226" s="247"/>
      <c r="L226" s="80"/>
      <c r="M226" s="83"/>
      <c r="N226" s="84"/>
      <c r="O226" s="84"/>
      <c r="P226" s="84"/>
      <c r="Q226" s="84"/>
      <c r="R226" s="84"/>
      <c r="S226" s="84"/>
      <c r="T226" s="85"/>
      <c r="AT226" s="81" t="s">
        <v>134</v>
      </c>
      <c r="AU226" s="81" t="s">
        <v>76</v>
      </c>
      <c r="AV226" s="13" t="s">
        <v>76</v>
      </c>
      <c r="AW226" s="13" t="s">
        <v>33</v>
      </c>
      <c r="AX226" s="13" t="s">
        <v>69</v>
      </c>
      <c r="AY226" s="81" t="s">
        <v>120</v>
      </c>
    </row>
    <row r="227" spans="1:51" s="14" customFormat="1" ht="12">
      <c r="A227" s="252"/>
      <c r="B227" s="253"/>
      <c r="C227" s="252"/>
      <c r="D227" s="245" t="s">
        <v>134</v>
      </c>
      <c r="E227" s="254" t="s">
        <v>3</v>
      </c>
      <c r="F227" s="255" t="s">
        <v>137</v>
      </c>
      <c r="G227" s="252"/>
      <c r="H227" s="256">
        <v>938.415</v>
      </c>
      <c r="I227" s="88"/>
      <c r="J227" s="252"/>
      <c r="K227" s="252"/>
      <c r="L227" s="86"/>
      <c r="M227" s="89"/>
      <c r="N227" s="90"/>
      <c r="O227" s="90"/>
      <c r="P227" s="90"/>
      <c r="Q227" s="90"/>
      <c r="R227" s="90"/>
      <c r="S227" s="90"/>
      <c r="T227" s="91"/>
      <c r="AT227" s="87" t="s">
        <v>134</v>
      </c>
      <c r="AU227" s="87" t="s">
        <v>76</v>
      </c>
      <c r="AV227" s="14" t="s">
        <v>130</v>
      </c>
      <c r="AW227" s="14" t="s">
        <v>33</v>
      </c>
      <c r="AX227" s="14" t="s">
        <v>74</v>
      </c>
      <c r="AY227" s="87" t="s">
        <v>120</v>
      </c>
    </row>
    <row r="228" spans="1:65" s="2" customFormat="1" ht="14.45" customHeight="1">
      <c r="A228" s="186"/>
      <c r="B228" s="187"/>
      <c r="C228" s="239" t="s">
        <v>328</v>
      </c>
      <c r="D228" s="239" t="s">
        <v>125</v>
      </c>
      <c r="E228" s="240" t="s">
        <v>329</v>
      </c>
      <c r="F228" s="241" t="s">
        <v>330</v>
      </c>
      <c r="G228" s="242" t="s">
        <v>128</v>
      </c>
      <c r="H228" s="243">
        <v>938.415</v>
      </c>
      <c r="I228" s="70"/>
      <c r="J228" s="244">
        <f>ROUND(I228*H228,2)</f>
        <v>0</v>
      </c>
      <c r="K228" s="241" t="s">
        <v>129</v>
      </c>
      <c r="L228" s="24"/>
      <c r="M228" s="71" t="s">
        <v>3</v>
      </c>
      <c r="N228" s="72" t="s">
        <v>41</v>
      </c>
      <c r="O228" s="30"/>
      <c r="P228" s="73">
        <f>O228*H228</f>
        <v>0</v>
      </c>
      <c r="Q228" s="73">
        <v>0</v>
      </c>
      <c r="R228" s="73">
        <f>Q228*H228</f>
        <v>0</v>
      </c>
      <c r="S228" s="73">
        <v>0.002</v>
      </c>
      <c r="T228" s="74">
        <f>S228*H228</f>
        <v>1.87683</v>
      </c>
      <c r="U228" s="23"/>
      <c r="V228" s="23"/>
      <c r="W228" s="23"/>
      <c r="X228" s="23"/>
      <c r="Y228" s="23"/>
      <c r="Z228" s="23"/>
      <c r="AA228" s="23"/>
      <c r="AB228" s="23"/>
      <c r="AC228" s="23"/>
      <c r="AD228" s="23"/>
      <c r="AE228" s="23"/>
      <c r="AR228" s="75" t="s">
        <v>251</v>
      </c>
      <c r="AT228" s="75" t="s">
        <v>125</v>
      </c>
      <c r="AU228" s="75" t="s">
        <v>76</v>
      </c>
      <c r="AY228" s="17" t="s">
        <v>120</v>
      </c>
      <c r="BE228" s="76">
        <f>IF(N228="základní",J228,0)</f>
        <v>0</v>
      </c>
      <c r="BF228" s="76">
        <f>IF(N228="snížená",J228,0)</f>
        <v>0</v>
      </c>
      <c r="BG228" s="76">
        <f>IF(N228="zákl. přenesená",J228,0)</f>
        <v>0</v>
      </c>
      <c r="BH228" s="76">
        <f>IF(N228="sníž. přenesená",J228,0)</f>
        <v>0</v>
      </c>
      <c r="BI228" s="76">
        <f>IF(N228="nulová",J228,0)</f>
        <v>0</v>
      </c>
      <c r="BJ228" s="17" t="s">
        <v>74</v>
      </c>
      <c r="BK228" s="76">
        <f>ROUND(I228*H228,2)</f>
        <v>0</v>
      </c>
      <c r="BL228" s="17" t="s">
        <v>251</v>
      </c>
      <c r="BM228" s="75" t="s">
        <v>331</v>
      </c>
    </row>
    <row r="229" spans="1:47" s="2" customFormat="1" ht="12">
      <c r="A229" s="186"/>
      <c r="B229" s="187"/>
      <c r="C229" s="186"/>
      <c r="D229" s="245" t="s">
        <v>132</v>
      </c>
      <c r="E229" s="186"/>
      <c r="F229" s="246" t="s">
        <v>332</v>
      </c>
      <c r="G229" s="186"/>
      <c r="H229" s="186"/>
      <c r="I229" s="77"/>
      <c r="J229" s="186"/>
      <c r="K229" s="186"/>
      <c r="L229" s="24"/>
      <c r="M229" s="78"/>
      <c r="N229" s="79"/>
      <c r="O229" s="30"/>
      <c r="P229" s="30"/>
      <c r="Q229" s="30"/>
      <c r="R229" s="30"/>
      <c r="S229" s="30"/>
      <c r="T229" s="31"/>
      <c r="U229" s="23"/>
      <c r="V229" s="23"/>
      <c r="W229" s="23"/>
      <c r="X229" s="23"/>
      <c r="Y229" s="23"/>
      <c r="Z229" s="23"/>
      <c r="AA229" s="23"/>
      <c r="AB229" s="23"/>
      <c r="AC229" s="23"/>
      <c r="AD229" s="23"/>
      <c r="AE229" s="23"/>
      <c r="AT229" s="17" t="s">
        <v>132</v>
      </c>
      <c r="AU229" s="17" t="s">
        <v>76</v>
      </c>
    </row>
    <row r="230" spans="1:65" s="2" customFormat="1" ht="14.45" customHeight="1">
      <c r="A230" s="186"/>
      <c r="B230" s="187"/>
      <c r="C230" s="239" t="s">
        <v>333</v>
      </c>
      <c r="D230" s="239" t="s">
        <v>125</v>
      </c>
      <c r="E230" s="240" t="s">
        <v>334</v>
      </c>
      <c r="F230" s="241" t="s">
        <v>335</v>
      </c>
      <c r="G230" s="242" t="s">
        <v>254</v>
      </c>
      <c r="H230" s="243">
        <v>865.385</v>
      </c>
      <c r="I230" s="70"/>
      <c r="J230" s="244">
        <f>ROUND(I230*H230,2)</f>
        <v>0</v>
      </c>
      <c r="K230" s="241" t="s">
        <v>129</v>
      </c>
      <c r="L230" s="24"/>
      <c r="M230" s="71" t="s">
        <v>3</v>
      </c>
      <c r="N230" s="72" t="s">
        <v>41</v>
      </c>
      <c r="O230" s="30"/>
      <c r="P230" s="73">
        <f>O230*H230</f>
        <v>0</v>
      </c>
      <c r="Q230" s="73">
        <v>0</v>
      </c>
      <c r="R230" s="73">
        <f>Q230*H230</f>
        <v>0</v>
      </c>
      <c r="S230" s="73">
        <v>0</v>
      </c>
      <c r="T230" s="74">
        <f>S230*H230</f>
        <v>0</v>
      </c>
      <c r="U230" s="23"/>
      <c r="V230" s="23"/>
      <c r="W230" s="23"/>
      <c r="X230" s="23"/>
      <c r="Y230" s="23"/>
      <c r="Z230" s="23"/>
      <c r="AA230" s="23"/>
      <c r="AB230" s="23"/>
      <c r="AC230" s="23"/>
      <c r="AD230" s="23"/>
      <c r="AE230" s="23"/>
      <c r="AR230" s="75" t="s">
        <v>251</v>
      </c>
      <c r="AT230" s="75" t="s">
        <v>125</v>
      </c>
      <c r="AU230" s="75" t="s">
        <v>76</v>
      </c>
      <c r="AY230" s="17" t="s">
        <v>120</v>
      </c>
      <c r="BE230" s="76">
        <f>IF(N230="základní",J230,0)</f>
        <v>0</v>
      </c>
      <c r="BF230" s="76">
        <f>IF(N230="snížená",J230,0)</f>
        <v>0</v>
      </c>
      <c r="BG230" s="76">
        <f>IF(N230="zákl. přenesená",J230,0)</f>
        <v>0</v>
      </c>
      <c r="BH230" s="76">
        <f>IF(N230="sníž. přenesená",J230,0)</f>
        <v>0</v>
      </c>
      <c r="BI230" s="76">
        <f>IF(N230="nulová",J230,0)</f>
        <v>0</v>
      </c>
      <c r="BJ230" s="17" t="s">
        <v>74</v>
      </c>
      <c r="BK230" s="76">
        <f>ROUND(I230*H230,2)</f>
        <v>0</v>
      </c>
      <c r="BL230" s="17" t="s">
        <v>251</v>
      </c>
      <c r="BM230" s="75" t="s">
        <v>336</v>
      </c>
    </row>
    <row r="231" spans="1:47" s="2" customFormat="1" ht="19.5">
      <c r="A231" s="186"/>
      <c r="B231" s="187"/>
      <c r="C231" s="186"/>
      <c r="D231" s="245" t="s">
        <v>132</v>
      </c>
      <c r="E231" s="186"/>
      <c r="F231" s="246" t="s">
        <v>337</v>
      </c>
      <c r="G231" s="186"/>
      <c r="H231" s="186"/>
      <c r="I231" s="77"/>
      <c r="J231" s="186"/>
      <c r="K231" s="186"/>
      <c r="L231" s="24"/>
      <c r="M231" s="78"/>
      <c r="N231" s="79"/>
      <c r="O231" s="30"/>
      <c r="P231" s="30"/>
      <c r="Q231" s="30"/>
      <c r="R231" s="30"/>
      <c r="S231" s="30"/>
      <c r="T231" s="31"/>
      <c r="U231" s="23"/>
      <c r="V231" s="23"/>
      <c r="W231" s="23"/>
      <c r="X231" s="23"/>
      <c r="Y231" s="23"/>
      <c r="Z231" s="23"/>
      <c r="AA231" s="23"/>
      <c r="AB231" s="23"/>
      <c r="AC231" s="23"/>
      <c r="AD231" s="23"/>
      <c r="AE231" s="23"/>
      <c r="AT231" s="17" t="s">
        <v>132</v>
      </c>
      <c r="AU231" s="17" t="s">
        <v>76</v>
      </c>
    </row>
    <row r="232" spans="1:47" s="2" customFormat="1" ht="39">
      <c r="A232" s="186"/>
      <c r="B232" s="187"/>
      <c r="C232" s="186"/>
      <c r="D232" s="245" t="s">
        <v>143</v>
      </c>
      <c r="E232" s="186"/>
      <c r="F232" s="257" t="s">
        <v>338</v>
      </c>
      <c r="G232" s="186"/>
      <c r="H232" s="186"/>
      <c r="I232" s="77"/>
      <c r="J232" s="186"/>
      <c r="K232" s="186"/>
      <c r="L232" s="24"/>
      <c r="M232" s="78"/>
      <c r="N232" s="79"/>
      <c r="O232" s="30"/>
      <c r="P232" s="30"/>
      <c r="Q232" s="30"/>
      <c r="R232" s="30"/>
      <c r="S232" s="30"/>
      <c r="T232" s="31"/>
      <c r="U232" s="23"/>
      <c r="V232" s="23"/>
      <c r="W232" s="23"/>
      <c r="X232" s="23"/>
      <c r="Y232" s="23"/>
      <c r="Z232" s="23"/>
      <c r="AA232" s="23"/>
      <c r="AB232" s="23"/>
      <c r="AC232" s="23"/>
      <c r="AD232" s="23"/>
      <c r="AE232" s="23"/>
      <c r="AT232" s="17" t="s">
        <v>143</v>
      </c>
      <c r="AU232" s="17" t="s">
        <v>76</v>
      </c>
    </row>
    <row r="233" spans="1:51" s="13" customFormat="1" ht="12">
      <c r="A233" s="247"/>
      <c r="B233" s="248"/>
      <c r="C233" s="247"/>
      <c r="D233" s="245" t="s">
        <v>134</v>
      </c>
      <c r="E233" s="249" t="s">
        <v>3</v>
      </c>
      <c r="F233" s="250" t="s">
        <v>339</v>
      </c>
      <c r="G233" s="247"/>
      <c r="H233" s="251">
        <v>865.385</v>
      </c>
      <c r="I233" s="82"/>
      <c r="J233" s="247"/>
      <c r="K233" s="247"/>
      <c r="L233" s="80"/>
      <c r="M233" s="83"/>
      <c r="N233" s="84"/>
      <c r="O233" s="84"/>
      <c r="P233" s="84"/>
      <c r="Q233" s="84"/>
      <c r="R233" s="84"/>
      <c r="S233" s="84"/>
      <c r="T233" s="85"/>
      <c r="AT233" s="81" t="s">
        <v>134</v>
      </c>
      <c r="AU233" s="81" t="s">
        <v>76</v>
      </c>
      <c r="AV233" s="13" t="s">
        <v>76</v>
      </c>
      <c r="AW233" s="13" t="s">
        <v>33</v>
      </c>
      <c r="AX233" s="13" t="s">
        <v>74</v>
      </c>
      <c r="AY233" s="81" t="s">
        <v>120</v>
      </c>
    </row>
    <row r="234" spans="1:65" s="2" customFormat="1" ht="14.45" customHeight="1">
      <c r="A234" s="186"/>
      <c r="B234" s="187"/>
      <c r="C234" s="239" t="s">
        <v>340</v>
      </c>
      <c r="D234" s="239" t="s">
        <v>125</v>
      </c>
      <c r="E234" s="240" t="s">
        <v>341</v>
      </c>
      <c r="F234" s="241" t="s">
        <v>342</v>
      </c>
      <c r="G234" s="242" t="s">
        <v>128</v>
      </c>
      <c r="H234" s="243">
        <v>82.305</v>
      </c>
      <c r="I234" s="70"/>
      <c r="J234" s="244">
        <f>ROUND(I234*H234,2)</f>
        <v>0</v>
      </c>
      <c r="K234" s="241" t="s">
        <v>129</v>
      </c>
      <c r="L234" s="24"/>
      <c r="M234" s="71" t="s">
        <v>3</v>
      </c>
      <c r="N234" s="72" t="s">
        <v>41</v>
      </c>
      <c r="O234" s="30"/>
      <c r="P234" s="73">
        <f>O234*H234</f>
        <v>0</v>
      </c>
      <c r="Q234" s="73">
        <v>0</v>
      </c>
      <c r="R234" s="73">
        <f>Q234*H234</f>
        <v>0</v>
      </c>
      <c r="S234" s="73">
        <v>0</v>
      </c>
      <c r="T234" s="74">
        <f>S234*H234</f>
        <v>0</v>
      </c>
      <c r="U234" s="23"/>
      <c r="V234" s="23"/>
      <c r="W234" s="23"/>
      <c r="X234" s="23"/>
      <c r="Y234" s="23"/>
      <c r="Z234" s="23"/>
      <c r="AA234" s="23"/>
      <c r="AB234" s="23"/>
      <c r="AC234" s="23"/>
      <c r="AD234" s="23"/>
      <c r="AE234" s="23"/>
      <c r="AR234" s="75" t="s">
        <v>251</v>
      </c>
      <c r="AT234" s="75" t="s">
        <v>125</v>
      </c>
      <c r="AU234" s="75" t="s">
        <v>76</v>
      </c>
      <c r="AY234" s="17" t="s">
        <v>120</v>
      </c>
      <c r="BE234" s="76">
        <f>IF(N234="základní",J234,0)</f>
        <v>0</v>
      </c>
      <c r="BF234" s="76">
        <f>IF(N234="snížená",J234,0)</f>
        <v>0</v>
      </c>
      <c r="BG234" s="76">
        <f>IF(N234="zákl. přenesená",J234,0)</f>
        <v>0</v>
      </c>
      <c r="BH234" s="76">
        <f>IF(N234="sníž. přenesená",J234,0)</f>
        <v>0</v>
      </c>
      <c r="BI234" s="76">
        <f>IF(N234="nulová",J234,0)</f>
        <v>0</v>
      </c>
      <c r="BJ234" s="17" t="s">
        <v>74</v>
      </c>
      <c r="BK234" s="76">
        <f>ROUND(I234*H234,2)</f>
        <v>0</v>
      </c>
      <c r="BL234" s="17" t="s">
        <v>251</v>
      </c>
      <c r="BM234" s="75" t="s">
        <v>343</v>
      </c>
    </row>
    <row r="235" spans="1:47" s="2" customFormat="1" ht="19.5">
      <c r="A235" s="186"/>
      <c r="B235" s="187"/>
      <c r="C235" s="186"/>
      <c r="D235" s="245" t="s">
        <v>132</v>
      </c>
      <c r="E235" s="186"/>
      <c r="F235" s="246" t="s">
        <v>344</v>
      </c>
      <c r="G235" s="186"/>
      <c r="H235" s="186"/>
      <c r="I235" s="77"/>
      <c r="J235" s="186"/>
      <c r="K235" s="186"/>
      <c r="L235" s="24"/>
      <c r="M235" s="78"/>
      <c r="N235" s="79"/>
      <c r="O235" s="30"/>
      <c r="P235" s="30"/>
      <c r="Q235" s="30"/>
      <c r="R235" s="30"/>
      <c r="S235" s="30"/>
      <c r="T235" s="31"/>
      <c r="U235" s="23"/>
      <c r="V235" s="23"/>
      <c r="W235" s="23"/>
      <c r="X235" s="23"/>
      <c r="Y235" s="23"/>
      <c r="Z235" s="23"/>
      <c r="AA235" s="23"/>
      <c r="AB235" s="23"/>
      <c r="AC235" s="23"/>
      <c r="AD235" s="23"/>
      <c r="AE235" s="23"/>
      <c r="AT235" s="17" t="s">
        <v>132</v>
      </c>
      <c r="AU235" s="17" t="s">
        <v>76</v>
      </c>
    </row>
    <row r="236" spans="1:47" s="2" customFormat="1" ht="39">
      <c r="A236" s="186"/>
      <c r="B236" s="187"/>
      <c r="C236" s="186"/>
      <c r="D236" s="245" t="s">
        <v>143</v>
      </c>
      <c r="E236" s="186"/>
      <c r="F236" s="257" t="s">
        <v>338</v>
      </c>
      <c r="G236" s="186"/>
      <c r="H236" s="186"/>
      <c r="I236" s="77"/>
      <c r="J236" s="186"/>
      <c r="K236" s="186"/>
      <c r="L236" s="24"/>
      <c r="M236" s="78"/>
      <c r="N236" s="79"/>
      <c r="O236" s="30"/>
      <c r="P236" s="30"/>
      <c r="Q236" s="30"/>
      <c r="R236" s="30"/>
      <c r="S236" s="30"/>
      <c r="T236" s="31"/>
      <c r="U236" s="23"/>
      <c r="V236" s="23"/>
      <c r="W236" s="23"/>
      <c r="X236" s="23"/>
      <c r="Y236" s="23"/>
      <c r="Z236" s="23"/>
      <c r="AA236" s="23"/>
      <c r="AB236" s="23"/>
      <c r="AC236" s="23"/>
      <c r="AD236" s="23"/>
      <c r="AE236" s="23"/>
      <c r="AT236" s="17" t="s">
        <v>143</v>
      </c>
      <c r="AU236" s="17" t="s">
        <v>76</v>
      </c>
    </row>
    <row r="237" spans="1:51" s="13" customFormat="1" ht="12">
      <c r="A237" s="247"/>
      <c r="B237" s="248"/>
      <c r="C237" s="247"/>
      <c r="D237" s="245" t="s">
        <v>134</v>
      </c>
      <c r="E237" s="249" t="s">
        <v>3</v>
      </c>
      <c r="F237" s="250" t="s">
        <v>345</v>
      </c>
      <c r="G237" s="247"/>
      <c r="H237" s="251">
        <v>14.5</v>
      </c>
      <c r="I237" s="82"/>
      <c r="J237" s="247"/>
      <c r="K237" s="247"/>
      <c r="L237" s="80"/>
      <c r="M237" s="83"/>
      <c r="N237" s="84"/>
      <c r="O237" s="84"/>
      <c r="P237" s="84"/>
      <c r="Q237" s="84"/>
      <c r="R237" s="84"/>
      <c r="S237" s="84"/>
      <c r="T237" s="85"/>
      <c r="AT237" s="81" t="s">
        <v>134</v>
      </c>
      <c r="AU237" s="81" t="s">
        <v>76</v>
      </c>
      <c r="AV237" s="13" t="s">
        <v>76</v>
      </c>
      <c r="AW237" s="13" t="s">
        <v>33</v>
      </c>
      <c r="AX237" s="13" t="s">
        <v>69</v>
      </c>
      <c r="AY237" s="81" t="s">
        <v>120</v>
      </c>
    </row>
    <row r="238" spans="1:51" s="13" customFormat="1" ht="12">
      <c r="A238" s="247"/>
      <c r="B238" s="248"/>
      <c r="C238" s="247"/>
      <c r="D238" s="245" t="s">
        <v>134</v>
      </c>
      <c r="E238" s="249" t="s">
        <v>3</v>
      </c>
      <c r="F238" s="250" t="s">
        <v>346</v>
      </c>
      <c r="G238" s="247"/>
      <c r="H238" s="251">
        <v>51.88</v>
      </c>
      <c r="I238" s="82"/>
      <c r="J238" s="247"/>
      <c r="K238" s="247"/>
      <c r="L238" s="80"/>
      <c r="M238" s="83"/>
      <c r="N238" s="84"/>
      <c r="O238" s="84"/>
      <c r="P238" s="84"/>
      <c r="Q238" s="84"/>
      <c r="R238" s="84"/>
      <c r="S238" s="84"/>
      <c r="T238" s="85"/>
      <c r="AT238" s="81" t="s">
        <v>134</v>
      </c>
      <c r="AU238" s="81" t="s">
        <v>76</v>
      </c>
      <c r="AV238" s="13" t="s">
        <v>76</v>
      </c>
      <c r="AW238" s="13" t="s">
        <v>33</v>
      </c>
      <c r="AX238" s="13" t="s">
        <v>69</v>
      </c>
      <c r="AY238" s="81" t="s">
        <v>120</v>
      </c>
    </row>
    <row r="239" spans="1:51" s="13" customFormat="1" ht="12">
      <c r="A239" s="247"/>
      <c r="B239" s="248"/>
      <c r="C239" s="247"/>
      <c r="D239" s="245" t="s">
        <v>134</v>
      </c>
      <c r="E239" s="249" t="s">
        <v>3</v>
      </c>
      <c r="F239" s="250" t="s">
        <v>347</v>
      </c>
      <c r="G239" s="247"/>
      <c r="H239" s="251">
        <v>0.625</v>
      </c>
      <c r="I239" s="82"/>
      <c r="J239" s="247"/>
      <c r="K239" s="247"/>
      <c r="L239" s="80"/>
      <c r="M239" s="83"/>
      <c r="N239" s="84"/>
      <c r="O239" s="84"/>
      <c r="P239" s="84"/>
      <c r="Q239" s="84"/>
      <c r="R239" s="84"/>
      <c r="S239" s="84"/>
      <c r="T239" s="85"/>
      <c r="AT239" s="81" t="s">
        <v>134</v>
      </c>
      <c r="AU239" s="81" t="s">
        <v>76</v>
      </c>
      <c r="AV239" s="13" t="s">
        <v>76</v>
      </c>
      <c r="AW239" s="13" t="s">
        <v>33</v>
      </c>
      <c r="AX239" s="13" t="s">
        <v>69</v>
      </c>
      <c r="AY239" s="81" t="s">
        <v>120</v>
      </c>
    </row>
    <row r="240" spans="1:51" s="13" customFormat="1" ht="12">
      <c r="A240" s="247"/>
      <c r="B240" s="248"/>
      <c r="C240" s="247"/>
      <c r="D240" s="245" t="s">
        <v>134</v>
      </c>
      <c r="E240" s="249" t="s">
        <v>3</v>
      </c>
      <c r="F240" s="250" t="s">
        <v>348</v>
      </c>
      <c r="G240" s="247"/>
      <c r="H240" s="251">
        <v>14.1</v>
      </c>
      <c r="I240" s="82"/>
      <c r="J240" s="247"/>
      <c r="K240" s="247"/>
      <c r="L240" s="80"/>
      <c r="M240" s="83"/>
      <c r="N240" s="84"/>
      <c r="O240" s="84"/>
      <c r="P240" s="84"/>
      <c r="Q240" s="84"/>
      <c r="R240" s="84"/>
      <c r="S240" s="84"/>
      <c r="T240" s="85"/>
      <c r="AT240" s="81" t="s">
        <v>134</v>
      </c>
      <c r="AU240" s="81" t="s">
        <v>76</v>
      </c>
      <c r="AV240" s="13" t="s">
        <v>76</v>
      </c>
      <c r="AW240" s="13" t="s">
        <v>33</v>
      </c>
      <c r="AX240" s="13" t="s">
        <v>69</v>
      </c>
      <c r="AY240" s="81" t="s">
        <v>120</v>
      </c>
    </row>
    <row r="241" spans="1:51" s="13" customFormat="1" ht="12">
      <c r="A241" s="247"/>
      <c r="B241" s="248"/>
      <c r="C241" s="247"/>
      <c r="D241" s="245" t="s">
        <v>134</v>
      </c>
      <c r="E241" s="249" t="s">
        <v>3</v>
      </c>
      <c r="F241" s="250" t="s">
        <v>349</v>
      </c>
      <c r="G241" s="247"/>
      <c r="H241" s="251">
        <v>1.2</v>
      </c>
      <c r="I241" s="82"/>
      <c r="J241" s="247"/>
      <c r="K241" s="247"/>
      <c r="L241" s="80"/>
      <c r="M241" s="83"/>
      <c r="N241" s="84"/>
      <c r="O241" s="84"/>
      <c r="P241" s="84"/>
      <c r="Q241" s="84"/>
      <c r="R241" s="84"/>
      <c r="S241" s="84"/>
      <c r="T241" s="85"/>
      <c r="AT241" s="81" t="s">
        <v>134</v>
      </c>
      <c r="AU241" s="81" t="s">
        <v>76</v>
      </c>
      <c r="AV241" s="13" t="s">
        <v>76</v>
      </c>
      <c r="AW241" s="13" t="s">
        <v>33</v>
      </c>
      <c r="AX241" s="13" t="s">
        <v>69</v>
      </c>
      <c r="AY241" s="81" t="s">
        <v>120</v>
      </c>
    </row>
    <row r="242" spans="1:51" s="14" customFormat="1" ht="12">
      <c r="A242" s="252"/>
      <c r="B242" s="253"/>
      <c r="C242" s="252"/>
      <c r="D242" s="245" t="s">
        <v>134</v>
      </c>
      <c r="E242" s="254" t="s">
        <v>3</v>
      </c>
      <c r="F242" s="255" t="s">
        <v>137</v>
      </c>
      <c r="G242" s="252"/>
      <c r="H242" s="256">
        <v>82.305</v>
      </c>
      <c r="I242" s="88"/>
      <c r="J242" s="252"/>
      <c r="K242" s="252"/>
      <c r="L242" s="86"/>
      <c r="M242" s="89"/>
      <c r="N242" s="90"/>
      <c r="O242" s="90"/>
      <c r="P242" s="90"/>
      <c r="Q242" s="90"/>
      <c r="R242" s="90"/>
      <c r="S242" s="90"/>
      <c r="T242" s="91"/>
      <c r="AT242" s="87" t="s">
        <v>134</v>
      </c>
      <c r="AU242" s="87" t="s">
        <v>76</v>
      </c>
      <c r="AV242" s="14" t="s">
        <v>130</v>
      </c>
      <c r="AW242" s="14" t="s">
        <v>33</v>
      </c>
      <c r="AX242" s="14" t="s">
        <v>74</v>
      </c>
      <c r="AY242" s="87" t="s">
        <v>120</v>
      </c>
    </row>
    <row r="243" spans="1:65" s="2" customFormat="1" ht="14.45" customHeight="1">
      <c r="A243" s="186"/>
      <c r="B243" s="187"/>
      <c r="C243" s="239" t="s">
        <v>350</v>
      </c>
      <c r="D243" s="239" t="s">
        <v>125</v>
      </c>
      <c r="E243" s="240" t="s">
        <v>351</v>
      </c>
      <c r="F243" s="241" t="s">
        <v>352</v>
      </c>
      <c r="G243" s="242" t="s">
        <v>353</v>
      </c>
      <c r="H243" s="243">
        <v>360</v>
      </c>
      <c r="I243" s="70"/>
      <c r="J243" s="244">
        <f>ROUND(I243*H243,2)</f>
        <v>0</v>
      </c>
      <c r="K243" s="241" t="s">
        <v>129</v>
      </c>
      <c r="L243" s="24"/>
      <c r="M243" s="71" t="s">
        <v>3</v>
      </c>
      <c r="N243" s="72" t="s">
        <v>41</v>
      </c>
      <c r="O243" s="30"/>
      <c r="P243" s="73">
        <f>O243*H243</f>
        <v>0</v>
      </c>
      <c r="Q243" s="73">
        <v>0</v>
      </c>
      <c r="R243" s="73">
        <f>Q243*H243</f>
        <v>0</v>
      </c>
      <c r="S243" s="73">
        <v>0</v>
      </c>
      <c r="T243" s="74">
        <f>S243*H243</f>
        <v>0</v>
      </c>
      <c r="U243" s="23"/>
      <c r="V243" s="23"/>
      <c r="W243" s="23"/>
      <c r="X243" s="23"/>
      <c r="Y243" s="23"/>
      <c r="Z243" s="23"/>
      <c r="AA243" s="23"/>
      <c r="AB243" s="23"/>
      <c r="AC243" s="23"/>
      <c r="AD243" s="23"/>
      <c r="AE243" s="23"/>
      <c r="AR243" s="75" t="s">
        <v>251</v>
      </c>
      <c r="AT243" s="75" t="s">
        <v>125</v>
      </c>
      <c r="AU243" s="75" t="s">
        <v>76</v>
      </c>
      <c r="AY243" s="17" t="s">
        <v>120</v>
      </c>
      <c r="BE243" s="76">
        <f>IF(N243="základní",J243,0)</f>
        <v>0</v>
      </c>
      <c r="BF243" s="76">
        <f>IF(N243="snížená",J243,0)</f>
        <v>0</v>
      </c>
      <c r="BG243" s="76">
        <f>IF(N243="zákl. přenesená",J243,0)</f>
        <v>0</v>
      </c>
      <c r="BH243" s="76">
        <f>IF(N243="sníž. přenesená",J243,0)</f>
        <v>0</v>
      </c>
      <c r="BI243" s="76">
        <f>IF(N243="nulová",J243,0)</f>
        <v>0</v>
      </c>
      <c r="BJ243" s="17" t="s">
        <v>74</v>
      </c>
      <c r="BK243" s="76">
        <f>ROUND(I243*H243,2)</f>
        <v>0</v>
      </c>
      <c r="BL243" s="17" t="s">
        <v>251</v>
      </c>
      <c r="BM243" s="75" t="s">
        <v>354</v>
      </c>
    </row>
    <row r="244" spans="1:47" s="2" customFormat="1" ht="19.5">
      <c r="A244" s="186"/>
      <c r="B244" s="187"/>
      <c r="C244" s="186"/>
      <c r="D244" s="245" t="s">
        <v>132</v>
      </c>
      <c r="E244" s="186"/>
      <c r="F244" s="246" t="s">
        <v>355</v>
      </c>
      <c r="G244" s="186"/>
      <c r="H244" s="186"/>
      <c r="I244" s="77"/>
      <c r="J244" s="186"/>
      <c r="K244" s="186"/>
      <c r="L244" s="24"/>
      <c r="M244" s="78"/>
      <c r="N244" s="79"/>
      <c r="O244" s="30"/>
      <c r="P244" s="30"/>
      <c r="Q244" s="30"/>
      <c r="R244" s="30"/>
      <c r="S244" s="30"/>
      <c r="T244" s="31"/>
      <c r="U244" s="23"/>
      <c r="V244" s="23"/>
      <c r="W244" s="23"/>
      <c r="X244" s="23"/>
      <c r="Y244" s="23"/>
      <c r="Z244" s="23"/>
      <c r="AA244" s="23"/>
      <c r="AB244" s="23"/>
      <c r="AC244" s="23"/>
      <c r="AD244" s="23"/>
      <c r="AE244" s="23"/>
      <c r="AT244" s="17" t="s">
        <v>132</v>
      </c>
      <c r="AU244" s="17" t="s">
        <v>76</v>
      </c>
    </row>
    <row r="245" spans="1:47" s="2" customFormat="1" ht="39">
      <c r="A245" s="186"/>
      <c r="B245" s="187"/>
      <c r="C245" s="186"/>
      <c r="D245" s="245" t="s">
        <v>143</v>
      </c>
      <c r="E245" s="186"/>
      <c r="F245" s="257" t="s">
        <v>338</v>
      </c>
      <c r="G245" s="186"/>
      <c r="H245" s="186"/>
      <c r="I245" s="77"/>
      <c r="J245" s="186"/>
      <c r="K245" s="186"/>
      <c r="L245" s="24"/>
      <c r="M245" s="78"/>
      <c r="N245" s="79"/>
      <c r="O245" s="30"/>
      <c r="P245" s="30"/>
      <c r="Q245" s="30"/>
      <c r="R245" s="30"/>
      <c r="S245" s="30"/>
      <c r="T245" s="31"/>
      <c r="U245" s="23"/>
      <c r="V245" s="23"/>
      <c r="W245" s="23"/>
      <c r="X245" s="23"/>
      <c r="Y245" s="23"/>
      <c r="Z245" s="23"/>
      <c r="AA245" s="23"/>
      <c r="AB245" s="23"/>
      <c r="AC245" s="23"/>
      <c r="AD245" s="23"/>
      <c r="AE245" s="23"/>
      <c r="AT245" s="17" t="s">
        <v>143</v>
      </c>
      <c r="AU245" s="17" t="s">
        <v>76</v>
      </c>
    </row>
    <row r="246" spans="1:51" s="13" customFormat="1" ht="12">
      <c r="A246" s="247"/>
      <c r="B246" s="248"/>
      <c r="C246" s="247"/>
      <c r="D246" s="245" t="s">
        <v>134</v>
      </c>
      <c r="E246" s="249" t="s">
        <v>3</v>
      </c>
      <c r="F246" s="250" t="s">
        <v>356</v>
      </c>
      <c r="G246" s="247"/>
      <c r="H246" s="251">
        <v>360</v>
      </c>
      <c r="I246" s="82"/>
      <c r="J246" s="247"/>
      <c r="K246" s="247"/>
      <c r="L246" s="80"/>
      <c r="M246" s="83"/>
      <c r="N246" s="84"/>
      <c r="O246" s="84"/>
      <c r="P246" s="84"/>
      <c r="Q246" s="84"/>
      <c r="R246" s="84"/>
      <c r="S246" s="84"/>
      <c r="T246" s="85"/>
      <c r="AT246" s="81" t="s">
        <v>134</v>
      </c>
      <c r="AU246" s="81" t="s">
        <v>76</v>
      </c>
      <c r="AV246" s="13" t="s">
        <v>76</v>
      </c>
      <c r="AW246" s="13" t="s">
        <v>33</v>
      </c>
      <c r="AX246" s="13" t="s">
        <v>74</v>
      </c>
      <c r="AY246" s="81" t="s">
        <v>120</v>
      </c>
    </row>
    <row r="247" spans="1:65" s="2" customFormat="1" ht="14.45" customHeight="1">
      <c r="A247" s="186"/>
      <c r="B247" s="187"/>
      <c r="C247" s="258" t="s">
        <v>123</v>
      </c>
      <c r="D247" s="258" t="s">
        <v>311</v>
      </c>
      <c r="E247" s="259" t="s">
        <v>357</v>
      </c>
      <c r="F247" s="260" t="s">
        <v>358</v>
      </c>
      <c r="G247" s="261" t="s">
        <v>353</v>
      </c>
      <c r="H247" s="262">
        <v>378</v>
      </c>
      <c r="I247" s="92"/>
      <c r="J247" s="263">
        <f>ROUND(I247*H247,2)</f>
        <v>0</v>
      </c>
      <c r="K247" s="260" t="s">
        <v>129</v>
      </c>
      <c r="L247" s="93"/>
      <c r="M247" s="94" t="s">
        <v>3</v>
      </c>
      <c r="N247" s="95" t="s">
        <v>41</v>
      </c>
      <c r="O247" s="30"/>
      <c r="P247" s="73">
        <f>O247*H247</f>
        <v>0</v>
      </c>
      <c r="Q247" s="73">
        <v>6E-05</v>
      </c>
      <c r="R247" s="73">
        <f>Q247*H247</f>
        <v>0.022680000000000002</v>
      </c>
      <c r="S247" s="73">
        <v>0</v>
      </c>
      <c r="T247" s="74">
        <f>S247*H247</f>
        <v>0</v>
      </c>
      <c r="U247" s="23"/>
      <c r="V247" s="23"/>
      <c r="W247" s="23"/>
      <c r="X247" s="23"/>
      <c r="Y247" s="23"/>
      <c r="Z247" s="23"/>
      <c r="AA247" s="23"/>
      <c r="AB247" s="23"/>
      <c r="AC247" s="23"/>
      <c r="AD247" s="23"/>
      <c r="AE247" s="23"/>
      <c r="AR247" s="75" t="s">
        <v>314</v>
      </c>
      <c r="AT247" s="75" t="s">
        <v>311</v>
      </c>
      <c r="AU247" s="75" t="s">
        <v>76</v>
      </c>
      <c r="AY247" s="17" t="s">
        <v>120</v>
      </c>
      <c r="BE247" s="76">
        <f>IF(N247="základní",J247,0)</f>
        <v>0</v>
      </c>
      <c r="BF247" s="76">
        <f>IF(N247="snížená",J247,0)</f>
        <v>0</v>
      </c>
      <c r="BG247" s="76">
        <f>IF(N247="zákl. přenesená",J247,0)</f>
        <v>0</v>
      </c>
      <c r="BH247" s="76">
        <f>IF(N247="sníž. přenesená",J247,0)</f>
        <v>0</v>
      </c>
      <c r="BI247" s="76">
        <f>IF(N247="nulová",J247,0)</f>
        <v>0</v>
      </c>
      <c r="BJ247" s="17" t="s">
        <v>74</v>
      </c>
      <c r="BK247" s="76">
        <f>ROUND(I247*H247,2)</f>
        <v>0</v>
      </c>
      <c r="BL247" s="17" t="s">
        <v>251</v>
      </c>
      <c r="BM247" s="75" t="s">
        <v>359</v>
      </c>
    </row>
    <row r="248" spans="1:47" s="2" customFormat="1" ht="12">
      <c r="A248" s="186"/>
      <c r="B248" s="187"/>
      <c r="C248" s="186"/>
      <c r="D248" s="245" t="s">
        <v>132</v>
      </c>
      <c r="E248" s="186"/>
      <c r="F248" s="246" t="s">
        <v>358</v>
      </c>
      <c r="G248" s="186"/>
      <c r="H248" s="186"/>
      <c r="I248" s="77"/>
      <c r="J248" s="186"/>
      <c r="K248" s="186"/>
      <c r="L248" s="24"/>
      <c r="M248" s="78"/>
      <c r="N248" s="79"/>
      <c r="O248" s="30"/>
      <c r="P248" s="30"/>
      <c r="Q248" s="30"/>
      <c r="R248" s="30"/>
      <c r="S248" s="30"/>
      <c r="T248" s="31"/>
      <c r="U248" s="23"/>
      <c r="V248" s="23"/>
      <c r="W248" s="23"/>
      <c r="X248" s="23"/>
      <c r="Y248" s="23"/>
      <c r="Z248" s="23"/>
      <c r="AA248" s="23"/>
      <c r="AB248" s="23"/>
      <c r="AC248" s="23"/>
      <c r="AD248" s="23"/>
      <c r="AE248" s="23"/>
      <c r="AT248" s="17" t="s">
        <v>132</v>
      </c>
      <c r="AU248" s="17" t="s">
        <v>76</v>
      </c>
    </row>
    <row r="249" spans="1:51" s="13" customFormat="1" ht="12">
      <c r="A249" s="247"/>
      <c r="B249" s="248"/>
      <c r="C249" s="247"/>
      <c r="D249" s="245" t="s">
        <v>134</v>
      </c>
      <c r="E249" s="247"/>
      <c r="F249" s="250" t="s">
        <v>360</v>
      </c>
      <c r="G249" s="247"/>
      <c r="H249" s="251">
        <v>378</v>
      </c>
      <c r="I249" s="82"/>
      <c r="J249" s="247"/>
      <c r="K249" s="247"/>
      <c r="L249" s="80"/>
      <c r="M249" s="83"/>
      <c r="N249" s="84"/>
      <c r="O249" s="84"/>
      <c r="P249" s="84"/>
      <c r="Q249" s="84"/>
      <c r="R249" s="84"/>
      <c r="S249" s="84"/>
      <c r="T249" s="85"/>
      <c r="AT249" s="81" t="s">
        <v>134</v>
      </c>
      <c r="AU249" s="81" t="s">
        <v>76</v>
      </c>
      <c r="AV249" s="13" t="s">
        <v>76</v>
      </c>
      <c r="AW249" s="13" t="s">
        <v>4</v>
      </c>
      <c r="AX249" s="13" t="s">
        <v>74</v>
      </c>
      <c r="AY249" s="81" t="s">
        <v>120</v>
      </c>
    </row>
    <row r="250" spans="1:65" s="2" customFormat="1" ht="14.45" customHeight="1">
      <c r="A250" s="186"/>
      <c r="B250" s="187"/>
      <c r="C250" s="239" t="s">
        <v>314</v>
      </c>
      <c r="D250" s="239" t="s">
        <v>125</v>
      </c>
      <c r="E250" s="240" t="s">
        <v>361</v>
      </c>
      <c r="F250" s="241" t="s">
        <v>362</v>
      </c>
      <c r="G250" s="242" t="s">
        <v>254</v>
      </c>
      <c r="H250" s="243">
        <v>268.02</v>
      </c>
      <c r="I250" s="70"/>
      <c r="J250" s="244">
        <f>ROUND(I250*H250,2)</f>
        <v>0</v>
      </c>
      <c r="K250" s="241" t="s">
        <v>129</v>
      </c>
      <c r="L250" s="24"/>
      <c r="M250" s="71" t="s">
        <v>3</v>
      </c>
      <c r="N250" s="72" t="s">
        <v>41</v>
      </c>
      <c r="O250" s="30"/>
      <c r="P250" s="73">
        <f>O250*H250</f>
        <v>0</v>
      </c>
      <c r="Q250" s="73">
        <v>0.0006</v>
      </c>
      <c r="R250" s="73">
        <f>Q250*H250</f>
        <v>0.16081199999999998</v>
      </c>
      <c r="S250" s="73">
        <v>0</v>
      </c>
      <c r="T250" s="74">
        <f>S250*H250</f>
        <v>0</v>
      </c>
      <c r="U250" s="23"/>
      <c r="V250" s="23"/>
      <c r="W250" s="23"/>
      <c r="X250" s="23"/>
      <c r="Y250" s="23"/>
      <c r="Z250" s="23"/>
      <c r="AA250" s="23"/>
      <c r="AB250" s="23"/>
      <c r="AC250" s="23"/>
      <c r="AD250" s="23"/>
      <c r="AE250" s="23"/>
      <c r="AR250" s="75" t="s">
        <v>251</v>
      </c>
      <c r="AT250" s="75" t="s">
        <v>125</v>
      </c>
      <c r="AU250" s="75" t="s">
        <v>76</v>
      </c>
      <c r="AY250" s="17" t="s">
        <v>120</v>
      </c>
      <c r="BE250" s="76">
        <f>IF(N250="základní",J250,0)</f>
        <v>0</v>
      </c>
      <c r="BF250" s="76">
        <f>IF(N250="snížená",J250,0)</f>
        <v>0</v>
      </c>
      <c r="BG250" s="76">
        <f>IF(N250="zákl. přenesená",J250,0)</f>
        <v>0</v>
      </c>
      <c r="BH250" s="76">
        <f>IF(N250="sníž. přenesená",J250,0)</f>
        <v>0</v>
      </c>
      <c r="BI250" s="76">
        <f>IF(N250="nulová",J250,0)</f>
        <v>0</v>
      </c>
      <c r="BJ250" s="17" t="s">
        <v>74</v>
      </c>
      <c r="BK250" s="76">
        <f>ROUND(I250*H250,2)</f>
        <v>0</v>
      </c>
      <c r="BL250" s="17" t="s">
        <v>251</v>
      </c>
      <c r="BM250" s="75" t="s">
        <v>363</v>
      </c>
    </row>
    <row r="251" spans="1:47" s="2" customFormat="1" ht="12">
      <c r="A251" s="186"/>
      <c r="B251" s="187"/>
      <c r="C251" s="186"/>
      <c r="D251" s="245" t="s">
        <v>132</v>
      </c>
      <c r="E251" s="186"/>
      <c r="F251" s="246" t="s">
        <v>364</v>
      </c>
      <c r="G251" s="186"/>
      <c r="H251" s="186"/>
      <c r="I251" s="77"/>
      <c r="J251" s="186"/>
      <c r="K251" s="186"/>
      <c r="L251" s="24"/>
      <c r="M251" s="78"/>
      <c r="N251" s="79"/>
      <c r="O251" s="30"/>
      <c r="P251" s="30"/>
      <c r="Q251" s="30"/>
      <c r="R251" s="30"/>
      <c r="S251" s="30"/>
      <c r="T251" s="31"/>
      <c r="U251" s="23"/>
      <c r="V251" s="23"/>
      <c r="W251" s="23"/>
      <c r="X251" s="23"/>
      <c r="Y251" s="23"/>
      <c r="Z251" s="23"/>
      <c r="AA251" s="23"/>
      <c r="AB251" s="23"/>
      <c r="AC251" s="23"/>
      <c r="AD251" s="23"/>
      <c r="AE251" s="23"/>
      <c r="AT251" s="17" t="s">
        <v>132</v>
      </c>
      <c r="AU251" s="17" t="s">
        <v>76</v>
      </c>
    </row>
    <row r="252" spans="1:47" s="2" customFormat="1" ht="39">
      <c r="A252" s="186"/>
      <c r="B252" s="187"/>
      <c r="C252" s="186"/>
      <c r="D252" s="245" t="s">
        <v>143</v>
      </c>
      <c r="E252" s="186"/>
      <c r="F252" s="257" t="s">
        <v>365</v>
      </c>
      <c r="G252" s="186"/>
      <c r="H252" s="186"/>
      <c r="I252" s="77"/>
      <c r="J252" s="186"/>
      <c r="K252" s="186"/>
      <c r="L252" s="24"/>
      <c r="M252" s="78"/>
      <c r="N252" s="79"/>
      <c r="O252" s="30"/>
      <c r="P252" s="30"/>
      <c r="Q252" s="30"/>
      <c r="R252" s="30"/>
      <c r="S252" s="30"/>
      <c r="T252" s="31"/>
      <c r="U252" s="23"/>
      <c r="V252" s="23"/>
      <c r="W252" s="23"/>
      <c r="X252" s="23"/>
      <c r="Y252" s="23"/>
      <c r="Z252" s="23"/>
      <c r="AA252" s="23"/>
      <c r="AB252" s="23"/>
      <c r="AC252" s="23"/>
      <c r="AD252" s="23"/>
      <c r="AE252" s="23"/>
      <c r="AT252" s="17" t="s">
        <v>143</v>
      </c>
      <c r="AU252" s="17" t="s">
        <v>76</v>
      </c>
    </row>
    <row r="253" spans="1:51" s="13" customFormat="1" ht="12">
      <c r="A253" s="247"/>
      <c r="B253" s="248"/>
      <c r="C253" s="247"/>
      <c r="D253" s="245" t="s">
        <v>134</v>
      </c>
      <c r="E253" s="249" t="s">
        <v>3</v>
      </c>
      <c r="F253" s="250" t="s">
        <v>366</v>
      </c>
      <c r="G253" s="247"/>
      <c r="H253" s="251">
        <v>58</v>
      </c>
      <c r="I253" s="82"/>
      <c r="J253" s="247"/>
      <c r="K253" s="247"/>
      <c r="L253" s="80"/>
      <c r="M253" s="83"/>
      <c r="N253" s="84"/>
      <c r="O253" s="84"/>
      <c r="P253" s="84"/>
      <c r="Q253" s="84"/>
      <c r="R253" s="84"/>
      <c r="S253" s="84"/>
      <c r="T253" s="85"/>
      <c r="AT253" s="81" t="s">
        <v>134</v>
      </c>
      <c r="AU253" s="81" t="s">
        <v>76</v>
      </c>
      <c r="AV253" s="13" t="s">
        <v>76</v>
      </c>
      <c r="AW253" s="13" t="s">
        <v>33</v>
      </c>
      <c r="AX253" s="13" t="s">
        <v>69</v>
      </c>
      <c r="AY253" s="81" t="s">
        <v>120</v>
      </c>
    </row>
    <row r="254" spans="1:51" s="13" customFormat="1" ht="12">
      <c r="A254" s="247"/>
      <c r="B254" s="248"/>
      <c r="C254" s="247"/>
      <c r="D254" s="245" t="s">
        <v>134</v>
      </c>
      <c r="E254" s="249" t="s">
        <v>3</v>
      </c>
      <c r="F254" s="250" t="s">
        <v>367</v>
      </c>
      <c r="G254" s="247"/>
      <c r="H254" s="251">
        <v>207.52</v>
      </c>
      <c r="I254" s="82"/>
      <c r="J254" s="247"/>
      <c r="K254" s="247"/>
      <c r="L254" s="80"/>
      <c r="M254" s="83"/>
      <c r="N254" s="84"/>
      <c r="O254" s="84"/>
      <c r="P254" s="84"/>
      <c r="Q254" s="84"/>
      <c r="R254" s="84"/>
      <c r="S254" s="84"/>
      <c r="T254" s="85"/>
      <c r="AT254" s="81" t="s">
        <v>134</v>
      </c>
      <c r="AU254" s="81" t="s">
        <v>76</v>
      </c>
      <c r="AV254" s="13" t="s">
        <v>76</v>
      </c>
      <c r="AW254" s="13" t="s">
        <v>33</v>
      </c>
      <c r="AX254" s="13" t="s">
        <v>69</v>
      </c>
      <c r="AY254" s="81" t="s">
        <v>120</v>
      </c>
    </row>
    <row r="255" spans="1:51" s="13" customFormat="1" ht="12">
      <c r="A255" s="247"/>
      <c r="B255" s="248"/>
      <c r="C255" s="247"/>
      <c r="D255" s="245" t="s">
        <v>134</v>
      </c>
      <c r="E255" s="249" t="s">
        <v>3</v>
      </c>
      <c r="F255" s="250" t="s">
        <v>368</v>
      </c>
      <c r="G255" s="247"/>
      <c r="H255" s="251">
        <v>2.5</v>
      </c>
      <c r="I255" s="82"/>
      <c r="J255" s="247"/>
      <c r="K255" s="247"/>
      <c r="L255" s="80"/>
      <c r="M255" s="83"/>
      <c r="N255" s="84"/>
      <c r="O255" s="84"/>
      <c r="P255" s="84"/>
      <c r="Q255" s="84"/>
      <c r="R255" s="84"/>
      <c r="S255" s="84"/>
      <c r="T255" s="85"/>
      <c r="AT255" s="81" t="s">
        <v>134</v>
      </c>
      <c r="AU255" s="81" t="s">
        <v>76</v>
      </c>
      <c r="AV255" s="13" t="s">
        <v>76</v>
      </c>
      <c r="AW255" s="13" t="s">
        <v>33</v>
      </c>
      <c r="AX255" s="13" t="s">
        <v>69</v>
      </c>
      <c r="AY255" s="81" t="s">
        <v>120</v>
      </c>
    </row>
    <row r="256" spans="1:51" s="14" customFormat="1" ht="12">
      <c r="A256" s="252"/>
      <c r="B256" s="253"/>
      <c r="C256" s="252"/>
      <c r="D256" s="245" t="s">
        <v>134</v>
      </c>
      <c r="E256" s="254" t="s">
        <v>3</v>
      </c>
      <c r="F256" s="255" t="s">
        <v>137</v>
      </c>
      <c r="G256" s="252"/>
      <c r="H256" s="256">
        <v>268.02</v>
      </c>
      <c r="I256" s="88"/>
      <c r="J256" s="252"/>
      <c r="K256" s="252"/>
      <c r="L256" s="86"/>
      <c r="M256" s="89"/>
      <c r="N256" s="90"/>
      <c r="O256" s="90"/>
      <c r="P256" s="90"/>
      <c r="Q256" s="90"/>
      <c r="R256" s="90"/>
      <c r="S256" s="90"/>
      <c r="T256" s="91"/>
      <c r="AT256" s="87" t="s">
        <v>134</v>
      </c>
      <c r="AU256" s="87" t="s">
        <v>76</v>
      </c>
      <c r="AV256" s="14" t="s">
        <v>130</v>
      </c>
      <c r="AW256" s="14" t="s">
        <v>33</v>
      </c>
      <c r="AX256" s="14" t="s">
        <v>74</v>
      </c>
      <c r="AY256" s="87" t="s">
        <v>120</v>
      </c>
    </row>
    <row r="257" spans="1:65" s="2" customFormat="1" ht="14.45" customHeight="1">
      <c r="A257" s="186"/>
      <c r="B257" s="187"/>
      <c r="C257" s="239" t="s">
        <v>369</v>
      </c>
      <c r="D257" s="239" t="s">
        <v>125</v>
      </c>
      <c r="E257" s="240" t="s">
        <v>370</v>
      </c>
      <c r="F257" s="241" t="s">
        <v>371</v>
      </c>
      <c r="G257" s="242" t="s">
        <v>254</v>
      </c>
      <c r="H257" s="243">
        <v>60.5</v>
      </c>
      <c r="I257" s="70"/>
      <c r="J257" s="244">
        <f>ROUND(I257*H257,2)</f>
        <v>0</v>
      </c>
      <c r="K257" s="241" t="s">
        <v>129</v>
      </c>
      <c r="L257" s="24"/>
      <c r="M257" s="71" t="s">
        <v>3</v>
      </c>
      <c r="N257" s="72" t="s">
        <v>41</v>
      </c>
      <c r="O257" s="30"/>
      <c r="P257" s="73">
        <f>O257*H257</f>
        <v>0</v>
      </c>
      <c r="Q257" s="73">
        <v>0.00043</v>
      </c>
      <c r="R257" s="73">
        <f>Q257*H257</f>
        <v>0.026015</v>
      </c>
      <c r="S257" s="73">
        <v>0</v>
      </c>
      <c r="T257" s="74">
        <f>S257*H257</f>
        <v>0</v>
      </c>
      <c r="U257" s="23"/>
      <c r="V257" s="23"/>
      <c r="W257" s="23"/>
      <c r="X257" s="23"/>
      <c r="Y257" s="23"/>
      <c r="Z257" s="23"/>
      <c r="AA257" s="23"/>
      <c r="AB257" s="23"/>
      <c r="AC257" s="23"/>
      <c r="AD257" s="23"/>
      <c r="AE257" s="23"/>
      <c r="AR257" s="75" t="s">
        <v>251</v>
      </c>
      <c r="AT257" s="75" t="s">
        <v>125</v>
      </c>
      <c r="AU257" s="75" t="s">
        <v>76</v>
      </c>
      <c r="AY257" s="17" t="s">
        <v>120</v>
      </c>
      <c r="BE257" s="76">
        <f>IF(N257="základní",J257,0)</f>
        <v>0</v>
      </c>
      <c r="BF257" s="76">
        <f>IF(N257="snížená",J257,0)</f>
        <v>0</v>
      </c>
      <c r="BG257" s="76">
        <f>IF(N257="zákl. přenesená",J257,0)</f>
        <v>0</v>
      </c>
      <c r="BH257" s="76">
        <f>IF(N257="sníž. přenesená",J257,0)</f>
        <v>0</v>
      </c>
      <c r="BI257" s="76">
        <f>IF(N257="nulová",J257,0)</f>
        <v>0</v>
      </c>
      <c r="BJ257" s="17" t="s">
        <v>74</v>
      </c>
      <c r="BK257" s="76">
        <f>ROUND(I257*H257,2)</f>
        <v>0</v>
      </c>
      <c r="BL257" s="17" t="s">
        <v>251</v>
      </c>
      <c r="BM257" s="75" t="s">
        <v>372</v>
      </c>
    </row>
    <row r="258" spans="1:47" s="2" customFormat="1" ht="12">
      <c r="A258" s="186"/>
      <c r="B258" s="187"/>
      <c r="C258" s="186"/>
      <c r="D258" s="245" t="s">
        <v>132</v>
      </c>
      <c r="E258" s="186"/>
      <c r="F258" s="246" t="s">
        <v>373</v>
      </c>
      <c r="G258" s="186"/>
      <c r="H258" s="186"/>
      <c r="I258" s="77"/>
      <c r="J258" s="186"/>
      <c r="K258" s="186"/>
      <c r="L258" s="24"/>
      <c r="M258" s="78"/>
      <c r="N258" s="79"/>
      <c r="O258" s="30"/>
      <c r="P258" s="30"/>
      <c r="Q258" s="30"/>
      <c r="R258" s="30"/>
      <c r="S258" s="30"/>
      <c r="T258" s="31"/>
      <c r="U258" s="23"/>
      <c r="V258" s="23"/>
      <c r="W258" s="23"/>
      <c r="X258" s="23"/>
      <c r="Y258" s="23"/>
      <c r="Z258" s="23"/>
      <c r="AA258" s="23"/>
      <c r="AB258" s="23"/>
      <c r="AC258" s="23"/>
      <c r="AD258" s="23"/>
      <c r="AE258" s="23"/>
      <c r="AT258" s="17" t="s">
        <v>132</v>
      </c>
      <c r="AU258" s="17" t="s">
        <v>76</v>
      </c>
    </row>
    <row r="259" spans="1:47" s="2" customFormat="1" ht="39">
      <c r="A259" s="186"/>
      <c r="B259" s="187"/>
      <c r="C259" s="186"/>
      <c r="D259" s="245" t="s">
        <v>143</v>
      </c>
      <c r="E259" s="186"/>
      <c r="F259" s="257" t="s">
        <v>365</v>
      </c>
      <c r="G259" s="186"/>
      <c r="H259" s="186"/>
      <c r="I259" s="77"/>
      <c r="J259" s="186"/>
      <c r="K259" s="186"/>
      <c r="L259" s="24"/>
      <c r="M259" s="78"/>
      <c r="N259" s="79"/>
      <c r="O259" s="30"/>
      <c r="P259" s="30"/>
      <c r="Q259" s="30"/>
      <c r="R259" s="30"/>
      <c r="S259" s="30"/>
      <c r="T259" s="31"/>
      <c r="U259" s="23"/>
      <c r="V259" s="23"/>
      <c r="W259" s="23"/>
      <c r="X259" s="23"/>
      <c r="Y259" s="23"/>
      <c r="Z259" s="23"/>
      <c r="AA259" s="23"/>
      <c r="AB259" s="23"/>
      <c r="AC259" s="23"/>
      <c r="AD259" s="23"/>
      <c r="AE259" s="23"/>
      <c r="AT259" s="17" t="s">
        <v>143</v>
      </c>
      <c r="AU259" s="17" t="s">
        <v>76</v>
      </c>
    </row>
    <row r="260" spans="1:51" s="13" customFormat="1" ht="12">
      <c r="A260" s="247"/>
      <c r="B260" s="248"/>
      <c r="C260" s="247"/>
      <c r="D260" s="245" t="s">
        <v>134</v>
      </c>
      <c r="E260" s="249" t="s">
        <v>3</v>
      </c>
      <c r="F260" s="250" t="s">
        <v>366</v>
      </c>
      <c r="G260" s="247"/>
      <c r="H260" s="251">
        <v>58</v>
      </c>
      <c r="I260" s="82"/>
      <c r="J260" s="247"/>
      <c r="K260" s="247"/>
      <c r="L260" s="80"/>
      <c r="M260" s="83"/>
      <c r="N260" s="84"/>
      <c r="O260" s="84"/>
      <c r="P260" s="84"/>
      <c r="Q260" s="84"/>
      <c r="R260" s="84"/>
      <c r="S260" s="84"/>
      <c r="T260" s="85"/>
      <c r="AT260" s="81" t="s">
        <v>134</v>
      </c>
      <c r="AU260" s="81" t="s">
        <v>76</v>
      </c>
      <c r="AV260" s="13" t="s">
        <v>76</v>
      </c>
      <c r="AW260" s="13" t="s">
        <v>33</v>
      </c>
      <c r="AX260" s="13" t="s">
        <v>69</v>
      </c>
      <c r="AY260" s="81" t="s">
        <v>120</v>
      </c>
    </row>
    <row r="261" spans="1:51" s="13" customFormat="1" ht="12">
      <c r="A261" s="247"/>
      <c r="B261" s="248"/>
      <c r="C261" s="247"/>
      <c r="D261" s="245" t="s">
        <v>134</v>
      </c>
      <c r="E261" s="249" t="s">
        <v>3</v>
      </c>
      <c r="F261" s="250" t="s">
        <v>368</v>
      </c>
      <c r="G261" s="247"/>
      <c r="H261" s="251">
        <v>2.5</v>
      </c>
      <c r="I261" s="82"/>
      <c r="J261" s="247"/>
      <c r="K261" s="247"/>
      <c r="L261" s="80"/>
      <c r="M261" s="83"/>
      <c r="N261" s="84"/>
      <c r="O261" s="84"/>
      <c r="P261" s="84"/>
      <c r="Q261" s="84"/>
      <c r="R261" s="84"/>
      <c r="S261" s="84"/>
      <c r="T261" s="85"/>
      <c r="AT261" s="81" t="s">
        <v>134</v>
      </c>
      <c r="AU261" s="81" t="s">
        <v>76</v>
      </c>
      <c r="AV261" s="13" t="s">
        <v>76</v>
      </c>
      <c r="AW261" s="13" t="s">
        <v>33</v>
      </c>
      <c r="AX261" s="13" t="s">
        <v>69</v>
      </c>
      <c r="AY261" s="81" t="s">
        <v>120</v>
      </c>
    </row>
    <row r="262" spans="1:51" s="14" customFormat="1" ht="12">
      <c r="A262" s="252"/>
      <c r="B262" s="253"/>
      <c r="C262" s="252"/>
      <c r="D262" s="245" t="s">
        <v>134</v>
      </c>
      <c r="E262" s="254" t="s">
        <v>3</v>
      </c>
      <c r="F262" s="255" t="s">
        <v>137</v>
      </c>
      <c r="G262" s="252"/>
      <c r="H262" s="256">
        <v>60.5</v>
      </c>
      <c r="I262" s="88"/>
      <c r="J262" s="252"/>
      <c r="K262" s="252"/>
      <c r="L262" s="86"/>
      <c r="M262" s="89"/>
      <c r="N262" s="90"/>
      <c r="O262" s="90"/>
      <c r="P262" s="90"/>
      <c r="Q262" s="90"/>
      <c r="R262" s="90"/>
      <c r="S262" s="90"/>
      <c r="T262" s="91"/>
      <c r="AT262" s="87" t="s">
        <v>134</v>
      </c>
      <c r="AU262" s="87" t="s">
        <v>76</v>
      </c>
      <c r="AV262" s="14" t="s">
        <v>130</v>
      </c>
      <c r="AW262" s="14" t="s">
        <v>33</v>
      </c>
      <c r="AX262" s="14" t="s">
        <v>74</v>
      </c>
      <c r="AY262" s="87" t="s">
        <v>120</v>
      </c>
    </row>
    <row r="263" spans="1:65" s="2" customFormat="1" ht="14.45" customHeight="1">
      <c r="A263" s="186"/>
      <c r="B263" s="187"/>
      <c r="C263" s="239" t="s">
        <v>374</v>
      </c>
      <c r="D263" s="239" t="s">
        <v>125</v>
      </c>
      <c r="E263" s="240" t="s">
        <v>375</v>
      </c>
      <c r="F263" s="241" t="s">
        <v>376</v>
      </c>
      <c r="G263" s="242" t="s">
        <v>254</v>
      </c>
      <c r="H263" s="243">
        <v>94</v>
      </c>
      <c r="I263" s="70"/>
      <c r="J263" s="244">
        <f>ROUND(I263*H263,2)</f>
        <v>0</v>
      </c>
      <c r="K263" s="241" t="s">
        <v>129</v>
      </c>
      <c r="L263" s="24"/>
      <c r="M263" s="71" t="s">
        <v>3</v>
      </c>
      <c r="N263" s="72" t="s">
        <v>41</v>
      </c>
      <c r="O263" s="30"/>
      <c r="P263" s="73">
        <f>O263*H263</f>
        <v>0</v>
      </c>
      <c r="Q263" s="73">
        <v>0.0015</v>
      </c>
      <c r="R263" s="73">
        <f>Q263*H263</f>
        <v>0.14100000000000001</v>
      </c>
      <c r="S263" s="73">
        <v>0</v>
      </c>
      <c r="T263" s="74">
        <f>S263*H263</f>
        <v>0</v>
      </c>
      <c r="U263" s="23"/>
      <c r="V263" s="23"/>
      <c r="W263" s="23"/>
      <c r="X263" s="23"/>
      <c r="Y263" s="23"/>
      <c r="Z263" s="23"/>
      <c r="AA263" s="23"/>
      <c r="AB263" s="23"/>
      <c r="AC263" s="23"/>
      <c r="AD263" s="23"/>
      <c r="AE263" s="23"/>
      <c r="AR263" s="75" t="s">
        <v>251</v>
      </c>
      <c r="AT263" s="75" t="s">
        <v>125</v>
      </c>
      <c r="AU263" s="75" t="s">
        <v>76</v>
      </c>
      <c r="AY263" s="17" t="s">
        <v>120</v>
      </c>
      <c r="BE263" s="76">
        <f>IF(N263="základní",J263,0)</f>
        <v>0</v>
      </c>
      <c r="BF263" s="76">
        <f>IF(N263="snížená",J263,0)</f>
        <v>0</v>
      </c>
      <c r="BG263" s="76">
        <f>IF(N263="zákl. přenesená",J263,0)</f>
        <v>0</v>
      </c>
      <c r="BH263" s="76">
        <f>IF(N263="sníž. přenesená",J263,0)</f>
        <v>0</v>
      </c>
      <c r="BI263" s="76">
        <f>IF(N263="nulová",J263,0)</f>
        <v>0</v>
      </c>
      <c r="BJ263" s="17" t="s">
        <v>74</v>
      </c>
      <c r="BK263" s="76">
        <f>ROUND(I263*H263,2)</f>
        <v>0</v>
      </c>
      <c r="BL263" s="17" t="s">
        <v>251</v>
      </c>
      <c r="BM263" s="75" t="s">
        <v>377</v>
      </c>
    </row>
    <row r="264" spans="1:47" s="2" customFormat="1" ht="12">
      <c r="A264" s="186"/>
      <c r="B264" s="187"/>
      <c r="C264" s="186"/>
      <c r="D264" s="245" t="s">
        <v>132</v>
      </c>
      <c r="E264" s="186"/>
      <c r="F264" s="246" t="s">
        <v>378</v>
      </c>
      <c r="G264" s="186"/>
      <c r="H264" s="186"/>
      <c r="I264" s="77"/>
      <c r="J264" s="186"/>
      <c r="K264" s="186"/>
      <c r="L264" s="24"/>
      <c r="M264" s="78"/>
      <c r="N264" s="79"/>
      <c r="O264" s="30"/>
      <c r="P264" s="30"/>
      <c r="Q264" s="30"/>
      <c r="R264" s="30"/>
      <c r="S264" s="30"/>
      <c r="T264" s="31"/>
      <c r="U264" s="23"/>
      <c r="V264" s="23"/>
      <c r="W264" s="23"/>
      <c r="X264" s="23"/>
      <c r="Y264" s="23"/>
      <c r="Z264" s="23"/>
      <c r="AA264" s="23"/>
      <c r="AB264" s="23"/>
      <c r="AC264" s="23"/>
      <c r="AD264" s="23"/>
      <c r="AE264" s="23"/>
      <c r="AT264" s="17" t="s">
        <v>132</v>
      </c>
      <c r="AU264" s="17" t="s">
        <v>76</v>
      </c>
    </row>
    <row r="265" spans="1:47" s="2" customFormat="1" ht="39">
      <c r="A265" s="186"/>
      <c r="B265" s="187"/>
      <c r="C265" s="186"/>
      <c r="D265" s="245" t="s">
        <v>143</v>
      </c>
      <c r="E265" s="186"/>
      <c r="F265" s="257" t="s">
        <v>365</v>
      </c>
      <c r="G265" s="186"/>
      <c r="H265" s="186"/>
      <c r="I265" s="77"/>
      <c r="J265" s="186"/>
      <c r="K265" s="186"/>
      <c r="L265" s="24"/>
      <c r="M265" s="78"/>
      <c r="N265" s="79"/>
      <c r="O265" s="30"/>
      <c r="P265" s="30"/>
      <c r="Q265" s="30"/>
      <c r="R265" s="30"/>
      <c r="S265" s="30"/>
      <c r="T265" s="31"/>
      <c r="U265" s="23"/>
      <c r="V265" s="23"/>
      <c r="W265" s="23"/>
      <c r="X265" s="23"/>
      <c r="Y265" s="23"/>
      <c r="Z265" s="23"/>
      <c r="AA265" s="23"/>
      <c r="AB265" s="23"/>
      <c r="AC265" s="23"/>
      <c r="AD265" s="23"/>
      <c r="AE265" s="23"/>
      <c r="AT265" s="17" t="s">
        <v>143</v>
      </c>
      <c r="AU265" s="17" t="s">
        <v>76</v>
      </c>
    </row>
    <row r="266" spans="1:51" s="13" customFormat="1" ht="12">
      <c r="A266" s="247"/>
      <c r="B266" s="248"/>
      <c r="C266" s="247"/>
      <c r="D266" s="245" t="s">
        <v>134</v>
      </c>
      <c r="E266" s="249" t="s">
        <v>3</v>
      </c>
      <c r="F266" s="250" t="s">
        <v>379</v>
      </c>
      <c r="G266" s="247"/>
      <c r="H266" s="251">
        <v>94</v>
      </c>
      <c r="I266" s="82"/>
      <c r="J266" s="247"/>
      <c r="K266" s="247"/>
      <c r="L266" s="80"/>
      <c r="M266" s="83"/>
      <c r="N266" s="84"/>
      <c r="O266" s="84"/>
      <c r="P266" s="84"/>
      <c r="Q266" s="84"/>
      <c r="R266" s="84"/>
      <c r="S266" s="84"/>
      <c r="T266" s="85"/>
      <c r="AT266" s="81" t="s">
        <v>134</v>
      </c>
      <c r="AU266" s="81" t="s">
        <v>76</v>
      </c>
      <c r="AV266" s="13" t="s">
        <v>76</v>
      </c>
      <c r="AW266" s="13" t="s">
        <v>33</v>
      </c>
      <c r="AX266" s="13" t="s">
        <v>69</v>
      </c>
      <c r="AY266" s="81" t="s">
        <v>120</v>
      </c>
    </row>
    <row r="267" spans="1:51" s="14" customFormat="1" ht="12">
      <c r="A267" s="252"/>
      <c r="B267" s="253"/>
      <c r="C267" s="252"/>
      <c r="D267" s="245" t="s">
        <v>134</v>
      </c>
      <c r="E267" s="254" t="s">
        <v>3</v>
      </c>
      <c r="F267" s="255" t="s">
        <v>137</v>
      </c>
      <c r="G267" s="252"/>
      <c r="H267" s="256">
        <v>94</v>
      </c>
      <c r="I267" s="88"/>
      <c r="J267" s="252"/>
      <c r="K267" s="252"/>
      <c r="L267" s="86"/>
      <c r="M267" s="89"/>
      <c r="N267" s="90"/>
      <c r="O267" s="90"/>
      <c r="P267" s="90"/>
      <c r="Q267" s="90"/>
      <c r="R267" s="90"/>
      <c r="S267" s="90"/>
      <c r="T267" s="91"/>
      <c r="AT267" s="87" t="s">
        <v>134</v>
      </c>
      <c r="AU267" s="87" t="s">
        <v>76</v>
      </c>
      <c r="AV267" s="14" t="s">
        <v>130</v>
      </c>
      <c r="AW267" s="14" t="s">
        <v>33</v>
      </c>
      <c r="AX267" s="14" t="s">
        <v>74</v>
      </c>
      <c r="AY267" s="87" t="s">
        <v>120</v>
      </c>
    </row>
    <row r="268" spans="1:65" s="2" customFormat="1" ht="14.45" customHeight="1">
      <c r="A268" s="186"/>
      <c r="B268" s="187"/>
      <c r="C268" s="239" t="s">
        <v>380</v>
      </c>
      <c r="D268" s="239" t="s">
        <v>125</v>
      </c>
      <c r="E268" s="240" t="s">
        <v>381</v>
      </c>
      <c r="F268" s="241" t="s">
        <v>382</v>
      </c>
      <c r="G268" s="242" t="s">
        <v>254</v>
      </c>
      <c r="H268" s="243">
        <v>8</v>
      </c>
      <c r="I268" s="70"/>
      <c r="J268" s="244">
        <f>ROUND(I268*H268,2)</f>
        <v>0</v>
      </c>
      <c r="K268" s="241" t="s">
        <v>129</v>
      </c>
      <c r="L268" s="24"/>
      <c r="M268" s="71" t="s">
        <v>3</v>
      </c>
      <c r="N268" s="72" t="s">
        <v>41</v>
      </c>
      <c r="O268" s="30"/>
      <c r="P268" s="73">
        <f>O268*H268</f>
        <v>0</v>
      </c>
      <c r="Q268" s="73">
        <v>0.0015</v>
      </c>
      <c r="R268" s="73">
        <f>Q268*H268</f>
        <v>0.012</v>
      </c>
      <c r="S268" s="73">
        <v>0</v>
      </c>
      <c r="T268" s="74">
        <f>S268*H268</f>
        <v>0</v>
      </c>
      <c r="U268" s="23"/>
      <c r="V268" s="23"/>
      <c r="W268" s="23"/>
      <c r="X268" s="23"/>
      <c r="Y268" s="23"/>
      <c r="Z268" s="23"/>
      <c r="AA268" s="23"/>
      <c r="AB268" s="23"/>
      <c r="AC268" s="23"/>
      <c r="AD268" s="23"/>
      <c r="AE268" s="23"/>
      <c r="AR268" s="75" t="s">
        <v>251</v>
      </c>
      <c r="AT268" s="75" t="s">
        <v>125</v>
      </c>
      <c r="AU268" s="75" t="s">
        <v>76</v>
      </c>
      <c r="AY268" s="17" t="s">
        <v>120</v>
      </c>
      <c r="BE268" s="76">
        <f>IF(N268="základní",J268,0)</f>
        <v>0</v>
      </c>
      <c r="BF268" s="76">
        <f>IF(N268="snížená",J268,0)</f>
        <v>0</v>
      </c>
      <c r="BG268" s="76">
        <f>IF(N268="zákl. přenesená",J268,0)</f>
        <v>0</v>
      </c>
      <c r="BH268" s="76">
        <f>IF(N268="sníž. přenesená",J268,0)</f>
        <v>0</v>
      </c>
      <c r="BI268" s="76">
        <f>IF(N268="nulová",J268,0)</f>
        <v>0</v>
      </c>
      <c r="BJ268" s="17" t="s">
        <v>74</v>
      </c>
      <c r="BK268" s="76">
        <f>ROUND(I268*H268,2)</f>
        <v>0</v>
      </c>
      <c r="BL268" s="17" t="s">
        <v>251</v>
      </c>
      <c r="BM268" s="75" t="s">
        <v>383</v>
      </c>
    </row>
    <row r="269" spans="1:47" s="2" customFormat="1" ht="12">
      <c r="A269" s="186"/>
      <c r="B269" s="187"/>
      <c r="C269" s="186"/>
      <c r="D269" s="245" t="s">
        <v>132</v>
      </c>
      <c r="E269" s="186"/>
      <c r="F269" s="246" t="s">
        <v>384</v>
      </c>
      <c r="G269" s="186"/>
      <c r="H269" s="186"/>
      <c r="I269" s="77"/>
      <c r="J269" s="186"/>
      <c r="K269" s="186"/>
      <c r="L269" s="24"/>
      <c r="M269" s="78"/>
      <c r="N269" s="79"/>
      <c r="O269" s="30"/>
      <c r="P269" s="30"/>
      <c r="Q269" s="30"/>
      <c r="R269" s="30"/>
      <c r="S269" s="30"/>
      <c r="T269" s="31"/>
      <c r="U269" s="23"/>
      <c r="V269" s="23"/>
      <c r="W269" s="23"/>
      <c r="X269" s="23"/>
      <c r="Y269" s="23"/>
      <c r="Z269" s="23"/>
      <c r="AA269" s="23"/>
      <c r="AB269" s="23"/>
      <c r="AC269" s="23"/>
      <c r="AD269" s="23"/>
      <c r="AE269" s="23"/>
      <c r="AT269" s="17" t="s">
        <v>132</v>
      </c>
      <c r="AU269" s="17" t="s">
        <v>76</v>
      </c>
    </row>
    <row r="270" spans="1:47" s="2" customFormat="1" ht="39">
      <c r="A270" s="186"/>
      <c r="B270" s="187"/>
      <c r="C270" s="186"/>
      <c r="D270" s="245" t="s">
        <v>143</v>
      </c>
      <c r="E270" s="186"/>
      <c r="F270" s="257" t="s">
        <v>365</v>
      </c>
      <c r="G270" s="186"/>
      <c r="H270" s="186"/>
      <c r="I270" s="77"/>
      <c r="J270" s="186"/>
      <c r="K270" s="186"/>
      <c r="L270" s="24"/>
      <c r="M270" s="78"/>
      <c r="N270" s="79"/>
      <c r="O270" s="30"/>
      <c r="P270" s="30"/>
      <c r="Q270" s="30"/>
      <c r="R270" s="30"/>
      <c r="S270" s="30"/>
      <c r="T270" s="31"/>
      <c r="U270" s="23"/>
      <c r="V270" s="23"/>
      <c r="W270" s="23"/>
      <c r="X270" s="23"/>
      <c r="Y270" s="23"/>
      <c r="Z270" s="23"/>
      <c r="AA270" s="23"/>
      <c r="AB270" s="23"/>
      <c r="AC270" s="23"/>
      <c r="AD270" s="23"/>
      <c r="AE270" s="23"/>
      <c r="AT270" s="17" t="s">
        <v>143</v>
      </c>
      <c r="AU270" s="17" t="s">
        <v>76</v>
      </c>
    </row>
    <row r="271" spans="1:51" s="13" customFormat="1" ht="12">
      <c r="A271" s="247"/>
      <c r="B271" s="248"/>
      <c r="C271" s="247"/>
      <c r="D271" s="245" t="s">
        <v>134</v>
      </c>
      <c r="E271" s="249" t="s">
        <v>3</v>
      </c>
      <c r="F271" s="250" t="s">
        <v>385</v>
      </c>
      <c r="G271" s="247"/>
      <c r="H271" s="251">
        <v>8</v>
      </c>
      <c r="I271" s="82"/>
      <c r="J271" s="247"/>
      <c r="K271" s="247"/>
      <c r="L271" s="80"/>
      <c r="M271" s="83"/>
      <c r="N271" s="84"/>
      <c r="O271" s="84"/>
      <c r="P271" s="84"/>
      <c r="Q271" s="84"/>
      <c r="R271" s="84"/>
      <c r="S271" s="84"/>
      <c r="T271" s="85"/>
      <c r="AT271" s="81" t="s">
        <v>134</v>
      </c>
      <c r="AU271" s="81" t="s">
        <v>76</v>
      </c>
      <c r="AV271" s="13" t="s">
        <v>76</v>
      </c>
      <c r="AW271" s="13" t="s">
        <v>33</v>
      </c>
      <c r="AX271" s="13" t="s">
        <v>74</v>
      </c>
      <c r="AY271" s="81" t="s">
        <v>120</v>
      </c>
    </row>
    <row r="272" spans="1:65" s="2" customFormat="1" ht="14.45" customHeight="1">
      <c r="A272" s="186"/>
      <c r="B272" s="187"/>
      <c r="C272" s="239" t="s">
        <v>386</v>
      </c>
      <c r="D272" s="239" t="s">
        <v>125</v>
      </c>
      <c r="E272" s="240" t="s">
        <v>387</v>
      </c>
      <c r="F272" s="241" t="s">
        <v>388</v>
      </c>
      <c r="G272" s="242" t="s">
        <v>128</v>
      </c>
      <c r="H272" s="243">
        <v>49.655</v>
      </c>
      <c r="I272" s="70"/>
      <c r="J272" s="244">
        <f>ROUND(I272*H272,2)</f>
        <v>0</v>
      </c>
      <c r="K272" s="241" t="s">
        <v>129</v>
      </c>
      <c r="L272" s="24"/>
      <c r="M272" s="71" t="s">
        <v>3</v>
      </c>
      <c r="N272" s="72" t="s">
        <v>41</v>
      </c>
      <c r="O272" s="30"/>
      <c r="P272" s="73">
        <f>O272*H272</f>
        <v>0</v>
      </c>
      <c r="Q272" s="73">
        <v>0</v>
      </c>
      <c r="R272" s="73">
        <f>Q272*H272</f>
        <v>0</v>
      </c>
      <c r="S272" s="73">
        <v>0</v>
      </c>
      <c r="T272" s="74">
        <f>S272*H272</f>
        <v>0</v>
      </c>
      <c r="U272" s="23"/>
      <c r="V272" s="23"/>
      <c r="W272" s="23"/>
      <c r="X272" s="23"/>
      <c r="Y272" s="23"/>
      <c r="Z272" s="23"/>
      <c r="AA272" s="23"/>
      <c r="AB272" s="23"/>
      <c r="AC272" s="23"/>
      <c r="AD272" s="23"/>
      <c r="AE272" s="23"/>
      <c r="AR272" s="75" t="s">
        <v>251</v>
      </c>
      <c r="AT272" s="75" t="s">
        <v>125</v>
      </c>
      <c r="AU272" s="75" t="s">
        <v>76</v>
      </c>
      <c r="AY272" s="17" t="s">
        <v>120</v>
      </c>
      <c r="BE272" s="76">
        <f>IF(N272="základní",J272,0)</f>
        <v>0</v>
      </c>
      <c r="BF272" s="76">
        <f>IF(N272="snížená",J272,0)</f>
        <v>0</v>
      </c>
      <c r="BG272" s="76">
        <f>IF(N272="zákl. přenesená",J272,0)</f>
        <v>0</v>
      </c>
      <c r="BH272" s="76">
        <f>IF(N272="sníž. přenesená",J272,0)</f>
        <v>0</v>
      </c>
      <c r="BI272" s="76">
        <f>IF(N272="nulová",J272,0)</f>
        <v>0</v>
      </c>
      <c r="BJ272" s="17" t="s">
        <v>74</v>
      </c>
      <c r="BK272" s="76">
        <f>ROUND(I272*H272,2)</f>
        <v>0</v>
      </c>
      <c r="BL272" s="17" t="s">
        <v>251</v>
      </c>
      <c r="BM272" s="75" t="s">
        <v>389</v>
      </c>
    </row>
    <row r="273" spans="1:47" s="2" customFormat="1" ht="12">
      <c r="A273" s="186"/>
      <c r="B273" s="187"/>
      <c r="C273" s="186"/>
      <c r="D273" s="245" t="s">
        <v>132</v>
      </c>
      <c r="E273" s="186"/>
      <c r="F273" s="246" t="s">
        <v>390</v>
      </c>
      <c r="G273" s="186"/>
      <c r="H273" s="186"/>
      <c r="I273" s="77"/>
      <c r="J273" s="186"/>
      <c r="K273" s="186"/>
      <c r="L273" s="24"/>
      <c r="M273" s="78"/>
      <c r="N273" s="79"/>
      <c r="O273" s="30"/>
      <c r="P273" s="30"/>
      <c r="Q273" s="30"/>
      <c r="R273" s="30"/>
      <c r="S273" s="30"/>
      <c r="T273" s="31"/>
      <c r="U273" s="23"/>
      <c r="V273" s="23"/>
      <c r="W273" s="23"/>
      <c r="X273" s="23"/>
      <c r="Y273" s="23"/>
      <c r="Z273" s="23"/>
      <c r="AA273" s="23"/>
      <c r="AB273" s="23"/>
      <c r="AC273" s="23"/>
      <c r="AD273" s="23"/>
      <c r="AE273" s="23"/>
      <c r="AT273" s="17" t="s">
        <v>132</v>
      </c>
      <c r="AU273" s="17" t="s">
        <v>76</v>
      </c>
    </row>
    <row r="274" spans="1:47" s="2" customFormat="1" ht="39">
      <c r="A274" s="186"/>
      <c r="B274" s="187"/>
      <c r="C274" s="186"/>
      <c r="D274" s="245" t="s">
        <v>143</v>
      </c>
      <c r="E274" s="186"/>
      <c r="F274" s="257" t="s">
        <v>391</v>
      </c>
      <c r="G274" s="186"/>
      <c r="H274" s="186"/>
      <c r="I274" s="77"/>
      <c r="J274" s="186"/>
      <c r="K274" s="186"/>
      <c r="L274" s="24"/>
      <c r="M274" s="78"/>
      <c r="N274" s="79"/>
      <c r="O274" s="30"/>
      <c r="P274" s="30"/>
      <c r="Q274" s="30"/>
      <c r="R274" s="30"/>
      <c r="S274" s="30"/>
      <c r="T274" s="31"/>
      <c r="U274" s="23"/>
      <c r="V274" s="23"/>
      <c r="W274" s="23"/>
      <c r="X274" s="23"/>
      <c r="Y274" s="23"/>
      <c r="Z274" s="23"/>
      <c r="AA274" s="23"/>
      <c r="AB274" s="23"/>
      <c r="AC274" s="23"/>
      <c r="AD274" s="23"/>
      <c r="AE274" s="23"/>
      <c r="AT274" s="17" t="s">
        <v>143</v>
      </c>
      <c r="AU274" s="17" t="s">
        <v>76</v>
      </c>
    </row>
    <row r="275" spans="1:51" s="13" customFormat="1" ht="12">
      <c r="A275" s="247"/>
      <c r="B275" s="248"/>
      <c r="C275" s="247"/>
      <c r="D275" s="245" t="s">
        <v>134</v>
      </c>
      <c r="E275" s="249" t="s">
        <v>3</v>
      </c>
      <c r="F275" s="250" t="s">
        <v>307</v>
      </c>
      <c r="G275" s="247"/>
      <c r="H275" s="251">
        <v>17.4</v>
      </c>
      <c r="I275" s="82"/>
      <c r="J275" s="247"/>
      <c r="K275" s="247"/>
      <c r="L275" s="80"/>
      <c r="M275" s="83"/>
      <c r="N275" s="84"/>
      <c r="O275" s="84"/>
      <c r="P275" s="84"/>
      <c r="Q275" s="84"/>
      <c r="R275" s="84"/>
      <c r="S275" s="84"/>
      <c r="T275" s="85"/>
      <c r="AT275" s="81" t="s">
        <v>134</v>
      </c>
      <c r="AU275" s="81" t="s">
        <v>76</v>
      </c>
      <c r="AV275" s="13" t="s">
        <v>76</v>
      </c>
      <c r="AW275" s="13" t="s">
        <v>33</v>
      </c>
      <c r="AX275" s="13" t="s">
        <v>69</v>
      </c>
      <c r="AY275" s="81" t="s">
        <v>120</v>
      </c>
    </row>
    <row r="276" spans="1:51" s="13" customFormat="1" ht="12">
      <c r="A276" s="247"/>
      <c r="B276" s="248"/>
      <c r="C276" s="247"/>
      <c r="D276" s="245" t="s">
        <v>134</v>
      </c>
      <c r="E276" s="249" t="s">
        <v>3</v>
      </c>
      <c r="F276" s="250" t="s">
        <v>308</v>
      </c>
      <c r="G276" s="247"/>
      <c r="H276" s="251">
        <v>31.128</v>
      </c>
      <c r="I276" s="82"/>
      <c r="J276" s="247"/>
      <c r="K276" s="247"/>
      <c r="L276" s="80"/>
      <c r="M276" s="83"/>
      <c r="N276" s="84"/>
      <c r="O276" s="84"/>
      <c r="P276" s="84"/>
      <c r="Q276" s="84"/>
      <c r="R276" s="84"/>
      <c r="S276" s="84"/>
      <c r="T276" s="85"/>
      <c r="AT276" s="81" t="s">
        <v>134</v>
      </c>
      <c r="AU276" s="81" t="s">
        <v>76</v>
      </c>
      <c r="AV276" s="13" t="s">
        <v>76</v>
      </c>
      <c r="AW276" s="13" t="s">
        <v>33</v>
      </c>
      <c r="AX276" s="13" t="s">
        <v>69</v>
      </c>
      <c r="AY276" s="81" t="s">
        <v>120</v>
      </c>
    </row>
    <row r="277" spans="1:51" s="13" customFormat="1" ht="12">
      <c r="A277" s="247"/>
      <c r="B277" s="248"/>
      <c r="C277" s="247"/>
      <c r="D277" s="245" t="s">
        <v>134</v>
      </c>
      <c r="E277" s="249" t="s">
        <v>3</v>
      </c>
      <c r="F277" s="250" t="s">
        <v>309</v>
      </c>
      <c r="G277" s="247"/>
      <c r="H277" s="251">
        <v>1.127</v>
      </c>
      <c r="I277" s="82"/>
      <c r="J277" s="247"/>
      <c r="K277" s="247"/>
      <c r="L277" s="80"/>
      <c r="M277" s="83"/>
      <c r="N277" s="84"/>
      <c r="O277" s="84"/>
      <c r="P277" s="84"/>
      <c r="Q277" s="84"/>
      <c r="R277" s="84"/>
      <c r="S277" s="84"/>
      <c r="T277" s="85"/>
      <c r="AT277" s="81" t="s">
        <v>134</v>
      </c>
      <c r="AU277" s="81" t="s">
        <v>76</v>
      </c>
      <c r="AV277" s="13" t="s">
        <v>76</v>
      </c>
      <c r="AW277" s="13" t="s">
        <v>33</v>
      </c>
      <c r="AX277" s="13" t="s">
        <v>69</v>
      </c>
      <c r="AY277" s="81" t="s">
        <v>120</v>
      </c>
    </row>
    <row r="278" spans="1:51" s="14" customFormat="1" ht="12">
      <c r="A278" s="252"/>
      <c r="B278" s="253"/>
      <c r="C278" s="252"/>
      <c r="D278" s="245" t="s">
        <v>134</v>
      </c>
      <c r="E278" s="254" t="s">
        <v>3</v>
      </c>
      <c r="F278" s="255" t="s">
        <v>137</v>
      </c>
      <c r="G278" s="252"/>
      <c r="H278" s="256">
        <v>49.655</v>
      </c>
      <c r="I278" s="88"/>
      <c r="J278" s="252"/>
      <c r="K278" s="252"/>
      <c r="L278" s="86"/>
      <c r="M278" s="89"/>
      <c r="N278" s="90"/>
      <c r="O278" s="90"/>
      <c r="P278" s="90"/>
      <c r="Q278" s="90"/>
      <c r="R278" s="90"/>
      <c r="S278" s="90"/>
      <c r="T278" s="91"/>
      <c r="AT278" s="87" t="s">
        <v>134</v>
      </c>
      <c r="AU278" s="87" t="s">
        <v>76</v>
      </c>
      <c r="AV278" s="14" t="s">
        <v>130</v>
      </c>
      <c r="AW278" s="14" t="s">
        <v>33</v>
      </c>
      <c r="AX278" s="14" t="s">
        <v>74</v>
      </c>
      <c r="AY278" s="87" t="s">
        <v>120</v>
      </c>
    </row>
    <row r="279" spans="1:65" s="2" customFormat="1" ht="14.45" customHeight="1">
      <c r="A279" s="186"/>
      <c r="B279" s="187"/>
      <c r="C279" s="258" t="s">
        <v>392</v>
      </c>
      <c r="D279" s="258" t="s">
        <v>311</v>
      </c>
      <c r="E279" s="259" t="s">
        <v>393</v>
      </c>
      <c r="F279" s="260" t="s">
        <v>394</v>
      </c>
      <c r="G279" s="261" t="s">
        <v>128</v>
      </c>
      <c r="H279" s="262">
        <v>57.103</v>
      </c>
      <c r="I279" s="92"/>
      <c r="J279" s="263">
        <f>ROUND(I279*H279,2)</f>
        <v>0</v>
      </c>
      <c r="K279" s="260" t="s">
        <v>129</v>
      </c>
      <c r="L279" s="93"/>
      <c r="M279" s="94" t="s">
        <v>3</v>
      </c>
      <c r="N279" s="95" t="s">
        <v>41</v>
      </c>
      <c r="O279" s="30"/>
      <c r="P279" s="73">
        <f>O279*H279</f>
        <v>0</v>
      </c>
      <c r="Q279" s="73">
        <v>0.0003</v>
      </c>
      <c r="R279" s="73">
        <f>Q279*H279</f>
        <v>0.017130899999999998</v>
      </c>
      <c r="S279" s="73">
        <v>0</v>
      </c>
      <c r="T279" s="74">
        <f>S279*H279</f>
        <v>0</v>
      </c>
      <c r="U279" s="23"/>
      <c r="V279" s="23"/>
      <c r="W279" s="23"/>
      <c r="X279" s="23"/>
      <c r="Y279" s="23"/>
      <c r="Z279" s="23"/>
      <c r="AA279" s="23"/>
      <c r="AB279" s="23"/>
      <c r="AC279" s="23"/>
      <c r="AD279" s="23"/>
      <c r="AE279" s="23"/>
      <c r="AR279" s="75" t="s">
        <v>314</v>
      </c>
      <c r="AT279" s="75" t="s">
        <v>311</v>
      </c>
      <c r="AU279" s="75" t="s">
        <v>76</v>
      </c>
      <c r="AY279" s="17" t="s">
        <v>120</v>
      </c>
      <c r="BE279" s="76">
        <f>IF(N279="základní",J279,0)</f>
        <v>0</v>
      </c>
      <c r="BF279" s="76">
        <f>IF(N279="snížená",J279,0)</f>
        <v>0</v>
      </c>
      <c r="BG279" s="76">
        <f>IF(N279="zákl. přenesená",J279,0)</f>
        <v>0</v>
      </c>
      <c r="BH279" s="76">
        <f>IF(N279="sníž. přenesená",J279,0)</f>
        <v>0</v>
      </c>
      <c r="BI279" s="76">
        <f>IF(N279="nulová",J279,0)</f>
        <v>0</v>
      </c>
      <c r="BJ279" s="17" t="s">
        <v>74</v>
      </c>
      <c r="BK279" s="76">
        <f>ROUND(I279*H279,2)</f>
        <v>0</v>
      </c>
      <c r="BL279" s="17" t="s">
        <v>251</v>
      </c>
      <c r="BM279" s="75" t="s">
        <v>395</v>
      </c>
    </row>
    <row r="280" spans="1:47" s="2" customFormat="1" ht="12">
      <c r="A280" s="186"/>
      <c r="B280" s="187"/>
      <c r="C280" s="186"/>
      <c r="D280" s="245" t="s">
        <v>132</v>
      </c>
      <c r="E280" s="186"/>
      <c r="F280" s="246" t="s">
        <v>394</v>
      </c>
      <c r="G280" s="186"/>
      <c r="H280" s="186"/>
      <c r="I280" s="77"/>
      <c r="J280" s="186"/>
      <c r="K280" s="186"/>
      <c r="L280" s="24"/>
      <c r="M280" s="78"/>
      <c r="N280" s="79"/>
      <c r="O280" s="30"/>
      <c r="P280" s="30"/>
      <c r="Q280" s="30"/>
      <c r="R280" s="30"/>
      <c r="S280" s="30"/>
      <c r="T280" s="31"/>
      <c r="U280" s="23"/>
      <c r="V280" s="23"/>
      <c r="W280" s="23"/>
      <c r="X280" s="23"/>
      <c r="Y280" s="23"/>
      <c r="Z280" s="23"/>
      <c r="AA280" s="23"/>
      <c r="AB280" s="23"/>
      <c r="AC280" s="23"/>
      <c r="AD280" s="23"/>
      <c r="AE280" s="23"/>
      <c r="AT280" s="17" t="s">
        <v>132</v>
      </c>
      <c r="AU280" s="17" t="s">
        <v>76</v>
      </c>
    </row>
    <row r="281" spans="1:51" s="13" customFormat="1" ht="12">
      <c r="A281" s="247"/>
      <c r="B281" s="248"/>
      <c r="C281" s="247"/>
      <c r="D281" s="245" t="s">
        <v>134</v>
      </c>
      <c r="E281" s="247"/>
      <c r="F281" s="250" t="s">
        <v>396</v>
      </c>
      <c r="G281" s="247"/>
      <c r="H281" s="251">
        <v>57.103</v>
      </c>
      <c r="I281" s="82"/>
      <c r="J281" s="247"/>
      <c r="K281" s="247"/>
      <c r="L281" s="80"/>
      <c r="M281" s="83"/>
      <c r="N281" s="84"/>
      <c r="O281" s="84"/>
      <c r="P281" s="84"/>
      <c r="Q281" s="84"/>
      <c r="R281" s="84"/>
      <c r="S281" s="84"/>
      <c r="T281" s="85"/>
      <c r="AT281" s="81" t="s">
        <v>134</v>
      </c>
      <c r="AU281" s="81" t="s">
        <v>76</v>
      </c>
      <c r="AV281" s="13" t="s">
        <v>76</v>
      </c>
      <c r="AW281" s="13" t="s">
        <v>4</v>
      </c>
      <c r="AX281" s="13" t="s">
        <v>74</v>
      </c>
      <c r="AY281" s="81" t="s">
        <v>120</v>
      </c>
    </row>
    <row r="282" spans="1:65" s="2" customFormat="1" ht="14.45" customHeight="1">
      <c r="A282" s="186"/>
      <c r="B282" s="187"/>
      <c r="C282" s="239" t="s">
        <v>397</v>
      </c>
      <c r="D282" s="239" t="s">
        <v>125</v>
      </c>
      <c r="E282" s="240" t="s">
        <v>398</v>
      </c>
      <c r="F282" s="241" t="s">
        <v>399</v>
      </c>
      <c r="G282" s="242" t="s">
        <v>353</v>
      </c>
      <c r="H282" s="243">
        <v>4</v>
      </c>
      <c r="I282" s="70"/>
      <c r="J282" s="244">
        <f>ROUND(I282*H282,2)</f>
        <v>0</v>
      </c>
      <c r="K282" s="241" t="s">
        <v>3</v>
      </c>
      <c r="L282" s="24"/>
      <c r="M282" s="71" t="s">
        <v>3</v>
      </c>
      <c r="N282" s="72" t="s">
        <v>41</v>
      </c>
      <c r="O282" s="30"/>
      <c r="P282" s="73">
        <f>O282*H282</f>
        <v>0</v>
      </c>
      <c r="Q282" s="73">
        <v>0</v>
      </c>
      <c r="R282" s="73">
        <f>Q282*H282</f>
        <v>0</v>
      </c>
      <c r="S282" s="73">
        <v>0</v>
      </c>
      <c r="T282" s="74">
        <f>S282*H282</f>
        <v>0</v>
      </c>
      <c r="U282" s="23"/>
      <c r="V282" s="23"/>
      <c r="W282" s="23"/>
      <c r="X282" s="23"/>
      <c r="Y282" s="23"/>
      <c r="Z282" s="23"/>
      <c r="AA282" s="23"/>
      <c r="AB282" s="23"/>
      <c r="AC282" s="23"/>
      <c r="AD282" s="23"/>
      <c r="AE282" s="23"/>
      <c r="AR282" s="75" t="s">
        <v>251</v>
      </c>
      <c r="AT282" s="75" t="s">
        <v>125</v>
      </c>
      <c r="AU282" s="75" t="s">
        <v>76</v>
      </c>
      <c r="AY282" s="17" t="s">
        <v>120</v>
      </c>
      <c r="BE282" s="76">
        <f>IF(N282="základní",J282,0)</f>
        <v>0</v>
      </c>
      <c r="BF282" s="76">
        <f>IF(N282="snížená",J282,0)</f>
        <v>0</v>
      </c>
      <c r="BG282" s="76">
        <f>IF(N282="zákl. přenesená",J282,0)</f>
        <v>0</v>
      </c>
      <c r="BH282" s="76">
        <f>IF(N282="sníž. přenesená",J282,0)</f>
        <v>0</v>
      </c>
      <c r="BI282" s="76">
        <f>IF(N282="nulová",J282,0)</f>
        <v>0</v>
      </c>
      <c r="BJ282" s="17" t="s">
        <v>74</v>
      </c>
      <c r="BK282" s="76">
        <f>ROUND(I282*H282,2)</f>
        <v>0</v>
      </c>
      <c r="BL282" s="17" t="s">
        <v>251</v>
      </c>
      <c r="BM282" s="75" t="s">
        <v>400</v>
      </c>
    </row>
    <row r="283" spans="1:47" s="2" customFormat="1" ht="12">
      <c r="A283" s="186"/>
      <c r="B283" s="187"/>
      <c r="C283" s="186"/>
      <c r="D283" s="245" t="s">
        <v>132</v>
      </c>
      <c r="E283" s="186"/>
      <c r="F283" s="246" t="s">
        <v>399</v>
      </c>
      <c r="G283" s="186"/>
      <c r="H283" s="186"/>
      <c r="I283" s="77"/>
      <c r="J283" s="186"/>
      <c r="K283" s="186"/>
      <c r="L283" s="24"/>
      <c r="M283" s="78"/>
      <c r="N283" s="79"/>
      <c r="O283" s="30"/>
      <c r="P283" s="30"/>
      <c r="Q283" s="30"/>
      <c r="R283" s="30"/>
      <c r="S283" s="30"/>
      <c r="T283" s="31"/>
      <c r="U283" s="23"/>
      <c r="V283" s="23"/>
      <c r="W283" s="23"/>
      <c r="X283" s="23"/>
      <c r="Y283" s="23"/>
      <c r="Z283" s="23"/>
      <c r="AA283" s="23"/>
      <c r="AB283" s="23"/>
      <c r="AC283" s="23"/>
      <c r="AD283" s="23"/>
      <c r="AE283" s="23"/>
      <c r="AT283" s="17" t="s">
        <v>132</v>
      </c>
      <c r="AU283" s="17" t="s">
        <v>76</v>
      </c>
    </row>
    <row r="284" spans="1:65" s="2" customFormat="1" ht="14.45" customHeight="1">
      <c r="A284" s="186"/>
      <c r="B284" s="187"/>
      <c r="C284" s="239" t="s">
        <v>401</v>
      </c>
      <c r="D284" s="239" t="s">
        <v>125</v>
      </c>
      <c r="E284" s="240" t="s">
        <v>402</v>
      </c>
      <c r="F284" s="241" t="s">
        <v>403</v>
      </c>
      <c r="G284" s="242" t="s">
        <v>148</v>
      </c>
      <c r="H284" s="243">
        <v>2.668</v>
      </c>
      <c r="I284" s="70"/>
      <c r="J284" s="244">
        <f>ROUND(I284*H284,2)</f>
        <v>0</v>
      </c>
      <c r="K284" s="241" t="s">
        <v>129</v>
      </c>
      <c r="L284" s="24"/>
      <c r="M284" s="71" t="s">
        <v>3</v>
      </c>
      <c r="N284" s="72" t="s">
        <v>41</v>
      </c>
      <c r="O284" s="30"/>
      <c r="P284" s="73">
        <f>O284*H284</f>
        <v>0</v>
      </c>
      <c r="Q284" s="73">
        <v>0</v>
      </c>
      <c r="R284" s="73">
        <f>Q284*H284</f>
        <v>0</v>
      </c>
      <c r="S284" s="73">
        <v>0</v>
      </c>
      <c r="T284" s="74">
        <f>S284*H284</f>
        <v>0</v>
      </c>
      <c r="U284" s="23"/>
      <c r="V284" s="23"/>
      <c r="W284" s="23"/>
      <c r="X284" s="23"/>
      <c r="Y284" s="23"/>
      <c r="Z284" s="23"/>
      <c r="AA284" s="23"/>
      <c r="AB284" s="23"/>
      <c r="AC284" s="23"/>
      <c r="AD284" s="23"/>
      <c r="AE284" s="23"/>
      <c r="AR284" s="75" t="s">
        <v>251</v>
      </c>
      <c r="AT284" s="75" t="s">
        <v>125</v>
      </c>
      <c r="AU284" s="75" t="s">
        <v>76</v>
      </c>
      <c r="AY284" s="17" t="s">
        <v>120</v>
      </c>
      <c r="BE284" s="76">
        <f>IF(N284="základní",J284,0)</f>
        <v>0</v>
      </c>
      <c r="BF284" s="76">
        <f>IF(N284="snížená",J284,0)</f>
        <v>0</v>
      </c>
      <c r="BG284" s="76">
        <f>IF(N284="zákl. přenesená",J284,0)</f>
        <v>0</v>
      </c>
      <c r="BH284" s="76">
        <f>IF(N284="sníž. přenesená",J284,0)</f>
        <v>0</v>
      </c>
      <c r="BI284" s="76">
        <f>IF(N284="nulová",J284,0)</f>
        <v>0</v>
      </c>
      <c r="BJ284" s="17" t="s">
        <v>74</v>
      </c>
      <c r="BK284" s="76">
        <f>ROUND(I284*H284,2)</f>
        <v>0</v>
      </c>
      <c r="BL284" s="17" t="s">
        <v>251</v>
      </c>
      <c r="BM284" s="75" t="s">
        <v>404</v>
      </c>
    </row>
    <row r="285" spans="1:47" s="2" customFormat="1" ht="19.5">
      <c r="A285" s="186"/>
      <c r="B285" s="187"/>
      <c r="C285" s="186"/>
      <c r="D285" s="245" t="s">
        <v>132</v>
      </c>
      <c r="E285" s="186"/>
      <c r="F285" s="246" t="s">
        <v>405</v>
      </c>
      <c r="G285" s="186"/>
      <c r="H285" s="186"/>
      <c r="I285" s="77"/>
      <c r="J285" s="186"/>
      <c r="K285" s="186"/>
      <c r="L285" s="24"/>
      <c r="M285" s="78"/>
      <c r="N285" s="79"/>
      <c r="O285" s="30"/>
      <c r="P285" s="30"/>
      <c r="Q285" s="30"/>
      <c r="R285" s="30"/>
      <c r="S285" s="30"/>
      <c r="T285" s="31"/>
      <c r="U285" s="23"/>
      <c r="V285" s="23"/>
      <c r="W285" s="23"/>
      <c r="X285" s="23"/>
      <c r="Y285" s="23"/>
      <c r="Z285" s="23"/>
      <c r="AA285" s="23"/>
      <c r="AB285" s="23"/>
      <c r="AC285" s="23"/>
      <c r="AD285" s="23"/>
      <c r="AE285" s="23"/>
      <c r="AT285" s="17" t="s">
        <v>132</v>
      </c>
      <c r="AU285" s="17" t="s">
        <v>76</v>
      </c>
    </row>
    <row r="286" spans="1:47" s="2" customFormat="1" ht="78">
      <c r="A286" s="186"/>
      <c r="B286" s="187"/>
      <c r="C286" s="186"/>
      <c r="D286" s="245" t="s">
        <v>143</v>
      </c>
      <c r="E286" s="186"/>
      <c r="F286" s="257" t="s">
        <v>406</v>
      </c>
      <c r="G286" s="186"/>
      <c r="H286" s="186"/>
      <c r="I286" s="77"/>
      <c r="J286" s="186"/>
      <c r="K286" s="186"/>
      <c r="L286" s="24"/>
      <c r="M286" s="78"/>
      <c r="N286" s="79"/>
      <c r="O286" s="30"/>
      <c r="P286" s="30"/>
      <c r="Q286" s="30"/>
      <c r="R286" s="30"/>
      <c r="S286" s="30"/>
      <c r="T286" s="31"/>
      <c r="U286" s="23"/>
      <c r="V286" s="23"/>
      <c r="W286" s="23"/>
      <c r="X286" s="23"/>
      <c r="Y286" s="23"/>
      <c r="Z286" s="23"/>
      <c r="AA286" s="23"/>
      <c r="AB286" s="23"/>
      <c r="AC286" s="23"/>
      <c r="AD286" s="23"/>
      <c r="AE286" s="23"/>
      <c r="AT286" s="17" t="s">
        <v>143</v>
      </c>
      <c r="AU286" s="17" t="s">
        <v>76</v>
      </c>
    </row>
    <row r="287" spans="1:63" s="12" customFormat="1" ht="22.9" customHeight="1">
      <c r="A287" s="232"/>
      <c r="B287" s="233"/>
      <c r="C287" s="232"/>
      <c r="D287" s="234" t="s">
        <v>68</v>
      </c>
      <c r="E287" s="237" t="s">
        <v>407</v>
      </c>
      <c r="F287" s="237" t="s">
        <v>408</v>
      </c>
      <c r="G287" s="232"/>
      <c r="H287" s="232"/>
      <c r="I287" s="63"/>
      <c r="J287" s="238">
        <f>BK287</f>
        <v>0</v>
      </c>
      <c r="K287" s="232"/>
      <c r="L287" s="61"/>
      <c r="M287" s="64"/>
      <c r="N287" s="65"/>
      <c r="O287" s="65"/>
      <c r="P287" s="66">
        <f>SUM(P288:P304)</f>
        <v>0</v>
      </c>
      <c r="Q287" s="65"/>
      <c r="R287" s="66">
        <f>SUM(R288:R304)</f>
        <v>4.9172934</v>
      </c>
      <c r="S287" s="65"/>
      <c r="T287" s="67">
        <f>SUM(T288:T304)</f>
        <v>2.2521959999999996</v>
      </c>
      <c r="AR287" s="62" t="s">
        <v>76</v>
      </c>
      <c r="AT287" s="68" t="s">
        <v>68</v>
      </c>
      <c r="AU287" s="68" t="s">
        <v>74</v>
      </c>
      <c r="AY287" s="62" t="s">
        <v>120</v>
      </c>
      <c r="BK287" s="69">
        <f>SUM(BK288:BK304)</f>
        <v>0</v>
      </c>
    </row>
    <row r="288" spans="1:65" s="2" customFormat="1" ht="14.45" customHeight="1">
      <c r="A288" s="186"/>
      <c r="B288" s="187"/>
      <c r="C288" s="239" t="s">
        <v>409</v>
      </c>
      <c r="D288" s="239" t="s">
        <v>125</v>
      </c>
      <c r="E288" s="240" t="s">
        <v>410</v>
      </c>
      <c r="F288" s="241" t="s">
        <v>411</v>
      </c>
      <c r="G288" s="242" t="s">
        <v>128</v>
      </c>
      <c r="H288" s="243">
        <v>938.415</v>
      </c>
      <c r="I288" s="70"/>
      <c r="J288" s="244">
        <f>ROUND(I288*H288,2)</f>
        <v>0</v>
      </c>
      <c r="K288" s="241" t="s">
        <v>129</v>
      </c>
      <c r="L288" s="24"/>
      <c r="M288" s="71" t="s">
        <v>3</v>
      </c>
      <c r="N288" s="72" t="s">
        <v>41</v>
      </c>
      <c r="O288" s="30"/>
      <c r="P288" s="73">
        <f>O288*H288</f>
        <v>0</v>
      </c>
      <c r="Q288" s="73">
        <v>0.00116</v>
      </c>
      <c r="R288" s="73">
        <f>Q288*H288</f>
        <v>1.0885614</v>
      </c>
      <c r="S288" s="73">
        <v>0</v>
      </c>
      <c r="T288" s="74">
        <f>S288*H288</f>
        <v>0</v>
      </c>
      <c r="U288" s="23"/>
      <c r="V288" s="23"/>
      <c r="W288" s="23"/>
      <c r="X288" s="23"/>
      <c r="Y288" s="23"/>
      <c r="Z288" s="23"/>
      <c r="AA288" s="23"/>
      <c r="AB288" s="23"/>
      <c r="AC288" s="23"/>
      <c r="AD288" s="23"/>
      <c r="AE288" s="23"/>
      <c r="AR288" s="75" t="s">
        <v>251</v>
      </c>
      <c r="AT288" s="75" t="s">
        <v>125</v>
      </c>
      <c r="AU288" s="75" t="s">
        <v>76</v>
      </c>
      <c r="AY288" s="17" t="s">
        <v>120</v>
      </c>
      <c r="BE288" s="76">
        <f>IF(N288="základní",J288,0)</f>
        <v>0</v>
      </c>
      <c r="BF288" s="76">
        <f>IF(N288="snížená",J288,0)</f>
        <v>0</v>
      </c>
      <c r="BG288" s="76">
        <f>IF(N288="zákl. přenesená",J288,0)</f>
        <v>0</v>
      </c>
      <c r="BH288" s="76">
        <f>IF(N288="sníž. přenesená",J288,0)</f>
        <v>0</v>
      </c>
      <c r="BI288" s="76">
        <f>IF(N288="nulová",J288,0)</f>
        <v>0</v>
      </c>
      <c r="BJ288" s="17" t="s">
        <v>74</v>
      </c>
      <c r="BK288" s="76">
        <f>ROUND(I288*H288,2)</f>
        <v>0</v>
      </c>
      <c r="BL288" s="17" t="s">
        <v>251</v>
      </c>
      <c r="BM288" s="75" t="s">
        <v>412</v>
      </c>
    </row>
    <row r="289" spans="1:47" s="2" customFormat="1" ht="19.5">
      <c r="A289" s="186"/>
      <c r="B289" s="187"/>
      <c r="C289" s="186"/>
      <c r="D289" s="245" t="s">
        <v>132</v>
      </c>
      <c r="E289" s="186"/>
      <c r="F289" s="246" t="s">
        <v>413</v>
      </c>
      <c r="G289" s="186"/>
      <c r="H289" s="186"/>
      <c r="I289" s="77"/>
      <c r="J289" s="186"/>
      <c r="K289" s="186"/>
      <c r="L289" s="24"/>
      <c r="M289" s="78"/>
      <c r="N289" s="79"/>
      <c r="O289" s="30"/>
      <c r="P289" s="30"/>
      <c r="Q289" s="30"/>
      <c r="R289" s="30"/>
      <c r="S289" s="30"/>
      <c r="T289" s="31"/>
      <c r="U289" s="23"/>
      <c r="V289" s="23"/>
      <c r="W289" s="23"/>
      <c r="X289" s="23"/>
      <c r="Y289" s="23"/>
      <c r="Z289" s="23"/>
      <c r="AA289" s="23"/>
      <c r="AB289" s="23"/>
      <c r="AC289" s="23"/>
      <c r="AD289" s="23"/>
      <c r="AE289" s="23"/>
      <c r="AT289" s="17" t="s">
        <v>132</v>
      </c>
      <c r="AU289" s="17" t="s">
        <v>76</v>
      </c>
    </row>
    <row r="290" spans="1:47" s="2" customFormat="1" ht="107.25">
      <c r="A290" s="186"/>
      <c r="B290" s="187"/>
      <c r="C290" s="186"/>
      <c r="D290" s="245" t="s">
        <v>143</v>
      </c>
      <c r="E290" s="186"/>
      <c r="F290" s="257" t="s">
        <v>414</v>
      </c>
      <c r="G290" s="186"/>
      <c r="H290" s="186"/>
      <c r="I290" s="77"/>
      <c r="J290" s="186"/>
      <c r="K290" s="186"/>
      <c r="L290" s="24"/>
      <c r="M290" s="78"/>
      <c r="N290" s="79"/>
      <c r="O290" s="30"/>
      <c r="P290" s="30"/>
      <c r="Q290" s="30"/>
      <c r="R290" s="30"/>
      <c r="S290" s="30"/>
      <c r="T290" s="31"/>
      <c r="U290" s="23"/>
      <c r="V290" s="23"/>
      <c r="W290" s="23"/>
      <c r="X290" s="23"/>
      <c r="Y290" s="23"/>
      <c r="Z290" s="23"/>
      <c r="AA290" s="23"/>
      <c r="AB290" s="23"/>
      <c r="AC290" s="23"/>
      <c r="AD290" s="23"/>
      <c r="AE290" s="23"/>
      <c r="AT290" s="17" t="s">
        <v>143</v>
      </c>
      <c r="AU290" s="17" t="s">
        <v>76</v>
      </c>
    </row>
    <row r="291" spans="1:51" s="13" customFormat="1" ht="12">
      <c r="A291" s="247"/>
      <c r="B291" s="248"/>
      <c r="C291" s="247"/>
      <c r="D291" s="245" t="s">
        <v>134</v>
      </c>
      <c r="E291" s="249" t="s">
        <v>3</v>
      </c>
      <c r="F291" s="250" t="s">
        <v>305</v>
      </c>
      <c r="G291" s="247"/>
      <c r="H291" s="251">
        <v>1052.19</v>
      </c>
      <c r="I291" s="82"/>
      <c r="J291" s="247"/>
      <c r="K291" s="247"/>
      <c r="L291" s="80"/>
      <c r="M291" s="83"/>
      <c r="N291" s="84"/>
      <c r="O291" s="84"/>
      <c r="P291" s="84"/>
      <c r="Q291" s="84"/>
      <c r="R291" s="84"/>
      <c r="S291" s="84"/>
      <c r="T291" s="85"/>
      <c r="AT291" s="81" t="s">
        <v>134</v>
      </c>
      <c r="AU291" s="81" t="s">
        <v>76</v>
      </c>
      <c r="AV291" s="13" t="s">
        <v>76</v>
      </c>
      <c r="AW291" s="13" t="s">
        <v>33</v>
      </c>
      <c r="AX291" s="13" t="s">
        <v>69</v>
      </c>
      <c r="AY291" s="81" t="s">
        <v>120</v>
      </c>
    </row>
    <row r="292" spans="1:51" s="13" customFormat="1" ht="12">
      <c r="A292" s="247"/>
      <c r="B292" s="248"/>
      <c r="C292" s="247"/>
      <c r="D292" s="245" t="s">
        <v>134</v>
      </c>
      <c r="E292" s="249" t="s">
        <v>3</v>
      </c>
      <c r="F292" s="250" t="s">
        <v>306</v>
      </c>
      <c r="G292" s="247"/>
      <c r="H292" s="251">
        <v>-113.775</v>
      </c>
      <c r="I292" s="82"/>
      <c r="J292" s="247"/>
      <c r="K292" s="247"/>
      <c r="L292" s="80"/>
      <c r="M292" s="83"/>
      <c r="N292" s="84"/>
      <c r="O292" s="84"/>
      <c r="P292" s="84"/>
      <c r="Q292" s="84"/>
      <c r="R292" s="84"/>
      <c r="S292" s="84"/>
      <c r="T292" s="85"/>
      <c r="AT292" s="81" t="s">
        <v>134</v>
      </c>
      <c r="AU292" s="81" t="s">
        <v>76</v>
      </c>
      <c r="AV292" s="13" t="s">
        <v>76</v>
      </c>
      <c r="AW292" s="13" t="s">
        <v>33</v>
      </c>
      <c r="AX292" s="13" t="s">
        <v>69</v>
      </c>
      <c r="AY292" s="81" t="s">
        <v>120</v>
      </c>
    </row>
    <row r="293" spans="1:51" s="14" customFormat="1" ht="12">
      <c r="A293" s="252"/>
      <c r="B293" s="253"/>
      <c r="C293" s="252"/>
      <c r="D293" s="245" t="s">
        <v>134</v>
      </c>
      <c r="E293" s="254" t="s">
        <v>3</v>
      </c>
      <c r="F293" s="255" t="s">
        <v>137</v>
      </c>
      <c r="G293" s="252"/>
      <c r="H293" s="256">
        <v>938.415</v>
      </c>
      <c r="I293" s="88"/>
      <c r="J293" s="252"/>
      <c r="K293" s="252"/>
      <c r="L293" s="86"/>
      <c r="M293" s="89"/>
      <c r="N293" s="90"/>
      <c r="O293" s="90"/>
      <c r="P293" s="90"/>
      <c r="Q293" s="90"/>
      <c r="R293" s="90"/>
      <c r="S293" s="90"/>
      <c r="T293" s="91"/>
      <c r="AT293" s="87" t="s">
        <v>134</v>
      </c>
      <c r="AU293" s="87" t="s">
        <v>76</v>
      </c>
      <c r="AV293" s="14" t="s">
        <v>130</v>
      </c>
      <c r="AW293" s="14" t="s">
        <v>33</v>
      </c>
      <c r="AX293" s="14" t="s">
        <v>74</v>
      </c>
      <c r="AY293" s="87" t="s">
        <v>120</v>
      </c>
    </row>
    <row r="294" spans="1:65" s="2" customFormat="1" ht="14.45" customHeight="1">
      <c r="A294" s="186"/>
      <c r="B294" s="187"/>
      <c r="C294" s="258" t="s">
        <v>415</v>
      </c>
      <c r="D294" s="258" t="s">
        <v>311</v>
      </c>
      <c r="E294" s="259" t="s">
        <v>416</v>
      </c>
      <c r="F294" s="260" t="s">
        <v>417</v>
      </c>
      <c r="G294" s="261" t="s">
        <v>128</v>
      </c>
      <c r="H294" s="262">
        <v>957.183</v>
      </c>
      <c r="I294" s="92"/>
      <c r="J294" s="263">
        <f>ROUND(I294*H294,2)</f>
        <v>0</v>
      </c>
      <c r="K294" s="260" t="s">
        <v>129</v>
      </c>
      <c r="L294" s="93"/>
      <c r="M294" s="94" t="s">
        <v>3</v>
      </c>
      <c r="N294" s="95" t="s">
        <v>41</v>
      </c>
      <c r="O294" s="30"/>
      <c r="P294" s="73">
        <f>O294*H294</f>
        <v>0</v>
      </c>
      <c r="Q294" s="73">
        <v>0.004</v>
      </c>
      <c r="R294" s="73">
        <f>Q294*H294</f>
        <v>3.828732</v>
      </c>
      <c r="S294" s="73">
        <v>0</v>
      </c>
      <c r="T294" s="74">
        <f>S294*H294</f>
        <v>0</v>
      </c>
      <c r="U294" s="23"/>
      <c r="V294" s="23"/>
      <c r="W294" s="23"/>
      <c r="X294" s="23"/>
      <c r="Y294" s="23"/>
      <c r="Z294" s="23"/>
      <c r="AA294" s="23"/>
      <c r="AB294" s="23"/>
      <c r="AC294" s="23"/>
      <c r="AD294" s="23"/>
      <c r="AE294" s="23"/>
      <c r="AR294" s="75" t="s">
        <v>314</v>
      </c>
      <c r="AT294" s="75" t="s">
        <v>311</v>
      </c>
      <c r="AU294" s="75" t="s">
        <v>76</v>
      </c>
      <c r="AY294" s="17" t="s">
        <v>120</v>
      </c>
      <c r="BE294" s="76">
        <f>IF(N294="základní",J294,0)</f>
        <v>0</v>
      </c>
      <c r="BF294" s="76">
        <f>IF(N294="snížená",J294,0)</f>
        <v>0</v>
      </c>
      <c r="BG294" s="76">
        <f>IF(N294="zákl. přenesená",J294,0)</f>
        <v>0</v>
      </c>
      <c r="BH294" s="76">
        <f>IF(N294="sníž. přenesená",J294,0)</f>
        <v>0</v>
      </c>
      <c r="BI294" s="76">
        <f>IF(N294="nulová",J294,0)</f>
        <v>0</v>
      </c>
      <c r="BJ294" s="17" t="s">
        <v>74</v>
      </c>
      <c r="BK294" s="76">
        <f>ROUND(I294*H294,2)</f>
        <v>0</v>
      </c>
      <c r="BL294" s="17" t="s">
        <v>251</v>
      </c>
      <c r="BM294" s="75" t="s">
        <v>418</v>
      </c>
    </row>
    <row r="295" spans="1:47" s="2" customFormat="1" ht="12">
      <c r="A295" s="186"/>
      <c r="B295" s="187"/>
      <c r="C295" s="186"/>
      <c r="D295" s="245" t="s">
        <v>132</v>
      </c>
      <c r="E295" s="186"/>
      <c r="F295" s="246" t="s">
        <v>417</v>
      </c>
      <c r="G295" s="186"/>
      <c r="H295" s="186"/>
      <c r="I295" s="77"/>
      <c r="J295" s="186"/>
      <c r="K295" s="186"/>
      <c r="L295" s="24"/>
      <c r="M295" s="78"/>
      <c r="N295" s="79"/>
      <c r="O295" s="30"/>
      <c r="P295" s="30"/>
      <c r="Q295" s="30"/>
      <c r="R295" s="30"/>
      <c r="S295" s="30"/>
      <c r="T295" s="31"/>
      <c r="U295" s="23"/>
      <c r="V295" s="23"/>
      <c r="W295" s="23"/>
      <c r="X295" s="23"/>
      <c r="Y295" s="23"/>
      <c r="Z295" s="23"/>
      <c r="AA295" s="23"/>
      <c r="AB295" s="23"/>
      <c r="AC295" s="23"/>
      <c r="AD295" s="23"/>
      <c r="AE295" s="23"/>
      <c r="AT295" s="17" t="s">
        <v>132</v>
      </c>
      <c r="AU295" s="17" t="s">
        <v>76</v>
      </c>
    </row>
    <row r="296" spans="1:51" s="13" customFormat="1" ht="12">
      <c r="A296" s="247"/>
      <c r="B296" s="248"/>
      <c r="C296" s="247"/>
      <c r="D296" s="245" t="s">
        <v>134</v>
      </c>
      <c r="E296" s="247"/>
      <c r="F296" s="250" t="s">
        <v>419</v>
      </c>
      <c r="G296" s="247"/>
      <c r="H296" s="251">
        <v>957.183</v>
      </c>
      <c r="I296" s="82"/>
      <c r="J296" s="247"/>
      <c r="K296" s="247"/>
      <c r="L296" s="80"/>
      <c r="M296" s="83"/>
      <c r="N296" s="84"/>
      <c r="O296" s="84"/>
      <c r="P296" s="84"/>
      <c r="Q296" s="84"/>
      <c r="R296" s="84"/>
      <c r="S296" s="84"/>
      <c r="T296" s="85"/>
      <c r="AT296" s="81" t="s">
        <v>134</v>
      </c>
      <c r="AU296" s="81" t="s">
        <v>76</v>
      </c>
      <c r="AV296" s="13" t="s">
        <v>76</v>
      </c>
      <c r="AW296" s="13" t="s">
        <v>4</v>
      </c>
      <c r="AX296" s="13" t="s">
        <v>74</v>
      </c>
      <c r="AY296" s="81" t="s">
        <v>120</v>
      </c>
    </row>
    <row r="297" spans="1:65" s="2" customFormat="1" ht="14.45" customHeight="1">
      <c r="A297" s="186"/>
      <c r="B297" s="187"/>
      <c r="C297" s="239" t="s">
        <v>420</v>
      </c>
      <c r="D297" s="239" t="s">
        <v>125</v>
      </c>
      <c r="E297" s="240" t="s">
        <v>421</v>
      </c>
      <c r="F297" s="241" t="s">
        <v>422</v>
      </c>
      <c r="G297" s="242" t="s">
        <v>148</v>
      </c>
      <c r="H297" s="243">
        <v>4.917</v>
      </c>
      <c r="I297" s="70"/>
      <c r="J297" s="244">
        <f>ROUND(I297*H297,2)</f>
        <v>0</v>
      </c>
      <c r="K297" s="241" t="s">
        <v>129</v>
      </c>
      <c r="L297" s="24"/>
      <c r="M297" s="71" t="s">
        <v>3</v>
      </c>
      <c r="N297" s="72" t="s">
        <v>41</v>
      </c>
      <c r="O297" s="30"/>
      <c r="P297" s="73">
        <f>O297*H297</f>
        <v>0</v>
      </c>
      <c r="Q297" s="73">
        <v>0</v>
      </c>
      <c r="R297" s="73">
        <f>Q297*H297</f>
        <v>0</v>
      </c>
      <c r="S297" s="73">
        <v>0</v>
      </c>
      <c r="T297" s="74">
        <f>S297*H297</f>
        <v>0</v>
      </c>
      <c r="U297" s="23"/>
      <c r="V297" s="23"/>
      <c r="W297" s="23"/>
      <c r="X297" s="23"/>
      <c r="Y297" s="23"/>
      <c r="Z297" s="23"/>
      <c r="AA297" s="23"/>
      <c r="AB297" s="23"/>
      <c r="AC297" s="23"/>
      <c r="AD297" s="23"/>
      <c r="AE297" s="23"/>
      <c r="AR297" s="75" t="s">
        <v>251</v>
      </c>
      <c r="AT297" s="75" t="s">
        <v>125</v>
      </c>
      <c r="AU297" s="75" t="s">
        <v>76</v>
      </c>
      <c r="AY297" s="17" t="s">
        <v>120</v>
      </c>
      <c r="BE297" s="76">
        <f>IF(N297="základní",J297,0)</f>
        <v>0</v>
      </c>
      <c r="BF297" s="76">
        <f>IF(N297="snížená",J297,0)</f>
        <v>0</v>
      </c>
      <c r="BG297" s="76">
        <f>IF(N297="zákl. přenesená",J297,0)</f>
        <v>0</v>
      </c>
      <c r="BH297" s="76">
        <f>IF(N297="sníž. přenesená",J297,0)</f>
        <v>0</v>
      </c>
      <c r="BI297" s="76">
        <f>IF(N297="nulová",J297,0)</f>
        <v>0</v>
      </c>
      <c r="BJ297" s="17" t="s">
        <v>74</v>
      </c>
      <c r="BK297" s="76">
        <f>ROUND(I297*H297,2)</f>
        <v>0</v>
      </c>
      <c r="BL297" s="17" t="s">
        <v>251</v>
      </c>
      <c r="BM297" s="75" t="s">
        <v>423</v>
      </c>
    </row>
    <row r="298" spans="1:47" s="2" customFormat="1" ht="19.5">
      <c r="A298" s="186"/>
      <c r="B298" s="187"/>
      <c r="C298" s="186"/>
      <c r="D298" s="245" t="s">
        <v>132</v>
      </c>
      <c r="E298" s="186"/>
      <c r="F298" s="246" t="s">
        <v>424</v>
      </c>
      <c r="G298" s="186"/>
      <c r="H298" s="186"/>
      <c r="I298" s="77"/>
      <c r="J298" s="186"/>
      <c r="K298" s="186"/>
      <c r="L298" s="24"/>
      <c r="M298" s="78"/>
      <c r="N298" s="79"/>
      <c r="O298" s="30"/>
      <c r="P298" s="30"/>
      <c r="Q298" s="30"/>
      <c r="R298" s="30"/>
      <c r="S298" s="30"/>
      <c r="T298" s="31"/>
      <c r="U298" s="23"/>
      <c r="V298" s="23"/>
      <c r="W298" s="23"/>
      <c r="X298" s="23"/>
      <c r="Y298" s="23"/>
      <c r="Z298" s="23"/>
      <c r="AA298" s="23"/>
      <c r="AB298" s="23"/>
      <c r="AC298" s="23"/>
      <c r="AD298" s="23"/>
      <c r="AE298" s="23"/>
      <c r="AT298" s="17" t="s">
        <v>132</v>
      </c>
      <c r="AU298" s="17" t="s">
        <v>76</v>
      </c>
    </row>
    <row r="299" spans="1:47" s="2" customFormat="1" ht="78">
      <c r="A299" s="186"/>
      <c r="B299" s="187"/>
      <c r="C299" s="186"/>
      <c r="D299" s="245" t="s">
        <v>143</v>
      </c>
      <c r="E299" s="186"/>
      <c r="F299" s="257" t="s">
        <v>425</v>
      </c>
      <c r="G299" s="186"/>
      <c r="H299" s="186"/>
      <c r="I299" s="77"/>
      <c r="J299" s="186"/>
      <c r="K299" s="186"/>
      <c r="L299" s="24"/>
      <c r="M299" s="78"/>
      <c r="N299" s="79"/>
      <c r="O299" s="30"/>
      <c r="P299" s="30"/>
      <c r="Q299" s="30"/>
      <c r="R299" s="30"/>
      <c r="S299" s="30"/>
      <c r="T299" s="31"/>
      <c r="U299" s="23"/>
      <c r="V299" s="23"/>
      <c r="W299" s="23"/>
      <c r="X299" s="23"/>
      <c r="Y299" s="23"/>
      <c r="Z299" s="23"/>
      <c r="AA299" s="23"/>
      <c r="AB299" s="23"/>
      <c r="AC299" s="23"/>
      <c r="AD299" s="23"/>
      <c r="AE299" s="23"/>
      <c r="AT299" s="17" t="s">
        <v>143</v>
      </c>
      <c r="AU299" s="17" t="s">
        <v>76</v>
      </c>
    </row>
    <row r="300" spans="1:65" s="2" customFormat="1" ht="14.45" customHeight="1">
      <c r="A300" s="186"/>
      <c r="B300" s="187"/>
      <c r="C300" s="239" t="s">
        <v>426</v>
      </c>
      <c r="D300" s="239" t="s">
        <v>125</v>
      </c>
      <c r="E300" s="240" t="s">
        <v>427</v>
      </c>
      <c r="F300" s="241" t="s">
        <v>428</v>
      </c>
      <c r="G300" s="242" t="s">
        <v>128</v>
      </c>
      <c r="H300" s="243">
        <v>938.415</v>
      </c>
      <c r="I300" s="70"/>
      <c r="J300" s="244">
        <f>ROUND(I300*H300,2)</f>
        <v>0</v>
      </c>
      <c r="K300" s="241" t="s">
        <v>3</v>
      </c>
      <c r="L300" s="24"/>
      <c r="M300" s="71" t="s">
        <v>3</v>
      </c>
      <c r="N300" s="72" t="s">
        <v>41</v>
      </c>
      <c r="O300" s="30"/>
      <c r="P300" s="73">
        <f>O300*H300</f>
        <v>0</v>
      </c>
      <c r="Q300" s="73">
        <v>0</v>
      </c>
      <c r="R300" s="73">
        <f>Q300*H300</f>
        <v>0</v>
      </c>
      <c r="S300" s="73">
        <v>0.0024</v>
      </c>
      <c r="T300" s="74">
        <f>S300*H300</f>
        <v>2.2521959999999996</v>
      </c>
      <c r="U300" s="23"/>
      <c r="V300" s="23"/>
      <c r="W300" s="23"/>
      <c r="X300" s="23"/>
      <c r="Y300" s="23"/>
      <c r="Z300" s="23"/>
      <c r="AA300" s="23"/>
      <c r="AB300" s="23"/>
      <c r="AC300" s="23"/>
      <c r="AD300" s="23"/>
      <c r="AE300" s="23"/>
      <c r="AR300" s="75" t="s">
        <v>251</v>
      </c>
      <c r="AT300" s="75" t="s">
        <v>125</v>
      </c>
      <c r="AU300" s="75" t="s">
        <v>76</v>
      </c>
      <c r="AY300" s="17" t="s">
        <v>120</v>
      </c>
      <c r="BE300" s="76">
        <f>IF(N300="základní",J300,0)</f>
        <v>0</v>
      </c>
      <c r="BF300" s="76">
        <f>IF(N300="snížená",J300,0)</f>
        <v>0</v>
      </c>
      <c r="BG300" s="76">
        <f>IF(N300="zákl. přenesená",J300,0)</f>
        <v>0</v>
      </c>
      <c r="BH300" s="76">
        <f>IF(N300="sníž. přenesená",J300,0)</f>
        <v>0</v>
      </c>
      <c r="BI300" s="76">
        <f>IF(N300="nulová",J300,0)</f>
        <v>0</v>
      </c>
      <c r="BJ300" s="17" t="s">
        <v>74</v>
      </c>
      <c r="BK300" s="76">
        <f>ROUND(I300*H300,2)</f>
        <v>0</v>
      </c>
      <c r="BL300" s="17" t="s">
        <v>251</v>
      </c>
      <c r="BM300" s="75" t="s">
        <v>429</v>
      </c>
    </row>
    <row r="301" spans="1:47" s="2" customFormat="1" ht="12">
      <c r="A301" s="186"/>
      <c r="B301" s="187"/>
      <c r="C301" s="186"/>
      <c r="D301" s="245" t="s">
        <v>132</v>
      </c>
      <c r="E301" s="186"/>
      <c r="F301" s="246" t="s">
        <v>430</v>
      </c>
      <c r="G301" s="186"/>
      <c r="H301" s="186"/>
      <c r="I301" s="77"/>
      <c r="J301" s="186"/>
      <c r="K301" s="186"/>
      <c r="L301" s="24"/>
      <c r="M301" s="78"/>
      <c r="N301" s="79"/>
      <c r="O301" s="30"/>
      <c r="P301" s="30"/>
      <c r="Q301" s="30"/>
      <c r="R301" s="30"/>
      <c r="S301" s="30"/>
      <c r="T301" s="31"/>
      <c r="U301" s="23"/>
      <c r="V301" s="23"/>
      <c r="W301" s="23"/>
      <c r="X301" s="23"/>
      <c r="Y301" s="23"/>
      <c r="Z301" s="23"/>
      <c r="AA301" s="23"/>
      <c r="AB301" s="23"/>
      <c r="AC301" s="23"/>
      <c r="AD301" s="23"/>
      <c r="AE301" s="23"/>
      <c r="AT301" s="17" t="s">
        <v>132</v>
      </c>
      <c r="AU301" s="17" t="s">
        <v>76</v>
      </c>
    </row>
    <row r="302" spans="1:51" s="13" customFormat="1" ht="12">
      <c r="A302" s="247"/>
      <c r="B302" s="248"/>
      <c r="C302" s="247"/>
      <c r="D302" s="245" t="s">
        <v>134</v>
      </c>
      <c r="E302" s="249" t="s">
        <v>3</v>
      </c>
      <c r="F302" s="250" t="s">
        <v>305</v>
      </c>
      <c r="G302" s="247"/>
      <c r="H302" s="251">
        <v>1052.19</v>
      </c>
      <c r="I302" s="82"/>
      <c r="J302" s="247"/>
      <c r="K302" s="247"/>
      <c r="L302" s="80"/>
      <c r="M302" s="83"/>
      <c r="N302" s="84"/>
      <c r="O302" s="84"/>
      <c r="P302" s="84"/>
      <c r="Q302" s="84"/>
      <c r="R302" s="84"/>
      <c r="S302" s="84"/>
      <c r="T302" s="85"/>
      <c r="AT302" s="81" t="s">
        <v>134</v>
      </c>
      <c r="AU302" s="81" t="s">
        <v>76</v>
      </c>
      <c r="AV302" s="13" t="s">
        <v>76</v>
      </c>
      <c r="AW302" s="13" t="s">
        <v>33</v>
      </c>
      <c r="AX302" s="13" t="s">
        <v>69</v>
      </c>
      <c r="AY302" s="81" t="s">
        <v>120</v>
      </c>
    </row>
    <row r="303" spans="1:51" s="13" customFormat="1" ht="12">
      <c r="A303" s="247"/>
      <c r="B303" s="248"/>
      <c r="C303" s="247"/>
      <c r="D303" s="245" t="s">
        <v>134</v>
      </c>
      <c r="E303" s="249" t="s">
        <v>3</v>
      </c>
      <c r="F303" s="250" t="s">
        <v>306</v>
      </c>
      <c r="G303" s="247"/>
      <c r="H303" s="251">
        <v>-113.775</v>
      </c>
      <c r="I303" s="82"/>
      <c r="J303" s="247"/>
      <c r="K303" s="247"/>
      <c r="L303" s="80"/>
      <c r="M303" s="83"/>
      <c r="N303" s="84"/>
      <c r="O303" s="84"/>
      <c r="P303" s="84"/>
      <c r="Q303" s="84"/>
      <c r="R303" s="84"/>
      <c r="S303" s="84"/>
      <c r="T303" s="85"/>
      <c r="AT303" s="81" t="s">
        <v>134</v>
      </c>
      <c r="AU303" s="81" t="s">
        <v>76</v>
      </c>
      <c r="AV303" s="13" t="s">
        <v>76</v>
      </c>
      <c r="AW303" s="13" t="s">
        <v>33</v>
      </c>
      <c r="AX303" s="13" t="s">
        <v>69</v>
      </c>
      <c r="AY303" s="81" t="s">
        <v>120</v>
      </c>
    </row>
    <row r="304" spans="1:51" s="14" customFormat="1" ht="12">
      <c r="A304" s="252"/>
      <c r="B304" s="253"/>
      <c r="C304" s="252"/>
      <c r="D304" s="245" t="s">
        <v>134</v>
      </c>
      <c r="E304" s="254" t="s">
        <v>3</v>
      </c>
      <c r="F304" s="255" t="s">
        <v>137</v>
      </c>
      <c r="G304" s="252"/>
      <c r="H304" s="256">
        <v>938.415</v>
      </c>
      <c r="I304" s="88"/>
      <c r="J304" s="252"/>
      <c r="K304" s="252"/>
      <c r="L304" s="86"/>
      <c r="M304" s="89"/>
      <c r="N304" s="90"/>
      <c r="O304" s="90"/>
      <c r="P304" s="90"/>
      <c r="Q304" s="90"/>
      <c r="R304" s="90"/>
      <c r="S304" s="90"/>
      <c r="T304" s="91"/>
      <c r="AT304" s="87" t="s">
        <v>134</v>
      </c>
      <c r="AU304" s="87" t="s">
        <v>76</v>
      </c>
      <c r="AV304" s="14" t="s">
        <v>130</v>
      </c>
      <c r="AW304" s="14" t="s">
        <v>33</v>
      </c>
      <c r="AX304" s="14" t="s">
        <v>74</v>
      </c>
      <c r="AY304" s="87" t="s">
        <v>120</v>
      </c>
    </row>
    <row r="305" spans="1:63" s="12" customFormat="1" ht="22.9" customHeight="1">
      <c r="A305" s="232"/>
      <c r="B305" s="233"/>
      <c r="C305" s="232"/>
      <c r="D305" s="234" t="s">
        <v>68</v>
      </c>
      <c r="E305" s="237" t="s">
        <v>431</v>
      </c>
      <c r="F305" s="237" t="s">
        <v>432</v>
      </c>
      <c r="G305" s="232"/>
      <c r="H305" s="232"/>
      <c r="I305" s="63"/>
      <c r="J305" s="238">
        <f>BK305</f>
        <v>0</v>
      </c>
      <c r="K305" s="232"/>
      <c r="L305" s="61"/>
      <c r="M305" s="64"/>
      <c r="N305" s="65"/>
      <c r="O305" s="65"/>
      <c r="P305" s="66">
        <f>SUM(P306:P345)</f>
        <v>0</v>
      </c>
      <c r="Q305" s="65"/>
      <c r="R305" s="66">
        <f>SUM(R306:R345)</f>
        <v>0.41990000000000005</v>
      </c>
      <c r="S305" s="65"/>
      <c r="T305" s="67">
        <f>SUM(T306:T345)</f>
        <v>0.25</v>
      </c>
      <c r="AR305" s="62" t="s">
        <v>76</v>
      </c>
      <c r="AT305" s="68" t="s">
        <v>68</v>
      </c>
      <c r="AU305" s="68" t="s">
        <v>74</v>
      </c>
      <c r="AY305" s="62" t="s">
        <v>120</v>
      </c>
      <c r="BK305" s="69">
        <f>SUM(BK306:BK345)</f>
        <v>0</v>
      </c>
    </row>
    <row r="306" spans="1:65" s="2" customFormat="1" ht="14.45" customHeight="1">
      <c r="A306" s="186"/>
      <c r="B306" s="187"/>
      <c r="C306" s="239" t="s">
        <v>433</v>
      </c>
      <c r="D306" s="239" t="s">
        <v>125</v>
      </c>
      <c r="E306" s="240" t="s">
        <v>434</v>
      </c>
      <c r="F306" s="241" t="s">
        <v>435</v>
      </c>
      <c r="G306" s="242" t="s">
        <v>254</v>
      </c>
      <c r="H306" s="243">
        <v>400</v>
      </c>
      <c r="I306" s="70"/>
      <c r="J306" s="244">
        <f>ROUND(I306*H306,2)</f>
        <v>0</v>
      </c>
      <c r="K306" s="241" t="s">
        <v>129</v>
      </c>
      <c r="L306" s="24"/>
      <c r="M306" s="71" t="s">
        <v>3</v>
      </c>
      <c r="N306" s="72" t="s">
        <v>41</v>
      </c>
      <c r="O306" s="30"/>
      <c r="P306" s="73">
        <f>O306*H306</f>
        <v>0</v>
      </c>
      <c r="Q306" s="73">
        <v>0</v>
      </c>
      <c r="R306" s="73">
        <f>Q306*H306</f>
        <v>0</v>
      </c>
      <c r="S306" s="73">
        <v>0</v>
      </c>
      <c r="T306" s="74">
        <f>S306*H306</f>
        <v>0</v>
      </c>
      <c r="U306" s="23"/>
      <c r="V306" s="23"/>
      <c r="W306" s="23"/>
      <c r="X306" s="23"/>
      <c r="Y306" s="23"/>
      <c r="Z306" s="23"/>
      <c r="AA306" s="23"/>
      <c r="AB306" s="23"/>
      <c r="AC306" s="23"/>
      <c r="AD306" s="23"/>
      <c r="AE306" s="23"/>
      <c r="AR306" s="75" t="s">
        <v>251</v>
      </c>
      <c r="AT306" s="75" t="s">
        <v>125</v>
      </c>
      <c r="AU306" s="75" t="s">
        <v>76</v>
      </c>
      <c r="AY306" s="17" t="s">
        <v>120</v>
      </c>
      <c r="BE306" s="76">
        <f>IF(N306="základní",J306,0)</f>
        <v>0</v>
      </c>
      <c r="BF306" s="76">
        <f>IF(N306="snížená",J306,0)</f>
        <v>0</v>
      </c>
      <c r="BG306" s="76">
        <f>IF(N306="zákl. přenesená",J306,0)</f>
        <v>0</v>
      </c>
      <c r="BH306" s="76">
        <f>IF(N306="sníž. přenesená",J306,0)</f>
        <v>0</v>
      </c>
      <c r="BI306" s="76">
        <f>IF(N306="nulová",J306,0)</f>
        <v>0</v>
      </c>
      <c r="BJ306" s="17" t="s">
        <v>74</v>
      </c>
      <c r="BK306" s="76">
        <f>ROUND(I306*H306,2)</f>
        <v>0</v>
      </c>
      <c r="BL306" s="17" t="s">
        <v>251</v>
      </c>
      <c r="BM306" s="75" t="s">
        <v>436</v>
      </c>
    </row>
    <row r="307" spans="1:47" s="2" customFormat="1" ht="12">
      <c r="A307" s="186"/>
      <c r="B307" s="187"/>
      <c r="C307" s="186"/>
      <c r="D307" s="245" t="s">
        <v>132</v>
      </c>
      <c r="E307" s="186"/>
      <c r="F307" s="246" t="s">
        <v>437</v>
      </c>
      <c r="G307" s="186"/>
      <c r="H307" s="186"/>
      <c r="I307" s="77"/>
      <c r="J307" s="186"/>
      <c r="K307" s="186"/>
      <c r="L307" s="24"/>
      <c r="M307" s="78"/>
      <c r="N307" s="79"/>
      <c r="O307" s="30"/>
      <c r="P307" s="30"/>
      <c r="Q307" s="30"/>
      <c r="R307" s="30"/>
      <c r="S307" s="30"/>
      <c r="T307" s="31"/>
      <c r="U307" s="23"/>
      <c r="V307" s="23"/>
      <c r="W307" s="23"/>
      <c r="X307" s="23"/>
      <c r="Y307" s="23"/>
      <c r="Z307" s="23"/>
      <c r="AA307" s="23"/>
      <c r="AB307" s="23"/>
      <c r="AC307" s="23"/>
      <c r="AD307" s="23"/>
      <c r="AE307" s="23"/>
      <c r="AT307" s="17" t="s">
        <v>132</v>
      </c>
      <c r="AU307" s="17" t="s">
        <v>76</v>
      </c>
    </row>
    <row r="308" spans="1:47" s="2" customFormat="1" ht="29.25">
      <c r="A308" s="186"/>
      <c r="B308" s="187"/>
      <c r="C308" s="186"/>
      <c r="D308" s="245" t="s">
        <v>143</v>
      </c>
      <c r="E308" s="186"/>
      <c r="F308" s="257" t="s">
        <v>438</v>
      </c>
      <c r="G308" s="186"/>
      <c r="H308" s="186"/>
      <c r="I308" s="77"/>
      <c r="J308" s="186"/>
      <c r="K308" s="186"/>
      <c r="L308" s="24"/>
      <c r="M308" s="78"/>
      <c r="N308" s="79"/>
      <c r="O308" s="30"/>
      <c r="P308" s="30"/>
      <c r="Q308" s="30"/>
      <c r="R308" s="30"/>
      <c r="S308" s="30"/>
      <c r="T308" s="31"/>
      <c r="U308" s="23"/>
      <c r="V308" s="23"/>
      <c r="W308" s="23"/>
      <c r="X308" s="23"/>
      <c r="Y308" s="23"/>
      <c r="Z308" s="23"/>
      <c r="AA308" s="23"/>
      <c r="AB308" s="23"/>
      <c r="AC308" s="23"/>
      <c r="AD308" s="23"/>
      <c r="AE308" s="23"/>
      <c r="AT308" s="17" t="s">
        <v>143</v>
      </c>
      <c r="AU308" s="17" t="s">
        <v>76</v>
      </c>
    </row>
    <row r="309" spans="1:51" s="13" customFormat="1" ht="12">
      <c r="A309" s="247"/>
      <c r="B309" s="248"/>
      <c r="C309" s="247"/>
      <c r="D309" s="245" t="s">
        <v>134</v>
      </c>
      <c r="E309" s="249" t="s">
        <v>3</v>
      </c>
      <c r="F309" s="250" t="s">
        <v>439</v>
      </c>
      <c r="G309" s="247"/>
      <c r="H309" s="251">
        <v>370</v>
      </c>
      <c r="I309" s="82"/>
      <c r="J309" s="247"/>
      <c r="K309" s="247"/>
      <c r="L309" s="80"/>
      <c r="M309" s="83"/>
      <c r="N309" s="84"/>
      <c r="O309" s="84"/>
      <c r="P309" s="84"/>
      <c r="Q309" s="84"/>
      <c r="R309" s="84"/>
      <c r="S309" s="84"/>
      <c r="T309" s="85"/>
      <c r="AT309" s="81" t="s">
        <v>134</v>
      </c>
      <c r="AU309" s="81" t="s">
        <v>76</v>
      </c>
      <c r="AV309" s="13" t="s">
        <v>76</v>
      </c>
      <c r="AW309" s="13" t="s">
        <v>33</v>
      </c>
      <c r="AX309" s="13" t="s">
        <v>69</v>
      </c>
      <c r="AY309" s="81" t="s">
        <v>120</v>
      </c>
    </row>
    <row r="310" spans="1:51" s="13" customFormat="1" ht="12">
      <c r="A310" s="247"/>
      <c r="B310" s="248"/>
      <c r="C310" s="247"/>
      <c r="D310" s="245" t="s">
        <v>134</v>
      </c>
      <c r="E310" s="249" t="s">
        <v>3</v>
      </c>
      <c r="F310" s="250" t="s">
        <v>440</v>
      </c>
      <c r="G310" s="247"/>
      <c r="H310" s="251">
        <v>30</v>
      </c>
      <c r="I310" s="82"/>
      <c r="J310" s="247"/>
      <c r="K310" s="247"/>
      <c r="L310" s="80"/>
      <c r="M310" s="83"/>
      <c r="N310" s="84"/>
      <c r="O310" s="84"/>
      <c r="P310" s="84"/>
      <c r="Q310" s="84"/>
      <c r="R310" s="84"/>
      <c r="S310" s="84"/>
      <c r="T310" s="85"/>
      <c r="AT310" s="81" t="s">
        <v>134</v>
      </c>
      <c r="AU310" s="81" t="s">
        <v>76</v>
      </c>
      <c r="AV310" s="13" t="s">
        <v>76</v>
      </c>
      <c r="AW310" s="13" t="s">
        <v>33</v>
      </c>
      <c r="AX310" s="13" t="s">
        <v>69</v>
      </c>
      <c r="AY310" s="81" t="s">
        <v>120</v>
      </c>
    </row>
    <row r="311" spans="1:51" s="14" customFormat="1" ht="12">
      <c r="A311" s="252"/>
      <c r="B311" s="253"/>
      <c r="C311" s="252"/>
      <c r="D311" s="245" t="s">
        <v>134</v>
      </c>
      <c r="E311" s="254" t="s">
        <v>3</v>
      </c>
      <c r="F311" s="255" t="s">
        <v>137</v>
      </c>
      <c r="G311" s="252"/>
      <c r="H311" s="256">
        <v>400</v>
      </c>
      <c r="I311" s="88"/>
      <c r="J311" s="252"/>
      <c r="K311" s="252"/>
      <c r="L311" s="86"/>
      <c r="M311" s="89"/>
      <c r="N311" s="90"/>
      <c r="O311" s="90"/>
      <c r="P311" s="90"/>
      <c r="Q311" s="90"/>
      <c r="R311" s="90"/>
      <c r="S311" s="90"/>
      <c r="T311" s="91"/>
      <c r="AT311" s="87" t="s">
        <v>134</v>
      </c>
      <c r="AU311" s="87" t="s">
        <v>76</v>
      </c>
      <c r="AV311" s="14" t="s">
        <v>130</v>
      </c>
      <c r="AW311" s="14" t="s">
        <v>33</v>
      </c>
      <c r="AX311" s="14" t="s">
        <v>74</v>
      </c>
      <c r="AY311" s="87" t="s">
        <v>120</v>
      </c>
    </row>
    <row r="312" spans="1:65" s="2" customFormat="1" ht="14.45" customHeight="1">
      <c r="A312" s="186"/>
      <c r="B312" s="187"/>
      <c r="C312" s="258" t="s">
        <v>441</v>
      </c>
      <c r="D312" s="258" t="s">
        <v>311</v>
      </c>
      <c r="E312" s="259" t="s">
        <v>442</v>
      </c>
      <c r="F312" s="260" t="s">
        <v>443</v>
      </c>
      <c r="G312" s="261" t="s">
        <v>444</v>
      </c>
      <c r="H312" s="262">
        <v>400</v>
      </c>
      <c r="I312" s="92"/>
      <c r="J312" s="263">
        <f>ROUND(I312*H312,2)</f>
        <v>0</v>
      </c>
      <c r="K312" s="260" t="s">
        <v>129</v>
      </c>
      <c r="L312" s="93"/>
      <c r="M312" s="94" t="s">
        <v>3</v>
      </c>
      <c r="N312" s="95" t="s">
        <v>41</v>
      </c>
      <c r="O312" s="30"/>
      <c r="P312" s="73">
        <f>O312*H312</f>
        <v>0</v>
      </c>
      <c r="Q312" s="73">
        <v>0.001</v>
      </c>
      <c r="R312" s="73">
        <f>Q312*H312</f>
        <v>0.4</v>
      </c>
      <c r="S312" s="73">
        <v>0</v>
      </c>
      <c r="T312" s="74">
        <f>S312*H312</f>
        <v>0</v>
      </c>
      <c r="U312" s="23"/>
      <c r="V312" s="23"/>
      <c r="W312" s="23"/>
      <c r="X312" s="23"/>
      <c r="Y312" s="23"/>
      <c r="Z312" s="23"/>
      <c r="AA312" s="23"/>
      <c r="AB312" s="23"/>
      <c r="AC312" s="23"/>
      <c r="AD312" s="23"/>
      <c r="AE312" s="23"/>
      <c r="AR312" s="75" t="s">
        <v>314</v>
      </c>
      <c r="AT312" s="75" t="s">
        <v>311</v>
      </c>
      <c r="AU312" s="75" t="s">
        <v>76</v>
      </c>
      <c r="AY312" s="17" t="s">
        <v>120</v>
      </c>
      <c r="BE312" s="76">
        <f>IF(N312="základní",J312,0)</f>
        <v>0</v>
      </c>
      <c r="BF312" s="76">
        <f>IF(N312="snížená",J312,0)</f>
        <v>0</v>
      </c>
      <c r="BG312" s="76">
        <f>IF(N312="zákl. přenesená",J312,0)</f>
        <v>0</v>
      </c>
      <c r="BH312" s="76">
        <f>IF(N312="sníž. přenesená",J312,0)</f>
        <v>0</v>
      </c>
      <c r="BI312" s="76">
        <f>IF(N312="nulová",J312,0)</f>
        <v>0</v>
      </c>
      <c r="BJ312" s="17" t="s">
        <v>74</v>
      </c>
      <c r="BK312" s="76">
        <f>ROUND(I312*H312,2)</f>
        <v>0</v>
      </c>
      <c r="BL312" s="17" t="s">
        <v>251</v>
      </c>
      <c r="BM312" s="75" t="s">
        <v>445</v>
      </c>
    </row>
    <row r="313" spans="1:47" s="2" customFormat="1" ht="12">
      <c r="A313" s="186"/>
      <c r="B313" s="187"/>
      <c r="C313" s="186"/>
      <c r="D313" s="245" t="s">
        <v>132</v>
      </c>
      <c r="E313" s="186"/>
      <c r="F313" s="246" t="s">
        <v>443</v>
      </c>
      <c r="G313" s="186"/>
      <c r="H313" s="186"/>
      <c r="I313" s="77"/>
      <c r="J313" s="186"/>
      <c r="K313" s="186"/>
      <c r="L313" s="24"/>
      <c r="M313" s="78"/>
      <c r="N313" s="79"/>
      <c r="O313" s="30"/>
      <c r="P313" s="30"/>
      <c r="Q313" s="30"/>
      <c r="R313" s="30"/>
      <c r="S313" s="30"/>
      <c r="T313" s="31"/>
      <c r="U313" s="23"/>
      <c r="V313" s="23"/>
      <c r="W313" s="23"/>
      <c r="X313" s="23"/>
      <c r="Y313" s="23"/>
      <c r="Z313" s="23"/>
      <c r="AA313" s="23"/>
      <c r="AB313" s="23"/>
      <c r="AC313" s="23"/>
      <c r="AD313" s="23"/>
      <c r="AE313" s="23"/>
      <c r="AT313" s="17" t="s">
        <v>132</v>
      </c>
      <c r="AU313" s="17" t="s">
        <v>76</v>
      </c>
    </row>
    <row r="314" spans="1:65" s="2" customFormat="1" ht="14.45" customHeight="1">
      <c r="A314" s="186"/>
      <c r="B314" s="187"/>
      <c r="C314" s="239" t="s">
        <v>446</v>
      </c>
      <c r="D314" s="239" t="s">
        <v>125</v>
      </c>
      <c r="E314" s="240" t="s">
        <v>447</v>
      </c>
      <c r="F314" s="241" t="s">
        <v>448</v>
      </c>
      <c r="G314" s="242" t="s">
        <v>353</v>
      </c>
      <c r="H314" s="243">
        <v>30</v>
      </c>
      <c r="I314" s="70"/>
      <c r="J314" s="244">
        <f>ROUND(I314*H314,2)</f>
        <v>0</v>
      </c>
      <c r="K314" s="241" t="s">
        <v>129</v>
      </c>
      <c r="L314" s="24"/>
      <c r="M314" s="71" t="s">
        <v>3</v>
      </c>
      <c r="N314" s="72" t="s">
        <v>41</v>
      </c>
      <c r="O314" s="30"/>
      <c r="P314" s="73">
        <f>O314*H314</f>
        <v>0</v>
      </c>
      <c r="Q314" s="73">
        <v>0</v>
      </c>
      <c r="R314" s="73">
        <f>Q314*H314</f>
        <v>0</v>
      </c>
      <c r="S314" s="73">
        <v>0</v>
      </c>
      <c r="T314" s="74">
        <f>S314*H314</f>
        <v>0</v>
      </c>
      <c r="U314" s="23"/>
      <c r="V314" s="23"/>
      <c r="W314" s="23"/>
      <c r="X314" s="23"/>
      <c r="Y314" s="23"/>
      <c r="Z314" s="23"/>
      <c r="AA314" s="23"/>
      <c r="AB314" s="23"/>
      <c r="AC314" s="23"/>
      <c r="AD314" s="23"/>
      <c r="AE314" s="23"/>
      <c r="AR314" s="75" t="s">
        <v>251</v>
      </c>
      <c r="AT314" s="75" t="s">
        <v>125</v>
      </c>
      <c r="AU314" s="75" t="s">
        <v>76</v>
      </c>
      <c r="AY314" s="17" t="s">
        <v>120</v>
      </c>
      <c r="BE314" s="76">
        <f>IF(N314="základní",J314,0)</f>
        <v>0</v>
      </c>
      <c r="BF314" s="76">
        <f>IF(N314="snížená",J314,0)</f>
        <v>0</v>
      </c>
      <c r="BG314" s="76">
        <f>IF(N314="zákl. přenesená",J314,0)</f>
        <v>0</v>
      </c>
      <c r="BH314" s="76">
        <f>IF(N314="sníž. přenesená",J314,0)</f>
        <v>0</v>
      </c>
      <c r="BI314" s="76">
        <f>IF(N314="nulová",J314,0)</f>
        <v>0</v>
      </c>
      <c r="BJ314" s="17" t="s">
        <v>74</v>
      </c>
      <c r="BK314" s="76">
        <f>ROUND(I314*H314,2)</f>
        <v>0</v>
      </c>
      <c r="BL314" s="17" t="s">
        <v>251</v>
      </c>
      <c r="BM314" s="75" t="s">
        <v>449</v>
      </c>
    </row>
    <row r="315" spans="1:47" s="2" customFormat="1" ht="12">
      <c r="A315" s="186"/>
      <c r="B315" s="187"/>
      <c r="C315" s="186"/>
      <c r="D315" s="245" t="s">
        <v>132</v>
      </c>
      <c r="E315" s="186"/>
      <c r="F315" s="246" t="s">
        <v>450</v>
      </c>
      <c r="G315" s="186"/>
      <c r="H315" s="186"/>
      <c r="I315" s="77"/>
      <c r="J315" s="186"/>
      <c r="K315" s="186"/>
      <c r="L315" s="24"/>
      <c r="M315" s="78"/>
      <c r="N315" s="79"/>
      <c r="O315" s="30"/>
      <c r="P315" s="30"/>
      <c r="Q315" s="30"/>
      <c r="R315" s="30"/>
      <c r="S315" s="30"/>
      <c r="T315" s="31"/>
      <c r="U315" s="23"/>
      <c r="V315" s="23"/>
      <c r="W315" s="23"/>
      <c r="X315" s="23"/>
      <c r="Y315" s="23"/>
      <c r="Z315" s="23"/>
      <c r="AA315" s="23"/>
      <c r="AB315" s="23"/>
      <c r="AC315" s="23"/>
      <c r="AD315" s="23"/>
      <c r="AE315" s="23"/>
      <c r="AT315" s="17" t="s">
        <v>132</v>
      </c>
      <c r="AU315" s="17" t="s">
        <v>76</v>
      </c>
    </row>
    <row r="316" spans="1:47" s="2" customFormat="1" ht="29.25">
      <c r="A316" s="186"/>
      <c r="B316" s="187"/>
      <c r="C316" s="186"/>
      <c r="D316" s="245" t="s">
        <v>143</v>
      </c>
      <c r="E316" s="186"/>
      <c r="F316" s="257" t="s">
        <v>438</v>
      </c>
      <c r="G316" s="186"/>
      <c r="H316" s="186"/>
      <c r="I316" s="77"/>
      <c r="J316" s="186"/>
      <c r="K316" s="186"/>
      <c r="L316" s="24"/>
      <c r="M316" s="78"/>
      <c r="N316" s="79"/>
      <c r="O316" s="30"/>
      <c r="P316" s="30"/>
      <c r="Q316" s="30"/>
      <c r="R316" s="30"/>
      <c r="S316" s="30"/>
      <c r="T316" s="31"/>
      <c r="U316" s="23"/>
      <c r="V316" s="23"/>
      <c r="W316" s="23"/>
      <c r="X316" s="23"/>
      <c r="Y316" s="23"/>
      <c r="Z316" s="23"/>
      <c r="AA316" s="23"/>
      <c r="AB316" s="23"/>
      <c r="AC316" s="23"/>
      <c r="AD316" s="23"/>
      <c r="AE316" s="23"/>
      <c r="AT316" s="17" t="s">
        <v>143</v>
      </c>
      <c r="AU316" s="17" t="s">
        <v>76</v>
      </c>
    </row>
    <row r="317" spans="1:65" s="2" customFormat="1" ht="14.45" customHeight="1">
      <c r="A317" s="186"/>
      <c r="B317" s="187"/>
      <c r="C317" s="258" t="s">
        <v>451</v>
      </c>
      <c r="D317" s="258" t="s">
        <v>311</v>
      </c>
      <c r="E317" s="259" t="s">
        <v>452</v>
      </c>
      <c r="F317" s="260" t="s">
        <v>453</v>
      </c>
      <c r="G317" s="261" t="s">
        <v>353</v>
      </c>
      <c r="H317" s="262">
        <v>30</v>
      </c>
      <c r="I317" s="92"/>
      <c r="J317" s="263">
        <f>ROUND(I317*H317,2)</f>
        <v>0</v>
      </c>
      <c r="K317" s="260" t="s">
        <v>129</v>
      </c>
      <c r="L317" s="93"/>
      <c r="M317" s="94" t="s">
        <v>3</v>
      </c>
      <c r="N317" s="95" t="s">
        <v>41</v>
      </c>
      <c r="O317" s="30"/>
      <c r="P317" s="73">
        <f>O317*H317</f>
        <v>0</v>
      </c>
      <c r="Q317" s="73">
        <v>0.00022</v>
      </c>
      <c r="R317" s="73">
        <f>Q317*H317</f>
        <v>0.0066</v>
      </c>
      <c r="S317" s="73">
        <v>0</v>
      </c>
      <c r="T317" s="74">
        <f>S317*H317</f>
        <v>0</v>
      </c>
      <c r="U317" s="23"/>
      <c r="V317" s="23"/>
      <c r="W317" s="23"/>
      <c r="X317" s="23"/>
      <c r="Y317" s="23"/>
      <c r="Z317" s="23"/>
      <c r="AA317" s="23"/>
      <c r="AB317" s="23"/>
      <c r="AC317" s="23"/>
      <c r="AD317" s="23"/>
      <c r="AE317" s="23"/>
      <c r="AR317" s="75" t="s">
        <v>314</v>
      </c>
      <c r="AT317" s="75" t="s">
        <v>311</v>
      </c>
      <c r="AU317" s="75" t="s">
        <v>76</v>
      </c>
      <c r="AY317" s="17" t="s">
        <v>120</v>
      </c>
      <c r="BE317" s="76">
        <f>IF(N317="základní",J317,0)</f>
        <v>0</v>
      </c>
      <c r="BF317" s="76">
        <f>IF(N317="snížená",J317,0)</f>
        <v>0</v>
      </c>
      <c r="BG317" s="76">
        <f>IF(N317="zákl. přenesená",J317,0)</f>
        <v>0</v>
      </c>
      <c r="BH317" s="76">
        <f>IF(N317="sníž. přenesená",J317,0)</f>
        <v>0</v>
      </c>
      <c r="BI317" s="76">
        <f>IF(N317="nulová",J317,0)</f>
        <v>0</v>
      </c>
      <c r="BJ317" s="17" t="s">
        <v>74</v>
      </c>
      <c r="BK317" s="76">
        <f>ROUND(I317*H317,2)</f>
        <v>0</v>
      </c>
      <c r="BL317" s="17" t="s">
        <v>251</v>
      </c>
      <c r="BM317" s="75" t="s">
        <v>454</v>
      </c>
    </row>
    <row r="318" spans="1:47" s="2" customFormat="1" ht="12">
      <c r="A318" s="186"/>
      <c r="B318" s="187"/>
      <c r="C318" s="186"/>
      <c r="D318" s="245" t="s">
        <v>132</v>
      </c>
      <c r="E318" s="186"/>
      <c r="F318" s="246" t="s">
        <v>453</v>
      </c>
      <c r="G318" s="186"/>
      <c r="H318" s="186"/>
      <c r="I318" s="77"/>
      <c r="J318" s="186"/>
      <c r="K318" s="186"/>
      <c r="L318" s="24"/>
      <c r="M318" s="78"/>
      <c r="N318" s="79"/>
      <c r="O318" s="30"/>
      <c r="P318" s="30"/>
      <c r="Q318" s="30"/>
      <c r="R318" s="30"/>
      <c r="S318" s="30"/>
      <c r="T318" s="31"/>
      <c r="U318" s="23"/>
      <c r="V318" s="23"/>
      <c r="W318" s="23"/>
      <c r="X318" s="23"/>
      <c r="Y318" s="23"/>
      <c r="Z318" s="23"/>
      <c r="AA318" s="23"/>
      <c r="AB318" s="23"/>
      <c r="AC318" s="23"/>
      <c r="AD318" s="23"/>
      <c r="AE318" s="23"/>
      <c r="AT318" s="17" t="s">
        <v>132</v>
      </c>
      <c r="AU318" s="17" t="s">
        <v>76</v>
      </c>
    </row>
    <row r="319" spans="1:65" s="2" customFormat="1" ht="14.45" customHeight="1">
      <c r="A319" s="186"/>
      <c r="B319" s="187"/>
      <c r="C319" s="239" t="s">
        <v>455</v>
      </c>
      <c r="D319" s="239" t="s">
        <v>125</v>
      </c>
      <c r="E319" s="240" t="s">
        <v>456</v>
      </c>
      <c r="F319" s="241" t="s">
        <v>457</v>
      </c>
      <c r="G319" s="242" t="s">
        <v>353</v>
      </c>
      <c r="H319" s="243">
        <v>20</v>
      </c>
      <c r="I319" s="70"/>
      <c r="J319" s="244">
        <f>ROUND(I319*H319,2)</f>
        <v>0</v>
      </c>
      <c r="K319" s="241" t="s">
        <v>129</v>
      </c>
      <c r="L319" s="24"/>
      <c r="M319" s="71" t="s">
        <v>3</v>
      </c>
      <c r="N319" s="72" t="s">
        <v>41</v>
      </c>
      <c r="O319" s="30"/>
      <c r="P319" s="73">
        <f>O319*H319</f>
        <v>0</v>
      </c>
      <c r="Q319" s="73">
        <v>0</v>
      </c>
      <c r="R319" s="73">
        <f>Q319*H319</f>
        <v>0</v>
      </c>
      <c r="S319" s="73">
        <v>0</v>
      </c>
      <c r="T319" s="74">
        <f>S319*H319</f>
        <v>0</v>
      </c>
      <c r="U319" s="23"/>
      <c r="V319" s="23"/>
      <c r="W319" s="23"/>
      <c r="X319" s="23"/>
      <c r="Y319" s="23"/>
      <c r="Z319" s="23"/>
      <c r="AA319" s="23"/>
      <c r="AB319" s="23"/>
      <c r="AC319" s="23"/>
      <c r="AD319" s="23"/>
      <c r="AE319" s="23"/>
      <c r="AR319" s="75" t="s">
        <v>251</v>
      </c>
      <c r="AT319" s="75" t="s">
        <v>125</v>
      </c>
      <c r="AU319" s="75" t="s">
        <v>76</v>
      </c>
      <c r="AY319" s="17" t="s">
        <v>120</v>
      </c>
      <c r="BE319" s="76">
        <f>IF(N319="základní",J319,0)</f>
        <v>0</v>
      </c>
      <c r="BF319" s="76">
        <f>IF(N319="snížená",J319,0)</f>
        <v>0</v>
      </c>
      <c r="BG319" s="76">
        <f>IF(N319="zákl. přenesená",J319,0)</f>
        <v>0</v>
      </c>
      <c r="BH319" s="76">
        <f>IF(N319="sníž. přenesená",J319,0)</f>
        <v>0</v>
      </c>
      <c r="BI319" s="76">
        <f>IF(N319="nulová",J319,0)</f>
        <v>0</v>
      </c>
      <c r="BJ319" s="17" t="s">
        <v>74</v>
      </c>
      <c r="BK319" s="76">
        <f>ROUND(I319*H319,2)</f>
        <v>0</v>
      </c>
      <c r="BL319" s="17" t="s">
        <v>251</v>
      </c>
      <c r="BM319" s="75" t="s">
        <v>458</v>
      </c>
    </row>
    <row r="320" spans="1:47" s="2" customFormat="1" ht="12">
      <c r="A320" s="186"/>
      <c r="B320" s="187"/>
      <c r="C320" s="186"/>
      <c r="D320" s="245" t="s">
        <v>132</v>
      </c>
      <c r="E320" s="186"/>
      <c r="F320" s="246" t="s">
        <v>459</v>
      </c>
      <c r="G320" s="186"/>
      <c r="H320" s="186"/>
      <c r="I320" s="77"/>
      <c r="J320" s="186"/>
      <c r="K320" s="186"/>
      <c r="L320" s="24"/>
      <c r="M320" s="78"/>
      <c r="N320" s="79"/>
      <c r="O320" s="30"/>
      <c r="P320" s="30"/>
      <c r="Q320" s="30"/>
      <c r="R320" s="30"/>
      <c r="S320" s="30"/>
      <c r="T320" s="31"/>
      <c r="U320" s="23"/>
      <c r="V320" s="23"/>
      <c r="W320" s="23"/>
      <c r="X320" s="23"/>
      <c r="Y320" s="23"/>
      <c r="Z320" s="23"/>
      <c r="AA320" s="23"/>
      <c r="AB320" s="23"/>
      <c r="AC320" s="23"/>
      <c r="AD320" s="23"/>
      <c r="AE320" s="23"/>
      <c r="AT320" s="17" t="s">
        <v>132</v>
      </c>
      <c r="AU320" s="17" t="s">
        <v>76</v>
      </c>
    </row>
    <row r="321" spans="1:47" s="2" customFormat="1" ht="29.25">
      <c r="A321" s="186"/>
      <c r="B321" s="187"/>
      <c r="C321" s="186"/>
      <c r="D321" s="245" t="s">
        <v>143</v>
      </c>
      <c r="E321" s="186"/>
      <c r="F321" s="257" t="s">
        <v>438</v>
      </c>
      <c r="G321" s="186"/>
      <c r="H321" s="186"/>
      <c r="I321" s="77"/>
      <c r="J321" s="186"/>
      <c r="K321" s="186"/>
      <c r="L321" s="24"/>
      <c r="M321" s="78"/>
      <c r="N321" s="79"/>
      <c r="O321" s="30"/>
      <c r="P321" s="30"/>
      <c r="Q321" s="30"/>
      <c r="R321" s="30"/>
      <c r="S321" s="30"/>
      <c r="T321" s="31"/>
      <c r="U321" s="23"/>
      <c r="V321" s="23"/>
      <c r="W321" s="23"/>
      <c r="X321" s="23"/>
      <c r="Y321" s="23"/>
      <c r="Z321" s="23"/>
      <c r="AA321" s="23"/>
      <c r="AB321" s="23"/>
      <c r="AC321" s="23"/>
      <c r="AD321" s="23"/>
      <c r="AE321" s="23"/>
      <c r="AT321" s="17" t="s">
        <v>143</v>
      </c>
      <c r="AU321" s="17" t="s">
        <v>76</v>
      </c>
    </row>
    <row r="322" spans="1:65" s="2" customFormat="1" ht="14.45" customHeight="1">
      <c r="A322" s="186"/>
      <c r="B322" s="187"/>
      <c r="C322" s="258" t="s">
        <v>460</v>
      </c>
      <c r="D322" s="258" t="s">
        <v>311</v>
      </c>
      <c r="E322" s="259" t="s">
        <v>461</v>
      </c>
      <c r="F322" s="260" t="s">
        <v>462</v>
      </c>
      <c r="G322" s="261" t="s">
        <v>353</v>
      </c>
      <c r="H322" s="262">
        <v>20</v>
      </c>
      <c r="I322" s="92"/>
      <c r="J322" s="263">
        <f>ROUND(I322*H322,2)</f>
        <v>0</v>
      </c>
      <c r="K322" s="260" t="s">
        <v>129</v>
      </c>
      <c r="L322" s="93"/>
      <c r="M322" s="94" t="s">
        <v>3</v>
      </c>
      <c r="N322" s="95" t="s">
        <v>41</v>
      </c>
      <c r="O322" s="30"/>
      <c r="P322" s="73">
        <f>O322*H322</f>
        <v>0</v>
      </c>
      <c r="Q322" s="73">
        <v>0.00024</v>
      </c>
      <c r="R322" s="73">
        <f>Q322*H322</f>
        <v>0.0048000000000000004</v>
      </c>
      <c r="S322" s="73">
        <v>0</v>
      </c>
      <c r="T322" s="74">
        <f>S322*H322</f>
        <v>0</v>
      </c>
      <c r="U322" s="23"/>
      <c r="V322" s="23"/>
      <c r="W322" s="23"/>
      <c r="X322" s="23"/>
      <c r="Y322" s="23"/>
      <c r="Z322" s="23"/>
      <c r="AA322" s="23"/>
      <c r="AB322" s="23"/>
      <c r="AC322" s="23"/>
      <c r="AD322" s="23"/>
      <c r="AE322" s="23"/>
      <c r="AR322" s="75" t="s">
        <v>314</v>
      </c>
      <c r="AT322" s="75" t="s">
        <v>311</v>
      </c>
      <c r="AU322" s="75" t="s">
        <v>76</v>
      </c>
      <c r="AY322" s="17" t="s">
        <v>120</v>
      </c>
      <c r="BE322" s="76">
        <f>IF(N322="základní",J322,0)</f>
        <v>0</v>
      </c>
      <c r="BF322" s="76">
        <f>IF(N322="snížená",J322,0)</f>
        <v>0</v>
      </c>
      <c r="BG322" s="76">
        <f>IF(N322="zákl. přenesená",J322,0)</f>
        <v>0</v>
      </c>
      <c r="BH322" s="76">
        <f>IF(N322="sníž. přenesená",J322,0)</f>
        <v>0</v>
      </c>
      <c r="BI322" s="76">
        <f>IF(N322="nulová",J322,0)</f>
        <v>0</v>
      </c>
      <c r="BJ322" s="17" t="s">
        <v>74</v>
      </c>
      <c r="BK322" s="76">
        <f>ROUND(I322*H322,2)</f>
        <v>0</v>
      </c>
      <c r="BL322" s="17" t="s">
        <v>251</v>
      </c>
      <c r="BM322" s="75" t="s">
        <v>463</v>
      </c>
    </row>
    <row r="323" spans="1:47" s="2" customFormat="1" ht="12">
      <c r="A323" s="186"/>
      <c r="B323" s="187"/>
      <c r="C323" s="186"/>
      <c r="D323" s="245" t="s">
        <v>132</v>
      </c>
      <c r="E323" s="186"/>
      <c r="F323" s="246" t="s">
        <v>462</v>
      </c>
      <c r="G323" s="186"/>
      <c r="H323" s="186"/>
      <c r="I323" s="77"/>
      <c r="J323" s="186"/>
      <c r="K323" s="186"/>
      <c r="L323" s="24"/>
      <c r="M323" s="78"/>
      <c r="N323" s="79"/>
      <c r="O323" s="30"/>
      <c r="P323" s="30"/>
      <c r="Q323" s="30"/>
      <c r="R323" s="30"/>
      <c r="S323" s="30"/>
      <c r="T323" s="31"/>
      <c r="U323" s="23"/>
      <c r="V323" s="23"/>
      <c r="W323" s="23"/>
      <c r="X323" s="23"/>
      <c r="Y323" s="23"/>
      <c r="Z323" s="23"/>
      <c r="AA323" s="23"/>
      <c r="AB323" s="23"/>
      <c r="AC323" s="23"/>
      <c r="AD323" s="23"/>
      <c r="AE323" s="23"/>
      <c r="AT323" s="17" t="s">
        <v>132</v>
      </c>
      <c r="AU323" s="17" t="s">
        <v>76</v>
      </c>
    </row>
    <row r="324" spans="1:65" s="2" customFormat="1" ht="14.45" customHeight="1">
      <c r="A324" s="186"/>
      <c r="B324" s="187"/>
      <c r="C324" s="239" t="s">
        <v>464</v>
      </c>
      <c r="D324" s="239" t="s">
        <v>125</v>
      </c>
      <c r="E324" s="240" t="s">
        <v>465</v>
      </c>
      <c r="F324" s="241" t="s">
        <v>466</v>
      </c>
      <c r="G324" s="242" t="s">
        <v>353</v>
      </c>
      <c r="H324" s="243">
        <v>10</v>
      </c>
      <c r="I324" s="70"/>
      <c r="J324" s="244">
        <f>ROUND(I324*H324,2)</f>
        <v>0</v>
      </c>
      <c r="K324" s="241" t="s">
        <v>129</v>
      </c>
      <c r="L324" s="24"/>
      <c r="M324" s="71" t="s">
        <v>3</v>
      </c>
      <c r="N324" s="72" t="s">
        <v>41</v>
      </c>
      <c r="O324" s="30"/>
      <c r="P324" s="73">
        <f>O324*H324</f>
        <v>0</v>
      </c>
      <c r="Q324" s="73">
        <v>0</v>
      </c>
      <c r="R324" s="73">
        <f>Q324*H324</f>
        <v>0</v>
      </c>
      <c r="S324" s="73">
        <v>0</v>
      </c>
      <c r="T324" s="74">
        <f>S324*H324</f>
        <v>0</v>
      </c>
      <c r="U324" s="23"/>
      <c r="V324" s="23"/>
      <c r="W324" s="23"/>
      <c r="X324" s="23"/>
      <c r="Y324" s="23"/>
      <c r="Z324" s="23"/>
      <c r="AA324" s="23"/>
      <c r="AB324" s="23"/>
      <c r="AC324" s="23"/>
      <c r="AD324" s="23"/>
      <c r="AE324" s="23"/>
      <c r="AR324" s="75" t="s">
        <v>251</v>
      </c>
      <c r="AT324" s="75" t="s">
        <v>125</v>
      </c>
      <c r="AU324" s="75" t="s">
        <v>76</v>
      </c>
      <c r="AY324" s="17" t="s">
        <v>120</v>
      </c>
      <c r="BE324" s="76">
        <f>IF(N324="základní",J324,0)</f>
        <v>0</v>
      </c>
      <c r="BF324" s="76">
        <f>IF(N324="snížená",J324,0)</f>
        <v>0</v>
      </c>
      <c r="BG324" s="76">
        <f>IF(N324="zákl. přenesená",J324,0)</f>
        <v>0</v>
      </c>
      <c r="BH324" s="76">
        <f>IF(N324="sníž. přenesená",J324,0)</f>
        <v>0</v>
      </c>
      <c r="BI324" s="76">
        <f>IF(N324="nulová",J324,0)</f>
        <v>0</v>
      </c>
      <c r="BJ324" s="17" t="s">
        <v>74</v>
      </c>
      <c r="BK324" s="76">
        <f>ROUND(I324*H324,2)</f>
        <v>0</v>
      </c>
      <c r="BL324" s="17" t="s">
        <v>251</v>
      </c>
      <c r="BM324" s="75" t="s">
        <v>467</v>
      </c>
    </row>
    <row r="325" spans="1:47" s="2" customFormat="1" ht="12">
      <c r="A325" s="186"/>
      <c r="B325" s="187"/>
      <c r="C325" s="186"/>
      <c r="D325" s="245" t="s">
        <v>132</v>
      </c>
      <c r="E325" s="186"/>
      <c r="F325" s="246" t="s">
        <v>468</v>
      </c>
      <c r="G325" s="186"/>
      <c r="H325" s="186"/>
      <c r="I325" s="77"/>
      <c r="J325" s="186"/>
      <c r="K325" s="186"/>
      <c r="L325" s="24"/>
      <c r="M325" s="78"/>
      <c r="N325" s="79"/>
      <c r="O325" s="30"/>
      <c r="P325" s="30"/>
      <c r="Q325" s="30"/>
      <c r="R325" s="30"/>
      <c r="S325" s="30"/>
      <c r="T325" s="31"/>
      <c r="U325" s="23"/>
      <c r="V325" s="23"/>
      <c r="W325" s="23"/>
      <c r="X325" s="23"/>
      <c r="Y325" s="23"/>
      <c r="Z325" s="23"/>
      <c r="AA325" s="23"/>
      <c r="AB325" s="23"/>
      <c r="AC325" s="23"/>
      <c r="AD325" s="23"/>
      <c r="AE325" s="23"/>
      <c r="AT325" s="17" t="s">
        <v>132</v>
      </c>
      <c r="AU325" s="17" t="s">
        <v>76</v>
      </c>
    </row>
    <row r="326" spans="1:47" s="2" customFormat="1" ht="29.25">
      <c r="A326" s="186"/>
      <c r="B326" s="187"/>
      <c r="C326" s="186"/>
      <c r="D326" s="245" t="s">
        <v>143</v>
      </c>
      <c r="E326" s="186"/>
      <c r="F326" s="257" t="s">
        <v>438</v>
      </c>
      <c r="G326" s="186"/>
      <c r="H326" s="186"/>
      <c r="I326" s="77"/>
      <c r="J326" s="186"/>
      <c r="K326" s="186"/>
      <c r="L326" s="24"/>
      <c r="M326" s="78"/>
      <c r="N326" s="79"/>
      <c r="O326" s="30"/>
      <c r="P326" s="30"/>
      <c r="Q326" s="30"/>
      <c r="R326" s="30"/>
      <c r="S326" s="30"/>
      <c r="T326" s="31"/>
      <c r="U326" s="23"/>
      <c r="V326" s="23"/>
      <c r="W326" s="23"/>
      <c r="X326" s="23"/>
      <c r="Y326" s="23"/>
      <c r="Z326" s="23"/>
      <c r="AA326" s="23"/>
      <c r="AB326" s="23"/>
      <c r="AC326" s="23"/>
      <c r="AD326" s="23"/>
      <c r="AE326" s="23"/>
      <c r="AT326" s="17" t="s">
        <v>143</v>
      </c>
      <c r="AU326" s="17" t="s">
        <v>76</v>
      </c>
    </row>
    <row r="327" spans="1:65" s="2" customFormat="1" ht="14.45" customHeight="1">
      <c r="A327" s="186"/>
      <c r="B327" s="187"/>
      <c r="C327" s="258" t="s">
        <v>469</v>
      </c>
      <c r="D327" s="258" t="s">
        <v>311</v>
      </c>
      <c r="E327" s="259" t="s">
        <v>470</v>
      </c>
      <c r="F327" s="260" t="s">
        <v>471</v>
      </c>
      <c r="G327" s="261" t="s">
        <v>353</v>
      </c>
      <c r="H327" s="262">
        <v>10</v>
      </c>
      <c r="I327" s="92"/>
      <c r="J327" s="263">
        <f>ROUND(I327*H327,2)</f>
        <v>0</v>
      </c>
      <c r="K327" s="260" t="s">
        <v>129</v>
      </c>
      <c r="L327" s="93"/>
      <c r="M327" s="94" t="s">
        <v>3</v>
      </c>
      <c r="N327" s="95" t="s">
        <v>41</v>
      </c>
      <c r="O327" s="30"/>
      <c r="P327" s="73">
        <f>O327*H327</f>
        <v>0</v>
      </c>
      <c r="Q327" s="73">
        <v>0.00016</v>
      </c>
      <c r="R327" s="73">
        <f>Q327*H327</f>
        <v>0.0016</v>
      </c>
      <c r="S327" s="73">
        <v>0</v>
      </c>
      <c r="T327" s="74">
        <f>S327*H327</f>
        <v>0</v>
      </c>
      <c r="U327" s="23"/>
      <c r="V327" s="23"/>
      <c r="W327" s="23"/>
      <c r="X327" s="23"/>
      <c r="Y327" s="23"/>
      <c r="Z327" s="23"/>
      <c r="AA327" s="23"/>
      <c r="AB327" s="23"/>
      <c r="AC327" s="23"/>
      <c r="AD327" s="23"/>
      <c r="AE327" s="23"/>
      <c r="AR327" s="75" t="s">
        <v>314</v>
      </c>
      <c r="AT327" s="75" t="s">
        <v>311</v>
      </c>
      <c r="AU327" s="75" t="s">
        <v>76</v>
      </c>
      <c r="AY327" s="17" t="s">
        <v>120</v>
      </c>
      <c r="BE327" s="76">
        <f>IF(N327="základní",J327,0)</f>
        <v>0</v>
      </c>
      <c r="BF327" s="76">
        <f>IF(N327="snížená",J327,0)</f>
        <v>0</v>
      </c>
      <c r="BG327" s="76">
        <f>IF(N327="zákl. přenesená",J327,0)</f>
        <v>0</v>
      </c>
      <c r="BH327" s="76">
        <f>IF(N327="sníž. přenesená",J327,0)</f>
        <v>0</v>
      </c>
      <c r="BI327" s="76">
        <f>IF(N327="nulová",J327,0)</f>
        <v>0</v>
      </c>
      <c r="BJ327" s="17" t="s">
        <v>74</v>
      </c>
      <c r="BK327" s="76">
        <f>ROUND(I327*H327,2)</f>
        <v>0</v>
      </c>
      <c r="BL327" s="17" t="s">
        <v>251</v>
      </c>
      <c r="BM327" s="75" t="s">
        <v>472</v>
      </c>
    </row>
    <row r="328" spans="1:47" s="2" customFormat="1" ht="12">
      <c r="A328" s="186"/>
      <c r="B328" s="187"/>
      <c r="C328" s="186"/>
      <c r="D328" s="245" t="s">
        <v>132</v>
      </c>
      <c r="E328" s="186"/>
      <c r="F328" s="246" t="s">
        <v>471</v>
      </c>
      <c r="G328" s="186"/>
      <c r="H328" s="186"/>
      <c r="I328" s="77"/>
      <c r="J328" s="186"/>
      <c r="K328" s="186"/>
      <c r="L328" s="24"/>
      <c r="M328" s="78"/>
      <c r="N328" s="79"/>
      <c r="O328" s="30"/>
      <c r="P328" s="30"/>
      <c r="Q328" s="30"/>
      <c r="R328" s="30"/>
      <c r="S328" s="30"/>
      <c r="T328" s="31"/>
      <c r="U328" s="23"/>
      <c r="V328" s="23"/>
      <c r="W328" s="23"/>
      <c r="X328" s="23"/>
      <c r="Y328" s="23"/>
      <c r="Z328" s="23"/>
      <c r="AA328" s="23"/>
      <c r="AB328" s="23"/>
      <c r="AC328" s="23"/>
      <c r="AD328" s="23"/>
      <c r="AE328" s="23"/>
      <c r="AT328" s="17" t="s">
        <v>132</v>
      </c>
      <c r="AU328" s="17" t="s">
        <v>76</v>
      </c>
    </row>
    <row r="329" spans="1:65" s="2" customFormat="1" ht="14.45" customHeight="1">
      <c r="A329" s="186"/>
      <c r="B329" s="187"/>
      <c r="C329" s="239" t="s">
        <v>473</v>
      </c>
      <c r="D329" s="239" t="s">
        <v>125</v>
      </c>
      <c r="E329" s="240" t="s">
        <v>474</v>
      </c>
      <c r="F329" s="241" t="s">
        <v>475</v>
      </c>
      <c r="G329" s="242" t="s">
        <v>353</v>
      </c>
      <c r="H329" s="243">
        <v>2</v>
      </c>
      <c r="I329" s="70"/>
      <c r="J329" s="244">
        <f>ROUND(I329*H329,2)</f>
        <v>0</v>
      </c>
      <c r="K329" s="241" t="s">
        <v>129</v>
      </c>
      <c r="L329" s="24"/>
      <c r="M329" s="71" t="s">
        <v>3</v>
      </c>
      <c r="N329" s="72" t="s">
        <v>41</v>
      </c>
      <c r="O329" s="30"/>
      <c r="P329" s="73">
        <f>O329*H329</f>
        <v>0</v>
      </c>
      <c r="Q329" s="73">
        <v>0</v>
      </c>
      <c r="R329" s="73">
        <f>Q329*H329</f>
        <v>0</v>
      </c>
      <c r="S329" s="73">
        <v>0</v>
      </c>
      <c r="T329" s="74">
        <f>S329*H329</f>
        <v>0</v>
      </c>
      <c r="U329" s="23"/>
      <c r="V329" s="23"/>
      <c r="W329" s="23"/>
      <c r="X329" s="23"/>
      <c r="Y329" s="23"/>
      <c r="Z329" s="23"/>
      <c r="AA329" s="23"/>
      <c r="AB329" s="23"/>
      <c r="AC329" s="23"/>
      <c r="AD329" s="23"/>
      <c r="AE329" s="23"/>
      <c r="AR329" s="75" t="s">
        <v>251</v>
      </c>
      <c r="AT329" s="75" t="s">
        <v>125</v>
      </c>
      <c r="AU329" s="75" t="s">
        <v>76</v>
      </c>
      <c r="AY329" s="17" t="s">
        <v>120</v>
      </c>
      <c r="BE329" s="76">
        <f>IF(N329="základní",J329,0)</f>
        <v>0</v>
      </c>
      <c r="BF329" s="76">
        <f>IF(N329="snížená",J329,0)</f>
        <v>0</v>
      </c>
      <c r="BG329" s="76">
        <f>IF(N329="zákl. přenesená",J329,0)</f>
        <v>0</v>
      </c>
      <c r="BH329" s="76">
        <f>IF(N329="sníž. přenesená",J329,0)</f>
        <v>0</v>
      </c>
      <c r="BI329" s="76">
        <f>IF(N329="nulová",J329,0)</f>
        <v>0</v>
      </c>
      <c r="BJ329" s="17" t="s">
        <v>74</v>
      </c>
      <c r="BK329" s="76">
        <f>ROUND(I329*H329,2)</f>
        <v>0</v>
      </c>
      <c r="BL329" s="17" t="s">
        <v>251</v>
      </c>
      <c r="BM329" s="75" t="s">
        <v>476</v>
      </c>
    </row>
    <row r="330" spans="1:47" s="2" customFormat="1" ht="12">
      <c r="A330" s="186"/>
      <c r="B330" s="187"/>
      <c r="C330" s="186"/>
      <c r="D330" s="245" t="s">
        <v>132</v>
      </c>
      <c r="E330" s="186"/>
      <c r="F330" s="246" t="s">
        <v>477</v>
      </c>
      <c r="G330" s="186"/>
      <c r="H330" s="186"/>
      <c r="I330" s="77"/>
      <c r="J330" s="186"/>
      <c r="K330" s="186"/>
      <c r="L330" s="24"/>
      <c r="M330" s="78"/>
      <c r="N330" s="79"/>
      <c r="O330" s="30"/>
      <c r="P330" s="30"/>
      <c r="Q330" s="30"/>
      <c r="R330" s="30"/>
      <c r="S330" s="30"/>
      <c r="T330" s="31"/>
      <c r="U330" s="23"/>
      <c r="V330" s="23"/>
      <c r="W330" s="23"/>
      <c r="X330" s="23"/>
      <c r="Y330" s="23"/>
      <c r="Z330" s="23"/>
      <c r="AA330" s="23"/>
      <c r="AB330" s="23"/>
      <c r="AC330" s="23"/>
      <c r="AD330" s="23"/>
      <c r="AE330" s="23"/>
      <c r="AT330" s="17" t="s">
        <v>132</v>
      </c>
      <c r="AU330" s="17" t="s">
        <v>76</v>
      </c>
    </row>
    <row r="331" spans="1:65" s="2" customFormat="1" ht="14.45" customHeight="1">
      <c r="A331" s="186"/>
      <c r="B331" s="187"/>
      <c r="C331" s="258" t="s">
        <v>478</v>
      </c>
      <c r="D331" s="258" t="s">
        <v>311</v>
      </c>
      <c r="E331" s="259" t="s">
        <v>479</v>
      </c>
      <c r="F331" s="260" t="s">
        <v>480</v>
      </c>
      <c r="G331" s="261" t="s">
        <v>353</v>
      </c>
      <c r="H331" s="262">
        <v>2</v>
      </c>
      <c r="I331" s="92"/>
      <c r="J331" s="263">
        <f>ROUND(I331*H331,2)</f>
        <v>0</v>
      </c>
      <c r="K331" s="260" t="s">
        <v>129</v>
      </c>
      <c r="L331" s="93"/>
      <c r="M331" s="94" t="s">
        <v>3</v>
      </c>
      <c r="N331" s="95" t="s">
        <v>41</v>
      </c>
      <c r="O331" s="30"/>
      <c r="P331" s="73">
        <f>O331*H331</f>
        <v>0</v>
      </c>
      <c r="Q331" s="73">
        <v>0.00345</v>
      </c>
      <c r="R331" s="73">
        <f>Q331*H331</f>
        <v>0.0069</v>
      </c>
      <c r="S331" s="73">
        <v>0</v>
      </c>
      <c r="T331" s="74">
        <f>S331*H331</f>
        <v>0</v>
      </c>
      <c r="U331" s="23"/>
      <c r="V331" s="23"/>
      <c r="W331" s="23"/>
      <c r="X331" s="23"/>
      <c r="Y331" s="23"/>
      <c r="Z331" s="23"/>
      <c r="AA331" s="23"/>
      <c r="AB331" s="23"/>
      <c r="AC331" s="23"/>
      <c r="AD331" s="23"/>
      <c r="AE331" s="23"/>
      <c r="AR331" s="75" t="s">
        <v>314</v>
      </c>
      <c r="AT331" s="75" t="s">
        <v>311</v>
      </c>
      <c r="AU331" s="75" t="s">
        <v>76</v>
      </c>
      <c r="AY331" s="17" t="s">
        <v>120</v>
      </c>
      <c r="BE331" s="76">
        <f>IF(N331="základní",J331,0)</f>
        <v>0</v>
      </c>
      <c r="BF331" s="76">
        <f>IF(N331="snížená",J331,0)</f>
        <v>0</v>
      </c>
      <c r="BG331" s="76">
        <f>IF(N331="zákl. přenesená",J331,0)</f>
        <v>0</v>
      </c>
      <c r="BH331" s="76">
        <f>IF(N331="sníž. přenesená",J331,0)</f>
        <v>0</v>
      </c>
      <c r="BI331" s="76">
        <f>IF(N331="nulová",J331,0)</f>
        <v>0</v>
      </c>
      <c r="BJ331" s="17" t="s">
        <v>74</v>
      </c>
      <c r="BK331" s="76">
        <f>ROUND(I331*H331,2)</f>
        <v>0</v>
      </c>
      <c r="BL331" s="17" t="s">
        <v>251</v>
      </c>
      <c r="BM331" s="75" t="s">
        <v>481</v>
      </c>
    </row>
    <row r="332" spans="1:47" s="2" customFormat="1" ht="12">
      <c r="A332" s="186"/>
      <c r="B332" s="187"/>
      <c r="C332" s="186"/>
      <c r="D332" s="245" t="s">
        <v>132</v>
      </c>
      <c r="E332" s="186"/>
      <c r="F332" s="246" t="s">
        <v>480</v>
      </c>
      <c r="G332" s="186"/>
      <c r="H332" s="186"/>
      <c r="I332" s="77"/>
      <c r="J332" s="186"/>
      <c r="K332" s="186"/>
      <c r="L332" s="24"/>
      <c r="M332" s="78"/>
      <c r="N332" s="79"/>
      <c r="O332" s="30"/>
      <c r="P332" s="30"/>
      <c r="Q332" s="30"/>
      <c r="R332" s="30"/>
      <c r="S332" s="30"/>
      <c r="T332" s="31"/>
      <c r="U332" s="23"/>
      <c r="V332" s="23"/>
      <c r="W332" s="23"/>
      <c r="X332" s="23"/>
      <c r="Y332" s="23"/>
      <c r="Z332" s="23"/>
      <c r="AA332" s="23"/>
      <c r="AB332" s="23"/>
      <c r="AC332" s="23"/>
      <c r="AD332" s="23"/>
      <c r="AE332" s="23"/>
      <c r="AT332" s="17" t="s">
        <v>132</v>
      </c>
      <c r="AU332" s="17" t="s">
        <v>76</v>
      </c>
    </row>
    <row r="333" spans="1:65" s="2" customFormat="1" ht="14.45" customHeight="1">
      <c r="A333" s="186"/>
      <c r="B333" s="187"/>
      <c r="C333" s="239" t="s">
        <v>482</v>
      </c>
      <c r="D333" s="239" t="s">
        <v>125</v>
      </c>
      <c r="E333" s="240" t="s">
        <v>483</v>
      </c>
      <c r="F333" s="241" t="s">
        <v>484</v>
      </c>
      <c r="G333" s="242" t="s">
        <v>353</v>
      </c>
      <c r="H333" s="243">
        <v>1</v>
      </c>
      <c r="I333" s="70"/>
      <c r="J333" s="244">
        <f>ROUND(I333*H333,2)</f>
        <v>0</v>
      </c>
      <c r="K333" s="241" t="s">
        <v>129</v>
      </c>
      <c r="L333" s="24"/>
      <c r="M333" s="71" t="s">
        <v>3</v>
      </c>
      <c r="N333" s="72" t="s">
        <v>41</v>
      </c>
      <c r="O333" s="30"/>
      <c r="P333" s="73">
        <f>O333*H333</f>
        <v>0</v>
      </c>
      <c r="Q333" s="73">
        <v>0</v>
      </c>
      <c r="R333" s="73">
        <f>Q333*H333</f>
        <v>0</v>
      </c>
      <c r="S333" s="73">
        <v>0</v>
      </c>
      <c r="T333" s="74">
        <f>S333*H333</f>
        <v>0</v>
      </c>
      <c r="U333" s="23"/>
      <c r="V333" s="23"/>
      <c r="W333" s="23"/>
      <c r="X333" s="23"/>
      <c r="Y333" s="23"/>
      <c r="Z333" s="23"/>
      <c r="AA333" s="23"/>
      <c r="AB333" s="23"/>
      <c r="AC333" s="23"/>
      <c r="AD333" s="23"/>
      <c r="AE333" s="23"/>
      <c r="AR333" s="75" t="s">
        <v>251</v>
      </c>
      <c r="AT333" s="75" t="s">
        <v>125</v>
      </c>
      <c r="AU333" s="75" t="s">
        <v>76</v>
      </c>
      <c r="AY333" s="17" t="s">
        <v>120</v>
      </c>
      <c r="BE333" s="76">
        <f>IF(N333="základní",J333,0)</f>
        <v>0</v>
      </c>
      <c r="BF333" s="76">
        <f>IF(N333="snížená",J333,0)</f>
        <v>0</v>
      </c>
      <c r="BG333" s="76">
        <f>IF(N333="zákl. přenesená",J333,0)</f>
        <v>0</v>
      </c>
      <c r="BH333" s="76">
        <f>IF(N333="sníž. přenesená",J333,0)</f>
        <v>0</v>
      </c>
      <c r="BI333" s="76">
        <f>IF(N333="nulová",J333,0)</f>
        <v>0</v>
      </c>
      <c r="BJ333" s="17" t="s">
        <v>74</v>
      </c>
      <c r="BK333" s="76">
        <f>ROUND(I333*H333,2)</f>
        <v>0</v>
      </c>
      <c r="BL333" s="17" t="s">
        <v>251</v>
      </c>
      <c r="BM333" s="75" t="s">
        <v>485</v>
      </c>
    </row>
    <row r="334" spans="1:47" s="2" customFormat="1" ht="19.5">
      <c r="A334" s="186"/>
      <c r="B334" s="187"/>
      <c r="C334" s="186"/>
      <c r="D334" s="245" t="s">
        <v>132</v>
      </c>
      <c r="E334" s="186"/>
      <c r="F334" s="246" t="s">
        <v>486</v>
      </c>
      <c r="G334" s="186"/>
      <c r="H334" s="186"/>
      <c r="I334" s="77"/>
      <c r="J334" s="186"/>
      <c r="K334" s="186"/>
      <c r="L334" s="24"/>
      <c r="M334" s="78"/>
      <c r="N334" s="79"/>
      <c r="O334" s="30"/>
      <c r="P334" s="30"/>
      <c r="Q334" s="30"/>
      <c r="R334" s="30"/>
      <c r="S334" s="30"/>
      <c r="T334" s="31"/>
      <c r="U334" s="23"/>
      <c r="V334" s="23"/>
      <c r="W334" s="23"/>
      <c r="X334" s="23"/>
      <c r="Y334" s="23"/>
      <c r="Z334" s="23"/>
      <c r="AA334" s="23"/>
      <c r="AB334" s="23"/>
      <c r="AC334" s="23"/>
      <c r="AD334" s="23"/>
      <c r="AE334" s="23"/>
      <c r="AT334" s="17" t="s">
        <v>132</v>
      </c>
      <c r="AU334" s="17" t="s">
        <v>76</v>
      </c>
    </row>
    <row r="335" spans="1:47" s="2" customFormat="1" ht="29.25">
      <c r="A335" s="186"/>
      <c r="B335" s="187"/>
      <c r="C335" s="186"/>
      <c r="D335" s="245" t="s">
        <v>143</v>
      </c>
      <c r="E335" s="186"/>
      <c r="F335" s="257" t="s">
        <v>487</v>
      </c>
      <c r="G335" s="186"/>
      <c r="H335" s="186"/>
      <c r="I335" s="77"/>
      <c r="J335" s="186"/>
      <c r="K335" s="186"/>
      <c r="L335" s="24"/>
      <c r="M335" s="78"/>
      <c r="N335" s="79"/>
      <c r="O335" s="30"/>
      <c r="P335" s="30"/>
      <c r="Q335" s="30"/>
      <c r="R335" s="30"/>
      <c r="S335" s="30"/>
      <c r="T335" s="31"/>
      <c r="U335" s="23"/>
      <c r="V335" s="23"/>
      <c r="W335" s="23"/>
      <c r="X335" s="23"/>
      <c r="Y335" s="23"/>
      <c r="Z335" s="23"/>
      <c r="AA335" s="23"/>
      <c r="AB335" s="23"/>
      <c r="AC335" s="23"/>
      <c r="AD335" s="23"/>
      <c r="AE335" s="23"/>
      <c r="AT335" s="17" t="s">
        <v>143</v>
      </c>
      <c r="AU335" s="17" t="s">
        <v>76</v>
      </c>
    </row>
    <row r="336" spans="1:65" s="2" customFormat="1" ht="14.45" customHeight="1">
      <c r="A336" s="186"/>
      <c r="B336" s="187"/>
      <c r="C336" s="239" t="s">
        <v>488</v>
      </c>
      <c r="D336" s="239" t="s">
        <v>125</v>
      </c>
      <c r="E336" s="240" t="s">
        <v>489</v>
      </c>
      <c r="F336" s="241" t="s">
        <v>490</v>
      </c>
      <c r="G336" s="242" t="s">
        <v>353</v>
      </c>
      <c r="H336" s="243">
        <v>4</v>
      </c>
      <c r="I336" s="70"/>
      <c r="J336" s="244">
        <f>ROUND(I336*H336,2)</f>
        <v>0</v>
      </c>
      <c r="K336" s="241" t="s">
        <v>129</v>
      </c>
      <c r="L336" s="24"/>
      <c r="M336" s="71" t="s">
        <v>3</v>
      </c>
      <c r="N336" s="72" t="s">
        <v>41</v>
      </c>
      <c r="O336" s="30"/>
      <c r="P336" s="73">
        <f>O336*H336</f>
        <v>0</v>
      </c>
      <c r="Q336" s="73">
        <v>0</v>
      </c>
      <c r="R336" s="73">
        <f>Q336*H336</f>
        <v>0</v>
      </c>
      <c r="S336" s="73">
        <v>0</v>
      </c>
      <c r="T336" s="74">
        <f>S336*H336</f>
        <v>0</v>
      </c>
      <c r="U336" s="23"/>
      <c r="V336" s="23"/>
      <c r="W336" s="23"/>
      <c r="X336" s="23"/>
      <c r="Y336" s="23"/>
      <c r="Z336" s="23"/>
      <c r="AA336" s="23"/>
      <c r="AB336" s="23"/>
      <c r="AC336" s="23"/>
      <c r="AD336" s="23"/>
      <c r="AE336" s="23"/>
      <c r="AR336" s="75" t="s">
        <v>251</v>
      </c>
      <c r="AT336" s="75" t="s">
        <v>125</v>
      </c>
      <c r="AU336" s="75" t="s">
        <v>76</v>
      </c>
      <c r="AY336" s="17" t="s">
        <v>120</v>
      </c>
      <c r="BE336" s="76">
        <f>IF(N336="základní",J336,0)</f>
        <v>0</v>
      </c>
      <c r="BF336" s="76">
        <f>IF(N336="snížená",J336,0)</f>
        <v>0</v>
      </c>
      <c r="BG336" s="76">
        <f>IF(N336="zákl. přenesená",J336,0)</f>
        <v>0</v>
      </c>
      <c r="BH336" s="76">
        <f>IF(N336="sníž. přenesená",J336,0)</f>
        <v>0</v>
      </c>
      <c r="BI336" s="76">
        <f>IF(N336="nulová",J336,0)</f>
        <v>0</v>
      </c>
      <c r="BJ336" s="17" t="s">
        <v>74</v>
      </c>
      <c r="BK336" s="76">
        <f>ROUND(I336*H336,2)</f>
        <v>0</v>
      </c>
      <c r="BL336" s="17" t="s">
        <v>251</v>
      </c>
      <c r="BM336" s="75" t="s">
        <v>491</v>
      </c>
    </row>
    <row r="337" spans="1:47" s="2" customFormat="1" ht="12">
      <c r="A337" s="186"/>
      <c r="B337" s="187"/>
      <c r="C337" s="186"/>
      <c r="D337" s="245" t="s">
        <v>132</v>
      </c>
      <c r="E337" s="186"/>
      <c r="F337" s="246" t="s">
        <v>490</v>
      </c>
      <c r="G337" s="186"/>
      <c r="H337" s="186"/>
      <c r="I337" s="77"/>
      <c r="J337" s="186"/>
      <c r="K337" s="186"/>
      <c r="L337" s="24"/>
      <c r="M337" s="78"/>
      <c r="N337" s="79"/>
      <c r="O337" s="30"/>
      <c r="P337" s="30"/>
      <c r="Q337" s="30"/>
      <c r="R337" s="30"/>
      <c r="S337" s="30"/>
      <c r="T337" s="31"/>
      <c r="U337" s="23"/>
      <c r="V337" s="23"/>
      <c r="W337" s="23"/>
      <c r="X337" s="23"/>
      <c r="Y337" s="23"/>
      <c r="Z337" s="23"/>
      <c r="AA337" s="23"/>
      <c r="AB337" s="23"/>
      <c r="AC337" s="23"/>
      <c r="AD337" s="23"/>
      <c r="AE337" s="23"/>
      <c r="AT337" s="17" t="s">
        <v>132</v>
      </c>
      <c r="AU337" s="17" t="s">
        <v>76</v>
      </c>
    </row>
    <row r="338" spans="1:65" s="2" customFormat="1" ht="14.45" customHeight="1">
      <c r="A338" s="186"/>
      <c r="B338" s="187"/>
      <c r="C338" s="239" t="s">
        <v>492</v>
      </c>
      <c r="D338" s="239" t="s">
        <v>125</v>
      </c>
      <c r="E338" s="240" t="s">
        <v>493</v>
      </c>
      <c r="F338" s="241" t="s">
        <v>494</v>
      </c>
      <c r="G338" s="242" t="s">
        <v>254</v>
      </c>
      <c r="H338" s="243">
        <v>250</v>
      </c>
      <c r="I338" s="70"/>
      <c r="J338" s="244">
        <f>ROUND(I338*H338,2)</f>
        <v>0</v>
      </c>
      <c r="K338" s="241" t="s">
        <v>3</v>
      </c>
      <c r="L338" s="24"/>
      <c r="M338" s="71" t="s">
        <v>3</v>
      </c>
      <c r="N338" s="72" t="s">
        <v>41</v>
      </c>
      <c r="O338" s="30"/>
      <c r="P338" s="73">
        <f>O338*H338</f>
        <v>0</v>
      </c>
      <c r="Q338" s="73">
        <v>0</v>
      </c>
      <c r="R338" s="73">
        <f>Q338*H338</f>
        <v>0</v>
      </c>
      <c r="S338" s="73">
        <v>0.001</v>
      </c>
      <c r="T338" s="74">
        <f>S338*H338</f>
        <v>0.25</v>
      </c>
      <c r="U338" s="23"/>
      <c r="V338" s="23"/>
      <c r="W338" s="23"/>
      <c r="X338" s="23"/>
      <c r="Y338" s="23"/>
      <c r="Z338" s="23"/>
      <c r="AA338" s="23"/>
      <c r="AB338" s="23"/>
      <c r="AC338" s="23"/>
      <c r="AD338" s="23"/>
      <c r="AE338" s="23"/>
      <c r="AR338" s="75" t="s">
        <v>251</v>
      </c>
      <c r="AT338" s="75" t="s">
        <v>125</v>
      </c>
      <c r="AU338" s="75" t="s">
        <v>76</v>
      </c>
      <c r="AY338" s="17" t="s">
        <v>120</v>
      </c>
      <c r="BE338" s="76">
        <f>IF(N338="základní",J338,0)</f>
        <v>0</v>
      </c>
      <c r="BF338" s="76">
        <f>IF(N338="snížená",J338,0)</f>
        <v>0</v>
      </c>
      <c r="BG338" s="76">
        <f>IF(N338="zákl. přenesená",J338,0)</f>
        <v>0</v>
      </c>
      <c r="BH338" s="76">
        <f>IF(N338="sníž. přenesená",J338,0)</f>
        <v>0</v>
      </c>
      <c r="BI338" s="76">
        <f>IF(N338="nulová",J338,0)</f>
        <v>0</v>
      </c>
      <c r="BJ338" s="17" t="s">
        <v>74</v>
      </c>
      <c r="BK338" s="76">
        <f>ROUND(I338*H338,2)</f>
        <v>0</v>
      </c>
      <c r="BL338" s="17" t="s">
        <v>251</v>
      </c>
      <c r="BM338" s="75" t="s">
        <v>495</v>
      </c>
    </row>
    <row r="339" spans="1:47" s="2" customFormat="1" ht="12">
      <c r="A339" s="186"/>
      <c r="B339" s="187"/>
      <c r="C339" s="186"/>
      <c r="D339" s="245" t="s">
        <v>132</v>
      </c>
      <c r="E339" s="186"/>
      <c r="F339" s="246" t="s">
        <v>496</v>
      </c>
      <c r="G339" s="186"/>
      <c r="H339" s="186"/>
      <c r="I339" s="77"/>
      <c r="J339" s="186"/>
      <c r="K339" s="186"/>
      <c r="L339" s="24"/>
      <c r="M339" s="78"/>
      <c r="N339" s="79"/>
      <c r="O339" s="30"/>
      <c r="P339" s="30"/>
      <c r="Q339" s="30"/>
      <c r="R339" s="30"/>
      <c r="S339" s="30"/>
      <c r="T339" s="31"/>
      <c r="U339" s="23"/>
      <c r="V339" s="23"/>
      <c r="W339" s="23"/>
      <c r="X339" s="23"/>
      <c r="Y339" s="23"/>
      <c r="Z339" s="23"/>
      <c r="AA339" s="23"/>
      <c r="AB339" s="23"/>
      <c r="AC339" s="23"/>
      <c r="AD339" s="23"/>
      <c r="AE339" s="23"/>
      <c r="AT339" s="17" t="s">
        <v>132</v>
      </c>
      <c r="AU339" s="17" t="s">
        <v>76</v>
      </c>
    </row>
    <row r="340" spans="1:51" s="13" customFormat="1" ht="12">
      <c r="A340" s="247"/>
      <c r="B340" s="248"/>
      <c r="C340" s="247"/>
      <c r="D340" s="245" t="s">
        <v>134</v>
      </c>
      <c r="E340" s="249" t="s">
        <v>3</v>
      </c>
      <c r="F340" s="250" t="s">
        <v>497</v>
      </c>
      <c r="G340" s="247"/>
      <c r="H340" s="251">
        <v>237.5</v>
      </c>
      <c r="I340" s="82"/>
      <c r="J340" s="247"/>
      <c r="K340" s="247"/>
      <c r="L340" s="80"/>
      <c r="M340" s="83"/>
      <c r="N340" s="84"/>
      <c r="O340" s="84"/>
      <c r="P340" s="84"/>
      <c r="Q340" s="84"/>
      <c r="R340" s="84"/>
      <c r="S340" s="84"/>
      <c r="T340" s="85"/>
      <c r="AT340" s="81" t="s">
        <v>134</v>
      </c>
      <c r="AU340" s="81" t="s">
        <v>76</v>
      </c>
      <c r="AV340" s="13" t="s">
        <v>76</v>
      </c>
      <c r="AW340" s="13" t="s">
        <v>33</v>
      </c>
      <c r="AX340" s="13" t="s">
        <v>69</v>
      </c>
      <c r="AY340" s="81" t="s">
        <v>120</v>
      </c>
    </row>
    <row r="341" spans="1:51" s="13" customFormat="1" ht="12">
      <c r="A341" s="247"/>
      <c r="B341" s="248"/>
      <c r="C341" s="247"/>
      <c r="D341" s="245" t="s">
        <v>134</v>
      </c>
      <c r="E341" s="249" t="s">
        <v>3</v>
      </c>
      <c r="F341" s="250" t="s">
        <v>498</v>
      </c>
      <c r="G341" s="247"/>
      <c r="H341" s="251">
        <v>12.5</v>
      </c>
      <c r="I341" s="82"/>
      <c r="J341" s="247"/>
      <c r="K341" s="247"/>
      <c r="L341" s="80"/>
      <c r="M341" s="83"/>
      <c r="N341" s="84"/>
      <c r="O341" s="84"/>
      <c r="P341" s="84"/>
      <c r="Q341" s="84"/>
      <c r="R341" s="84"/>
      <c r="S341" s="84"/>
      <c r="T341" s="85"/>
      <c r="AT341" s="81" t="s">
        <v>134</v>
      </c>
      <c r="AU341" s="81" t="s">
        <v>76</v>
      </c>
      <c r="AV341" s="13" t="s">
        <v>76</v>
      </c>
      <c r="AW341" s="13" t="s">
        <v>33</v>
      </c>
      <c r="AX341" s="13" t="s">
        <v>69</v>
      </c>
      <c r="AY341" s="81" t="s">
        <v>120</v>
      </c>
    </row>
    <row r="342" spans="1:51" s="14" customFormat="1" ht="12">
      <c r="A342" s="252"/>
      <c r="B342" s="253"/>
      <c r="C342" s="252"/>
      <c r="D342" s="245" t="s">
        <v>134</v>
      </c>
      <c r="E342" s="254" t="s">
        <v>3</v>
      </c>
      <c r="F342" s="255" t="s">
        <v>137</v>
      </c>
      <c r="G342" s="252"/>
      <c r="H342" s="256">
        <v>250</v>
      </c>
      <c r="I342" s="88"/>
      <c r="J342" s="252"/>
      <c r="K342" s="252"/>
      <c r="L342" s="86"/>
      <c r="M342" s="89"/>
      <c r="N342" s="90"/>
      <c r="O342" s="90"/>
      <c r="P342" s="90"/>
      <c r="Q342" s="90"/>
      <c r="R342" s="90"/>
      <c r="S342" s="90"/>
      <c r="T342" s="91"/>
      <c r="AT342" s="87" t="s">
        <v>134</v>
      </c>
      <c r="AU342" s="87" t="s">
        <v>76</v>
      </c>
      <c r="AV342" s="14" t="s">
        <v>130</v>
      </c>
      <c r="AW342" s="14" t="s">
        <v>33</v>
      </c>
      <c r="AX342" s="14" t="s">
        <v>74</v>
      </c>
      <c r="AY342" s="87" t="s">
        <v>120</v>
      </c>
    </row>
    <row r="343" spans="1:65" s="2" customFormat="1" ht="14.45" customHeight="1">
      <c r="A343" s="186"/>
      <c r="B343" s="187"/>
      <c r="C343" s="239" t="s">
        <v>499</v>
      </c>
      <c r="D343" s="239" t="s">
        <v>125</v>
      </c>
      <c r="E343" s="240" t="s">
        <v>500</v>
      </c>
      <c r="F343" s="241" t="s">
        <v>501</v>
      </c>
      <c r="G343" s="242" t="s">
        <v>148</v>
      </c>
      <c r="H343" s="243">
        <v>0.42</v>
      </c>
      <c r="I343" s="70"/>
      <c r="J343" s="244">
        <f>ROUND(I343*H343,2)</f>
        <v>0</v>
      </c>
      <c r="K343" s="241" t="s">
        <v>129</v>
      </c>
      <c r="L343" s="24"/>
      <c r="M343" s="71" t="s">
        <v>3</v>
      </c>
      <c r="N343" s="72" t="s">
        <v>41</v>
      </c>
      <c r="O343" s="30"/>
      <c r="P343" s="73">
        <f>O343*H343</f>
        <v>0</v>
      </c>
      <c r="Q343" s="73">
        <v>0</v>
      </c>
      <c r="R343" s="73">
        <f>Q343*H343</f>
        <v>0</v>
      </c>
      <c r="S343" s="73">
        <v>0</v>
      </c>
      <c r="T343" s="74">
        <f>S343*H343</f>
        <v>0</v>
      </c>
      <c r="U343" s="23"/>
      <c r="V343" s="23"/>
      <c r="W343" s="23"/>
      <c r="X343" s="23"/>
      <c r="Y343" s="23"/>
      <c r="Z343" s="23"/>
      <c r="AA343" s="23"/>
      <c r="AB343" s="23"/>
      <c r="AC343" s="23"/>
      <c r="AD343" s="23"/>
      <c r="AE343" s="23"/>
      <c r="AR343" s="75" t="s">
        <v>251</v>
      </c>
      <c r="AT343" s="75" t="s">
        <v>125</v>
      </c>
      <c r="AU343" s="75" t="s">
        <v>76</v>
      </c>
      <c r="AY343" s="17" t="s">
        <v>120</v>
      </c>
      <c r="BE343" s="76">
        <f>IF(N343="základní",J343,0)</f>
        <v>0</v>
      </c>
      <c r="BF343" s="76">
        <f>IF(N343="snížená",J343,0)</f>
        <v>0</v>
      </c>
      <c r="BG343" s="76">
        <f>IF(N343="zákl. přenesená",J343,0)</f>
        <v>0</v>
      </c>
      <c r="BH343" s="76">
        <f>IF(N343="sníž. přenesená",J343,0)</f>
        <v>0</v>
      </c>
      <c r="BI343" s="76">
        <f>IF(N343="nulová",J343,0)</f>
        <v>0</v>
      </c>
      <c r="BJ343" s="17" t="s">
        <v>74</v>
      </c>
      <c r="BK343" s="76">
        <f>ROUND(I343*H343,2)</f>
        <v>0</v>
      </c>
      <c r="BL343" s="17" t="s">
        <v>251</v>
      </c>
      <c r="BM343" s="75" t="s">
        <v>502</v>
      </c>
    </row>
    <row r="344" spans="1:47" s="2" customFormat="1" ht="19.5">
      <c r="A344" s="186"/>
      <c r="B344" s="187"/>
      <c r="C344" s="186"/>
      <c r="D344" s="245" t="s">
        <v>132</v>
      </c>
      <c r="E344" s="186"/>
      <c r="F344" s="246" t="s">
        <v>503</v>
      </c>
      <c r="G344" s="186"/>
      <c r="H344" s="186"/>
      <c r="I344" s="77"/>
      <c r="J344" s="186"/>
      <c r="K344" s="186"/>
      <c r="L344" s="24"/>
      <c r="M344" s="78"/>
      <c r="N344" s="79"/>
      <c r="O344" s="30"/>
      <c r="P344" s="30"/>
      <c r="Q344" s="30"/>
      <c r="R344" s="30"/>
      <c r="S344" s="30"/>
      <c r="T344" s="31"/>
      <c r="U344" s="23"/>
      <c r="V344" s="23"/>
      <c r="W344" s="23"/>
      <c r="X344" s="23"/>
      <c r="Y344" s="23"/>
      <c r="Z344" s="23"/>
      <c r="AA344" s="23"/>
      <c r="AB344" s="23"/>
      <c r="AC344" s="23"/>
      <c r="AD344" s="23"/>
      <c r="AE344" s="23"/>
      <c r="AT344" s="17" t="s">
        <v>132</v>
      </c>
      <c r="AU344" s="17" t="s">
        <v>76</v>
      </c>
    </row>
    <row r="345" spans="1:47" s="2" customFormat="1" ht="78">
      <c r="A345" s="186"/>
      <c r="B345" s="187"/>
      <c r="C345" s="186"/>
      <c r="D345" s="245" t="s">
        <v>143</v>
      </c>
      <c r="E345" s="186"/>
      <c r="F345" s="257" t="s">
        <v>504</v>
      </c>
      <c r="G345" s="186"/>
      <c r="H345" s="186"/>
      <c r="I345" s="77"/>
      <c r="J345" s="186"/>
      <c r="K345" s="186"/>
      <c r="L345" s="24"/>
      <c r="M345" s="78"/>
      <c r="N345" s="79"/>
      <c r="O345" s="30"/>
      <c r="P345" s="30"/>
      <c r="Q345" s="30"/>
      <c r="R345" s="30"/>
      <c r="S345" s="30"/>
      <c r="T345" s="31"/>
      <c r="U345" s="23"/>
      <c r="V345" s="23"/>
      <c r="W345" s="23"/>
      <c r="X345" s="23"/>
      <c r="Y345" s="23"/>
      <c r="Z345" s="23"/>
      <c r="AA345" s="23"/>
      <c r="AB345" s="23"/>
      <c r="AC345" s="23"/>
      <c r="AD345" s="23"/>
      <c r="AE345" s="23"/>
      <c r="AT345" s="17" t="s">
        <v>143</v>
      </c>
      <c r="AU345" s="17" t="s">
        <v>76</v>
      </c>
    </row>
    <row r="346" spans="1:63" s="12" customFormat="1" ht="22.9" customHeight="1">
      <c r="A346" s="232"/>
      <c r="B346" s="233"/>
      <c r="C346" s="232"/>
      <c r="D346" s="234" t="s">
        <v>68</v>
      </c>
      <c r="E346" s="237" t="s">
        <v>505</v>
      </c>
      <c r="F346" s="237" t="s">
        <v>506</v>
      </c>
      <c r="G346" s="232"/>
      <c r="H346" s="232"/>
      <c r="I346" s="63"/>
      <c r="J346" s="238">
        <f>BK346</f>
        <v>0</v>
      </c>
      <c r="K346" s="232"/>
      <c r="L346" s="61"/>
      <c r="M346" s="64"/>
      <c r="N346" s="65"/>
      <c r="O346" s="65"/>
      <c r="P346" s="66">
        <f>SUM(P347:P361)</f>
        <v>0</v>
      </c>
      <c r="Q346" s="65"/>
      <c r="R346" s="66">
        <f>SUM(R347:R361)</f>
        <v>1.4844375</v>
      </c>
      <c r="S346" s="65"/>
      <c r="T346" s="67">
        <f>SUM(T347:T361)</f>
        <v>0</v>
      </c>
      <c r="AR346" s="62" t="s">
        <v>76</v>
      </c>
      <c r="AT346" s="68" t="s">
        <v>68</v>
      </c>
      <c r="AU346" s="68" t="s">
        <v>74</v>
      </c>
      <c r="AY346" s="62" t="s">
        <v>120</v>
      </c>
      <c r="BK346" s="69">
        <f>SUM(BK347:BK361)</f>
        <v>0</v>
      </c>
    </row>
    <row r="347" spans="1:65" s="2" customFormat="1" ht="14.45" customHeight="1">
      <c r="A347" s="186"/>
      <c r="B347" s="187"/>
      <c r="C347" s="239" t="s">
        <v>507</v>
      </c>
      <c r="D347" s="239" t="s">
        <v>125</v>
      </c>
      <c r="E347" s="240" t="s">
        <v>508</v>
      </c>
      <c r="F347" s="241" t="s">
        <v>509</v>
      </c>
      <c r="G347" s="242" t="s">
        <v>353</v>
      </c>
      <c r="H347" s="243">
        <v>1000</v>
      </c>
      <c r="I347" s="70"/>
      <c r="J347" s="244">
        <f>ROUND(I347*H347,2)</f>
        <v>0</v>
      </c>
      <c r="K347" s="241" t="s">
        <v>129</v>
      </c>
      <c r="L347" s="24"/>
      <c r="M347" s="71" t="s">
        <v>3</v>
      </c>
      <c r="N347" s="72" t="s">
        <v>41</v>
      </c>
      <c r="O347" s="30"/>
      <c r="P347" s="73">
        <f>O347*H347</f>
        <v>0</v>
      </c>
      <c r="Q347" s="73">
        <v>0</v>
      </c>
      <c r="R347" s="73">
        <f>Q347*H347</f>
        <v>0</v>
      </c>
      <c r="S347" s="73">
        <v>0</v>
      </c>
      <c r="T347" s="74">
        <f>S347*H347</f>
        <v>0</v>
      </c>
      <c r="U347" s="23"/>
      <c r="V347" s="23"/>
      <c r="W347" s="23"/>
      <c r="X347" s="23"/>
      <c r="Y347" s="23"/>
      <c r="Z347" s="23"/>
      <c r="AA347" s="23"/>
      <c r="AB347" s="23"/>
      <c r="AC347" s="23"/>
      <c r="AD347" s="23"/>
      <c r="AE347" s="23"/>
      <c r="AR347" s="75" t="s">
        <v>251</v>
      </c>
      <c r="AT347" s="75" t="s">
        <v>125</v>
      </c>
      <c r="AU347" s="75" t="s">
        <v>76</v>
      </c>
      <c r="AY347" s="17" t="s">
        <v>120</v>
      </c>
      <c r="BE347" s="76">
        <f>IF(N347="základní",J347,0)</f>
        <v>0</v>
      </c>
      <c r="BF347" s="76">
        <f>IF(N347="snížená",J347,0)</f>
        <v>0</v>
      </c>
      <c r="BG347" s="76">
        <f>IF(N347="zákl. přenesená",J347,0)</f>
        <v>0</v>
      </c>
      <c r="BH347" s="76">
        <f>IF(N347="sníž. přenesená",J347,0)</f>
        <v>0</v>
      </c>
      <c r="BI347" s="76">
        <f>IF(N347="nulová",J347,0)</f>
        <v>0</v>
      </c>
      <c r="BJ347" s="17" t="s">
        <v>74</v>
      </c>
      <c r="BK347" s="76">
        <f>ROUND(I347*H347,2)</f>
        <v>0</v>
      </c>
      <c r="BL347" s="17" t="s">
        <v>251</v>
      </c>
      <c r="BM347" s="75" t="s">
        <v>510</v>
      </c>
    </row>
    <row r="348" spans="1:47" s="2" customFormat="1" ht="19.5">
      <c r="A348" s="186"/>
      <c r="B348" s="187"/>
      <c r="C348" s="186"/>
      <c r="D348" s="245" t="s">
        <v>132</v>
      </c>
      <c r="E348" s="186"/>
      <c r="F348" s="246" t="s">
        <v>511</v>
      </c>
      <c r="G348" s="186"/>
      <c r="H348" s="186"/>
      <c r="I348" s="77"/>
      <c r="J348" s="186"/>
      <c r="K348" s="186"/>
      <c r="L348" s="24"/>
      <c r="M348" s="78"/>
      <c r="N348" s="79"/>
      <c r="O348" s="30"/>
      <c r="P348" s="30"/>
      <c r="Q348" s="30"/>
      <c r="R348" s="30"/>
      <c r="S348" s="30"/>
      <c r="T348" s="31"/>
      <c r="U348" s="23"/>
      <c r="V348" s="23"/>
      <c r="W348" s="23"/>
      <c r="X348" s="23"/>
      <c r="Y348" s="23"/>
      <c r="Z348" s="23"/>
      <c r="AA348" s="23"/>
      <c r="AB348" s="23"/>
      <c r="AC348" s="23"/>
      <c r="AD348" s="23"/>
      <c r="AE348" s="23"/>
      <c r="AT348" s="17" t="s">
        <v>132</v>
      </c>
      <c r="AU348" s="17" t="s">
        <v>76</v>
      </c>
    </row>
    <row r="349" spans="1:47" s="2" customFormat="1" ht="156">
      <c r="A349" s="186"/>
      <c r="B349" s="187"/>
      <c r="C349" s="186"/>
      <c r="D349" s="245" t="s">
        <v>143</v>
      </c>
      <c r="E349" s="186"/>
      <c r="F349" s="257" t="s">
        <v>512</v>
      </c>
      <c r="G349" s="186"/>
      <c r="H349" s="186"/>
      <c r="I349" s="77"/>
      <c r="J349" s="186"/>
      <c r="K349" s="186"/>
      <c r="L349" s="24"/>
      <c r="M349" s="78"/>
      <c r="N349" s="79"/>
      <c r="O349" s="30"/>
      <c r="P349" s="30"/>
      <c r="Q349" s="30"/>
      <c r="R349" s="30"/>
      <c r="S349" s="30"/>
      <c r="T349" s="31"/>
      <c r="U349" s="23"/>
      <c r="V349" s="23"/>
      <c r="W349" s="23"/>
      <c r="X349" s="23"/>
      <c r="Y349" s="23"/>
      <c r="Z349" s="23"/>
      <c r="AA349" s="23"/>
      <c r="AB349" s="23"/>
      <c r="AC349" s="23"/>
      <c r="AD349" s="23"/>
      <c r="AE349" s="23"/>
      <c r="AT349" s="17" t="s">
        <v>143</v>
      </c>
      <c r="AU349" s="17" t="s">
        <v>76</v>
      </c>
    </row>
    <row r="350" spans="1:65" s="2" customFormat="1" ht="14.45" customHeight="1">
      <c r="A350" s="186"/>
      <c r="B350" s="187"/>
      <c r="C350" s="239" t="s">
        <v>513</v>
      </c>
      <c r="D350" s="239" t="s">
        <v>125</v>
      </c>
      <c r="E350" s="240" t="s">
        <v>514</v>
      </c>
      <c r="F350" s="241" t="s">
        <v>515</v>
      </c>
      <c r="G350" s="242" t="s">
        <v>128</v>
      </c>
      <c r="H350" s="243">
        <v>131.25</v>
      </c>
      <c r="I350" s="70"/>
      <c r="J350" s="244">
        <f>ROUND(I350*H350,2)</f>
        <v>0</v>
      </c>
      <c r="K350" s="241" t="s">
        <v>129</v>
      </c>
      <c r="L350" s="24"/>
      <c r="M350" s="71" t="s">
        <v>3</v>
      </c>
      <c r="N350" s="72" t="s">
        <v>41</v>
      </c>
      <c r="O350" s="30"/>
      <c r="P350" s="73">
        <f>O350*H350</f>
        <v>0</v>
      </c>
      <c r="Q350" s="73">
        <v>0.01131</v>
      </c>
      <c r="R350" s="73">
        <f>Q350*H350</f>
        <v>1.4844375</v>
      </c>
      <c r="S350" s="73">
        <v>0</v>
      </c>
      <c r="T350" s="74">
        <f>S350*H350</f>
        <v>0</v>
      </c>
      <c r="U350" s="23"/>
      <c r="V350" s="23"/>
      <c r="W350" s="23"/>
      <c r="X350" s="23"/>
      <c r="Y350" s="23"/>
      <c r="Z350" s="23"/>
      <c r="AA350" s="23"/>
      <c r="AB350" s="23"/>
      <c r="AC350" s="23"/>
      <c r="AD350" s="23"/>
      <c r="AE350" s="23"/>
      <c r="AR350" s="75" t="s">
        <v>251</v>
      </c>
      <c r="AT350" s="75" t="s">
        <v>125</v>
      </c>
      <c r="AU350" s="75" t="s">
        <v>76</v>
      </c>
      <c r="AY350" s="17" t="s">
        <v>120</v>
      </c>
      <c r="BE350" s="76">
        <f>IF(N350="základní",J350,0)</f>
        <v>0</v>
      </c>
      <c r="BF350" s="76">
        <f>IF(N350="snížená",J350,0)</f>
        <v>0</v>
      </c>
      <c r="BG350" s="76">
        <f>IF(N350="zákl. přenesená",J350,0)</f>
        <v>0</v>
      </c>
      <c r="BH350" s="76">
        <f>IF(N350="sníž. přenesená",J350,0)</f>
        <v>0</v>
      </c>
      <c r="BI350" s="76">
        <f>IF(N350="nulová",J350,0)</f>
        <v>0</v>
      </c>
      <c r="BJ350" s="17" t="s">
        <v>74</v>
      </c>
      <c r="BK350" s="76">
        <f>ROUND(I350*H350,2)</f>
        <v>0</v>
      </c>
      <c r="BL350" s="17" t="s">
        <v>251</v>
      </c>
      <c r="BM350" s="75" t="s">
        <v>516</v>
      </c>
    </row>
    <row r="351" spans="1:47" s="2" customFormat="1" ht="19.5">
      <c r="A351" s="186"/>
      <c r="B351" s="187"/>
      <c r="C351" s="186"/>
      <c r="D351" s="245" t="s">
        <v>132</v>
      </c>
      <c r="E351" s="186"/>
      <c r="F351" s="246" t="s">
        <v>517</v>
      </c>
      <c r="G351" s="186"/>
      <c r="H351" s="186"/>
      <c r="I351" s="77"/>
      <c r="J351" s="186"/>
      <c r="K351" s="186"/>
      <c r="L351" s="24"/>
      <c r="M351" s="78"/>
      <c r="N351" s="79"/>
      <c r="O351" s="30"/>
      <c r="P351" s="30"/>
      <c r="Q351" s="30"/>
      <c r="R351" s="30"/>
      <c r="S351" s="30"/>
      <c r="T351" s="31"/>
      <c r="U351" s="23"/>
      <c r="V351" s="23"/>
      <c r="W351" s="23"/>
      <c r="X351" s="23"/>
      <c r="Y351" s="23"/>
      <c r="Z351" s="23"/>
      <c r="AA351" s="23"/>
      <c r="AB351" s="23"/>
      <c r="AC351" s="23"/>
      <c r="AD351" s="23"/>
      <c r="AE351" s="23"/>
      <c r="AT351" s="17" t="s">
        <v>132</v>
      </c>
      <c r="AU351" s="17" t="s">
        <v>76</v>
      </c>
    </row>
    <row r="352" spans="1:47" s="2" customFormat="1" ht="39">
      <c r="A352" s="186"/>
      <c r="B352" s="187"/>
      <c r="C352" s="186"/>
      <c r="D352" s="245" t="s">
        <v>143</v>
      </c>
      <c r="E352" s="186"/>
      <c r="F352" s="257" t="s">
        <v>518</v>
      </c>
      <c r="G352" s="186"/>
      <c r="H352" s="186"/>
      <c r="I352" s="77"/>
      <c r="J352" s="186"/>
      <c r="K352" s="186"/>
      <c r="L352" s="24"/>
      <c r="M352" s="78"/>
      <c r="N352" s="79"/>
      <c r="O352" s="30"/>
      <c r="P352" s="30"/>
      <c r="Q352" s="30"/>
      <c r="R352" s="30"/>
      <c r="S352" s="30"/>
      <c r="T352" s="31"/>
      <c r="U352" s="23"/>
      <c r="V352" s="23"/>
      <c r="W352" s="23"/>
      <c r="X352" s="23"/>
      <c r="Y352" s="23"/>
      <c r="Z352" s="23"/>
      <c r="AA352" s="23"/>
      <c r="AB352" s="23"/>
      <c r="AC352" s="23"/>
      <c r="AD352" s="23"/>
      <c r="AE352" s="23"/>
      <c r="AT352" s="17" t="s">
        <v>143</v>
      </c>
      <c r="AU352" s="17" t="s">
        <v>76</v>
      </c>
    </row>
    <row r="353" spans="1:51" s="13" customFormat="1" ht="12">
      <c r="A353" s="247"/>
      <c r="B353" s="248"/>
      <c r="C353" s="247"/>
      <c r="D353" s="245" t="s">
        <v>134</v>
      </c>
      <c r="E353" s="249" t="s">
        <v>3</v>
      </c>
      <c r="F353" s="250" t="s">
        <v>193</v>
      </c>
      <c r="G353" s="247"/>
      <c r="H353" s="251">
        <v>20</v>
      </c>
      <c r="I353" s="82"/>
      <c r="J353" s="247"/>
      <c r="K353" s="247"/>
      <c r="L353" s="80"/>
      <c r="M353" s="83"/>
      <c r="N353" s="84"/>
      <c r="O353" s="84"/>
      <c r="P353" s="84"/>
      <c r="Q353" s="84"/>
      <c r="R353" s="84"/>
      <c r="S353" s="84"/>
      <c r="T353" s="85"/>
      <c r="AT353" s="81" t="s">
        <v>134</v>
      </c>
      <c r="AU353" s="81" t="s">
        <v>76</v>
      </c>
      <c r="AV353" s="13" t="s">
        <v>76</v>
      </c>
      <c r="AW353" s="13" t="s">
        <v>33</v>
      </c>
      <c r="AX353" s="13" t="s">
        <v>69</v>
      </c>
      <c r="AY353" s="81" t="s">
        <v>120</v>
      </c>
    </row>
    <row r="354" spans="1:51" s="13" customFormat="1" ht="12">
      <c r="A354" s="247"/>
      <c r="B354" s="248"/>
      <c r="C354" s="247"/>
      <c r="D354" s="245" t="s">
        <v>134</v>
      </c>
      <c r="E354" s="249" t="s">
        <v>3</v>
      </c>
      <c r="F354" s="250" t="s">
        <v>194</v>
      </c>
      <c r="G354" s="247"/>
      <c r="H354" s="251">
        <v>11.25</v>
      </c>
      <c r="I354" s="82"/>
      <c r="J354" s="247"/>
      <c r="K354" s="247"/>
      <c r="L354" s="80"/>
      <c r="M354" s="83"/>
      <c r="N354" s="84"/>
      <c r="O354" s="84"/>
      <c r="P354" s="84"/>
      <c r="Q354" s="84"/>
      <c r="R354" s="84"/>
      <c r="S354" s="84"/>
      <c r="T354" s="85"/>
      <c r="AT354" s="81" t="s">
        <v>134</v>
      </c>
      <c r="AU354" s="81" t="s">
        <v>76</v>
      </c>
      <c r="AV354" s="13" t="s">
        <v>76</v>
      </c>
      <c r="AW354" s="13" t="s">
        <v>33</v>
      </c>
      <c r="AX354" s="13" t="s">
        <v>69</v>
      </c>
      <c r="AY354" s="81" t="s">
        <v>120</v>
      </c>
    </row>
    <row r="355" spans="1:51" s="13" customFormat="1" ht="12">
      <c r="A355" s="247"/>
      <c r="B355" s="248"/>
      <c r="C355" s="247"/>
      <c r="D355" s="245" t="s">
        <v>134</v>
      </c>
      <c r="E355" s="249" t="s">
        <v>3</v>
      </c>
      <c r="F355" s="250" t="s">
        <v>195</v>
      </c>
      <c r="G355" s="247"/>
      <c r="H355" s="251">
        <v>20</v>
      </c>
      <c r="I355" s="82"/>
      <c r="J355" s="247"/>
      <c r="K355" s="247"/>
      <c r="L355" s="80"/>
      <c r="M355" s="83"/>
      <c r="N355" s="84"/>
      <c r="O355" s="84"/>
      <c r="P355" s="84"/>
      <c r="Q355" s="84"/>
      <c r="R355" s="84"/>
      <c r="S355" s="84"/>
      <c r="T355" s="85"/>
      <c r="AT355" s="81" t="s">
        <v>134</v>
      </c>
      <c r="AU355" s="81" t="s">
        <v>76</v>
      </c>
      <c r="AV355" s="13" t="s">
        <v>76</v>
      </c>
      <c r="AW355" s="13" t="s">
        <v>33</v>
      </c>
      <c r="AX355" s="13" t="s">
        <v>69</v>
      </c>
      <c r="AY355" s="81" t="s">
        <v>120</v>
      </c>
    </row>
    <row r="356" spans="1:51" s="13" customFormat="1" ht="12">
      <c r="A356" s="247"/>
      <c r="B356" s="248"/>
      <c r="C356" s="247"/>
      <c r="D356" s="245" t="s">
        <v>134</v>
      </c>
      <c r="E356" s="249" t="s">
        <v>3</v>
      </c>
      <c r="F356" s="250" t="s">
        <v>196</v>
      </c>
      <c r="G356" s="247"/>
      <c r="H356" s="251">
        <v>8</v>
      </c>
      <c r="I356" s="82"/>
      <c r="J356" s="247"/>
      <c r="K356" s="247"/>
      <c r="L356" s="80"/>
      <c r="M356" s="83"/>
      <c r="N356" s="84"/>
      <c r="O356" s="84"/>
      <c r="P356" s="84"/>
      <c r="Q356" s="84"/>
      <c r="R356" s="84"/>
      <c r="S356" s="84"/>
      <c r="T356" s="85"/>
      <c r="AT356" s="81" t="s">
        <v>134</v>
      </c>
      <c r="AU356" s="81" t="s">
        <v>76</v>
      </c>
      <c r="AV356" s="13" t="s">
        <v>76</v>
      </c>
      <c r="AW356" s="13" t="s">
        <v>33</v>
      </c>
      <c r="AX356" s="13" t="s">
        <v>69</v>
      </c>
      <c r="AY356" s="81" t="s">
        <v>120</v>
      </c>
    </row>
    <row r="357" spans="1:51" s="13" customFormat="1" ht="12">
      <c r="A357" s="247"/>
      <c r="B357" s="248"/>
      <c r="C357" s="247"/>
      <c r="D357" s="245" t="s">
        <v>134</v>
      </c>
      <c r="E357" s="249" t="s">
        <v>3</v>
      </c>
      <c r="F357" s="250" t="s">
        <v>197</v>
      </c>
      <c r="G357" s="247"/>
      <c r="H357" s="251">
        <v>72</v>
      </c>
      <c r="I357" s="82"/>
      <c r="J357" s="247"/>
      <c r="K357" s="247"/>
      <c r="L357" s="80"/>
      <c r="M357" s="83"/>
      <c r="N357" s="84"/>
      <c r="O357" s="84"/>
      <c r="P357" s="84"/>
      <c r="Q357" s="84"/>
      <c r="R357" s="84"/>
      <c r="S357" s="84"/>
      <c r="T357" s="85"/>
      <c r="AT357" s="81" t="s">
        <v>134</v>
      </c>
      <c r="AU357" s="81" t="s">
        <v>76</v>
      </c>
      <c r="AV357" s="13" t="s">
        <v>76</v>
      </c>
      <c r="AW357" s="13" t="s">
        <v>33</v>
      </c>
      <c r="AX357" s="13" t="s">
        <v>69</v>
      </c>
      <c r="AY357" s="81" t="s">
        <v>120</v>
      </c>
    </row>
    <row r="358" spans="1:51" s="14" customFormat="1" ht="12">
      <c r="A358" s="252"/>
      <c r="B358" s="253"/>
      <c r="C358" s="252"/>
      <c r="D358" s="245" t="s">
        <v>134</v>
      </c>
      <c r="E358" s="254" t="s">
        <v>3</v>
      </c>
      <c r="F358" s="255" t="s">
        <v>137</v>
      </c>
      <c r="G358" s="252"/>
      <c r="H358" s="256">
        <v>131.25</v>
      </c>
      <c r="I358" s="88"/>
      <c r="J358" s="252"/>
      <c r="K358" s="252"/>
      <c r="L358" s="86"/>
      <c r="M358" s="89"/>
      <c r="N358" s="90"/>
      <c r="O358" s="90"/>
      <c r="P358" s="90"/>
      <c r="Q358" s="90"/>
      <c r="R358" s="90"/>
      <c r="S358" s="90"/>
      <c r="T358" s="91"/>
      <c r="AT358" s="87" t="s">
        <v>134</v>
      </c>
      <c r="AU358" s="87" t="s">
        <v>76</v>
      </c>
      <c r="AV358" s="14" t="s">
        <v>130</v>
      </c>
      <c r="AW358" s="14" t="s">
        <v>33</v>
      </c>
      <c r="AX358" s="14" t="s">
        <v>74</v>
      </c>
      <c r="AY358" s="87" t="s">
        <v>120</v>
      </c>
    </row>
    <row r="359" spans="1:65" s="2" customFormat="1" ht="14.45" customHeight="1">
      <c r="A359" s="186"/>
      <c r="B359" s="187"/>
      <c r="C359" s="239" t="s">
        <v>519</v>
      </c>
      <c r="D359" s="239" t="s">
        <v>125</v>
      </c>
      <c r="E359" s="240" t="s">
        <v>520</v>
      </c>
      <c r="F359" s="241" t="s">
        <v>521</v>
      </c>
      <c r="G359" s="242" t="s">
        <v>148</v>
      </c>
      <c r="H359" s="243">
        <v>1.484</v>
      </c>
      <c r="I359" s="70"/>
      <c r="J359" s="244">
        <f>ROUND(I359*H359,2)</f>
        <v>0</v>
      </c>
      <c r="K359" s="241" t="s">
        <v>129</v>
      </c>
      <c r="L359" s="24"/>
      <c r="M359" s="71" t="s">
        <v>3</v>
      </c>
      <c r="N359" s="72" t="s">
        <v>41</v>
      </c>
      <c r="O359" s="30"/>
      <c r="P359" s="73">
        <f>O359*H359</f>
        <v>0</v>
      </c>
      <c r="Q359" s="73">
        <v>0</v>
      </c>
      <c r="R359" s="73">
        <f>Q359*H359</f>
        <v>0</v>
      </c>
      <c r="S359" s="73">
        <v>0</v>
      </c>
      <c r="T359" s="74">
        <f>S359*H359</f>
        <v>0</v>
      </c>
      <c r="U359" s="23"/>
      <c r="V359" s="23"/>
      <c r="W359" s="23"/>
      <c r="X359" s="23"/>
      <c r="Y359" s="23"/>
      <c r="Z359" s="23"/>
      <c r="AA359" s="23"/>
      <c r="AB359" s="23"/>
      <c r="AC359" s="23"/>
      <c r="AD359" s="23"/>
      <c r="AE359" s="23"/>
      <c r="AR359" s="75" t="s">
        <v>251</v>
      </c>
      <c r="AT359" s="75" t="s">
        <v>125</v>
      </c>
      <c r="AU359" s="75" t="s">
        <v>76</v>
      </c>
      <c r="AY359" s="17" t="s">
        <v>120</v>
      </c>
      <c r="BE359" s="76">
        <f>IF(N359="základní",J359,0)</f>
        <v>0</v>
      </c>
      <c r="BF359" s="76">
        <f>IF(N359="snížená",J359,0)</f>
        <v>0</v>
      </c>
      <c r="BG359" s="76">
        <f>IF(N359="zákl. přenesená",J359,0)</f>
        <v>0</v>
      </c>
      <c r="BH359" s="76">
        <f>IF(N359="sníž. přenesená",J359,0)</f>
        <v>0</v>
      </c>
      <c r="BI359" s="76">
        <f>IF(N359="nulová",J359,0)</f>
        <v>0</v>
      </c>
      <c r="BJ359" s="17" t="s">
        <v>74</v>
      </c>
      <c r="BK359" s="76">
        <f>ROUND(I359*H359,2)</f>
        <v>0</v>
      </c>
      <c r="BL359" s="17" t="s">
        <v>251</v>
      </c>
      <c r="BM359" s="75" t="s">
        <v>522</v>
      </c>
    </row>
    <row r="360" spans="1:47" s="2" customFormat="1" ht="19.5">
      <c r="A360" s="186"/>
      <c r="B360" s="187"/>
      <c r="C360" s="186"/>
      <c r="D360" s="245" t="s">
        <v>132</v>
      </c>
      <c r="E360" s="186"/>
      <c r="F360" s="246" t="s">
        <v>523</v>
      </c>
      <c r="G360" s="186"/>
      <c r="H360" s="186"/>
      <c r="I360" s="77"/>
      <c r="J360" s="186"/>
      <c r="K360" s="186"/>
      <c r="L360" s="24"/>
      <c r="M360" s="78"/>
      <c r="N360" s="79"/>
      <c r="O360" s="30"/>
      <c r="P360" s="30"/>
      <c r="Q360" s="30"/>
      <c r="R360" s="30"/>
      <c r="S360" s="30"/>
      <c r="T360" s="31"/>
      <c r="U360" s="23"/>
      <c r="V360" s="23"/>
      <c r="W360" s="23"/>
      <c r="X360" s="23"/>
      <c r="Y360" s="23"/>
      <c r="Z360" s="23"/>
      <c r="AA360" s="23"/>
      <c r="AB360" s="23"/>
      <c r="AC360" s="23"/>
      <c r="AD360" s="23"/>
      <c r="AE360" s="23"/>
      <c r="AT360" s="17" t="s">
        <v>132</v>
      </c>
      <c r="AU360" s="17" t="s">
        <v>76</v>
      </c>
    </row>
    <row r="361" spans="1:47" s="2" customFormat="1" ht="78">
      <c r="A361" s="186"/>
      <c r="B361" s="187"/>
      <c r="C361" s="186"/>
      <c r="D361" s="245" t="s">
        <v>143</v>
      </c>
      <c r="E361" s="186"/>
      <c r="F361" s="257" t="s">
        <v>406</v>
      </c>
      <c r="G361" s="186"/>
      <c r="H361" s="186"/>
      <c r="I361" s="77"/>
      <c r="J361" s="186"/>
      <c r="K361" s="186"/>
      <c r="L361" s="24"/>
      <c r="M361" s="78"/>
      <c r="N361" s="79"/>
      <c r="O361" s="30"/>
      <c r="P361" s="30"/>
      <c r="Q361" s="30"/>
      <c r="R361" s="30"/>
      <c r="S361" s="30"/>
      <c r="T361" s="31"/>
      <c r="U361" s="23"/>
      <c r="V361" s="23"/>
      <c r="W361" s="23"/>
      <c r="X361" s="23"/>
      <c r="Y361" s="23"/>
      <c r="Z361" s="23"/>
      <c r="AA361" s="23"/>
      <c r="AB361" s="23"/>
      <c r="AC361" s="23"/>
      <c r="AD361" s="23"/>
      <c r="AE361" s="23"/>
      <c r="AT361" s="17" t="s">
        <v>143</v>
      </c>
      <c r="AU361" s="17" t="s">
        <v>76</v>
      </c>
    </row>
    <row r="362" spans="1:63" s="12" customFormat="1" ht="22.9" customHeight="1">
      <c r="A362" s="232"/>
      <c r="B362" s="233"/>
      <c r="C362" s="232"/>
      <c r="D362" s="234" t="s">
        <v>68</v>
      </c>
      <c r="E362" s="237" t="s">
        <v>524</v>
      </c>
      <c r="F362" s="237" t="s">
        <v>525</v>
      </c>
      <c r="G362" s="232"/>
      <c r="H362" s="232"/>
      <c r="I362" s="63"/>
      <c r="J362" s="238">
        <f>BK362</f>
        <v>0</v>
      </c>
      <c r="K362" s="232"/>
      <c r="L362" s="61"/>
      <c r="M362" s="64"/>
      <c r="N362" s="65"/>
      <c r="O362" s="65"/>
      <c r="P362" s="66">
        <f>SUM(P363:P398)</f>
        <v>0</v>
      </c>
      <c r="Q362" s="65"/>
      <c r="R362" s="66">
        <f>SUM(R363:R398)</f>
        <v>1.3298</v>
      </c>
      <c r="S362" s="65"/>
      <c r="T362" s="67">
        <f>SUM(T363:T398)</f>
        <v>1.5733499999999998</v>
      </c>
      <c r="AR362" s="62" t="s">
        <v>76</v>
      </c>
      <c r="AT362" s="68" t="s">
        <v>68</v>
      </c>
      <c r="AU362" s="68" t="s">
        <v>74</v>
      </c>
      <c r="AY362" s="62" t="s">
        <v>120</v>
      </c>
      <c r="BK362" s="69">
        <f>SUM(BK363:BK398)</f>
        <v>0</v>
      </c>
    </row>
    <row r="363" spans="1:65" s="2" customFormat="1" ht="14.45" customHeight="1">
      <c r="A363" s="186"/>
      <c r="B363" s="187"/>
      <c r="C363" s="239" t="s">
        <v>155</v>
      </c>
      <c r="D363" s="239" t="s">
        <v>125</v>
      </c>
      <c r="E363" s="240" t="s">
        <v>526</v>
      </c>
      <c r="F363" s="241" t="s">
        <v>527</v>
      </c>
      <c r="G363" s="242" t="s">
        <v>254</v>
      </c>
      <c r="H363" s="243">
        <v>155</v>
      </c>
      <c r="I363" s="70"/>
      <c r="J363" s="244">
        <f>ROUND(I363*H363,2)</f>
        <v>0</v>
      </c>
      <c r="K363" s="241" t="s">
        <v>129</v>
      </c>
      <c r="L363" s="24"/>
      <c r="M363" s="71" t="s">
        <v>3</v>
      </c>
      <c r="N363" s="72" t="s">
        <v>41</v>
      </c>
      <c r="O363" s="30"/>
      <c r="P363" s="73">
        <f>O363*H363</f>
        <v>0</v>
      </c>
      <c r="Q363" s="73">
        <v>0</v>
      </c>
      <c r="R363" s="73">
        <f>Q363*H363</f>
        <v>0</v>
      </c>
      <c r="S363" s="73">
        <v>0.00191</v>
      </c>
      <c r="T363" s="74">
        <f>S363*H363</f>
        <v>0.29605</v>
      </c>
      <c r="U363" s="23"/>
      <c r="V363" s="23"/>
      <c r="W363" s="23"/>
      <c r="X363" s="23"/>
      <c r="Y363" s="23"/>
      <c r="Z363" s="23"/>
      <c r="AA363" s="23"/>
      <c r="AB363" s="23"/>
      <c r="AC363" s="23"/>
      <c r="AD363" s="23"/>
      <c r="AE363" s="23"/>
      <c r="AR363" s="75" t="s">
        <v>251</v>
      </c>
      <c r="AT363" s="75" t="s">
        <v>125</v>
      </c>
      <c r="AU363" s="75" t="s">
        <v>76</v>
      </c>
      <c r="AY363" s="17" t="s">
        <v>120</v>
      </c>
      <c r="BE363" s="76">
        <f>IF(N363="základní",J363,0)</f>
        <v>0</v>
      </c>
      <c r="BF363" s="76">
        <f>IF(N363="snížená",J363,0)</f>
        <v>0</v>
      </c>
      <c r="BG363" s="76">
        <f>IF(N363="zákl. přenesená",J363,0)</f>
        <v>0</v>
      </c>
      <c r="BH363" s="76">
        <f>IF(N363="sníž. přenesená",J363,0)</f>
        <v>0</v>
      </c>
      <c r="BI363" s="76">
        <f>IF(N363="nulová",J363,0)</f>
        <v>0</v>
      </c>
      <c r="BJ363" s="17" t="s">
        <v>74</v>
      </c>
      <c r="BK363" s="76">
        <f>ROUND(I363*H363,2)</f>
        <v>0</v>
      </c>
      <c r="BL363" s="17" t="s">
        <v>251</v>
      </c>
      <c r="BM363" s="75" t="s">
        <v>528</v>
      </c>
    </row>
    <row r="364" spans="1:47" s="2" customFormat="1" ht="12">
      <c r="A364" s="186"/>
      <c r="B364" s="187"/>
      <c r="C364" s="186"/>
      <c r="D364" s="245" t="s">
        <v>132</v>
      </c>
      <c r="E364" s="186"/>
      <c r="F364" s="246" t="s">
        <v>529</v>
      </c>
      <c r="G364" s="186"/>
      <c r="H364" s="186"/>
      <c r="I364" s="77"/>
      <c r="J364" s="186"/>
      <c r="K364" s="186"/>
      <c r="L364" s="24"/>
      <c r="M364" s="78"/>
      <c r="N364" s="79"/>
      <c r="O364" s="30"/>
      <c r="P364" s="30"/>
      <c r="Q364" s="30"/>
      <c r="R364" s="30"/>
      <c r="S364" s="30"/>
      <c r="T364" s="31"/>
      <c r="U364" s="23"/>
      <c r="V364" s="23"/>
      <c r="W364" s="23"/>
      <c r="X364" s="23"/>
      <c r="Y364" s="23"/>
      <c r="Z364" s="23"/>
      <c r="AA364" s="23"/>
      <c r="AB364" s="23"/>
      <c r="AC364" s="23"/>
      <c r="AD364" s="23"/>
      <c r="AE364" s="23"/>
      <c r="AT364" s="17" t="s">
        <v>132</v>
      </c>
      <c r="AU364" s="17" t="s">
        <v>76</v>
      </c>
    </row>
    <row r="365" spans="1:51" s="13" customFormat="1" ht="12">
      <c r="A365" s="247"/>
      <c r="B365" s="248"/>
      <c r="C365" s="247"/>
      <c r="D365" s="245" t="s">
        <v>134</v>
      </c>
      <c r="E365" s="249" t="s">
        <v>3</v>
      </c>
      <c r="F365" s="250" t="s">
        <v>530</v>
      </c>
      <c r="G365" s="247"/>
      <c r="H365" s="251">
        <v>45</v>
      </c>
      <c r="I365" s="82"/>
      <c r="J365" s="247"/>
      <c r="K365" s="247"/>
      <c r="L365" s="80"/>
      <c r="M365" s="83"/>
      <c r="N365" s="84"/>
      <c r="O365" s="84"/>
      <c r="P365" s="84"/>
      <c r="Q365" s="84"/>
      <c r="R365" s="84"/>
      <c r="S365" s="84"/>
      <c r="T365" s="85"/>
      <c r="AT365" s="81" t="s">
        <v>134</v>
      </c>
      <c r="AU365" s="81" t="s">
        <v>76</v>
      </c>
      <c r="AV365" s="13" t="s">
        <v>76</v>
      </c>
      <c r="AW365" s="13" t="s">
        <v>33</v>
      </c>
      <c r="AX365" s="13" t="s">
        <v>69</v>
      </c>
      <c r="AY365" s="81" t="s">
        <v>120</v>
      </c>
    </row>
    <row r="366" spans="1:51" s="13" customFormat="1" ht="12">
      <c r="A366" s="247"/>
      <c r="B366" s="248"/>
      <c r="C366" s="247"/>
      <c r="D366" s="245" t="s">
        <v>134</v>
      </c>
      <c r="E366" s="249" t="s">
        <v>3</v>
      </c>
      <c r="F366" s="250" t="s">
        <v>531</v>
      </c>
      <c r="G366" s="247"/>
      <c r="H366" s="251">
        <v>110</v>
      </c>
      <c r="I366" s="82"/>
      <c r="J366" s="247"/>
      <c r="K366" s="247"/>
      <c r="L366" s="80"/>
      <c r="M366" s="83"/>
      <c r="N366" s="84"/>
      <c r="O366" s="84"/>
      <c r="P366" s="84"/>
      <c r="Q366" s="84"/>
      <c r="R366" s="84"/>
      <c r="S366" s="84"/>
      <c r="T366" s="85"/>
      <c r="AT366" s="81" t="s">
        <v>134</v>
      </c>
      <c r="AU366" s="81" t="s">
        <v>76</v>
      </c>
      <c r="AV366" s="13" t="s">
        <v>76</v>
      </c>
      <c r="AW366" s="13" t="s">
        <v>33</v>
      </c>
      <c r="AX366" s="13" t="s">
        <v>69</v>
      </c>
      <c r="AY366" s="81" t="s">
        <v>120</v>
      </c>
    </row>
    <row r="367" spans="1:51" s="14" customFormat="1" ht="12">
      <c r="A367" s="252"/>
      <c r="B367" s="253"/>
      <c r="C367" s="252"/>
      <c r="D367" s="245" t="s">
        <v>134</v>
      </c>
      <c r="E367" s="254" t="s">
        <v>3</v>
      </c>
      <c r="F367" s="255" t="s">
        <v>137</v>
      </c>
      <c r="G367" s="252"/>
      <c r="H367" s="256">
        <v>155</v>
      </c>
      <c r="I367" s="88"/>
      <c r="J367" s="252"/>
      <c r="K367" s="252"/>
      <c r="L367" s="86"/>
      <c r="M367" s="89"/>
      <c r="N367" s="90"/>
      <c r="O367" s="90"/>
      <c r="P367" s="90"/>
      <c r="Q367" s="90"/>
      <c r="R367" s="90"/>
      <c r="S367" s="90"/>
      <c r="T367" s="91"/>
      <c r="AT367" s="87" t="s">
        <v>134</v>
      </c>
      <c r="AU367" s="87" t="s">
        <v>76</v>
      </c>
      <c r="AV367" s="14" t="s">
        <v>130</v>
      </c>
      <c r="AW367" s="14" t="s">
        <v>33</v>
      </c>
      <c r="AX367" s="14" t="s">
        <v>74</v>
      </c>
      <c r="AY367" s="87" t="s">
        <v>120</v>
      </c>
    </row>
    <row r="368" spans="1:65" s="2" customFormat="1" ht="14.45" customHeight="1">
      <c r="A368" s="186"/>
      <c r="B368" s="187"/>
      <c r="C368" s="239" t="s">
        <v>169</v>
      </c>
      <c r="D368" s="239" t="s">
        <v>125</v>
      </c>
      <c r="E368" s="240" t="s">
        <v>532</v>
      </c>
      <c r="F368" s="241" t="s">
        <v>533</v>
      </c>
      <c r="G368" s="242" t="s">
        <v>254</v>
      </c>
      <c r="H368" s="243">
        <v>90</v>
      </c>
      <c r="I368" s="70"/>
      <c r="J368" s="244">
        <f>ROUND(I368*H368,2)</f>
        <v>0</v>
      </c>
      <c r="K368" s="241" t="s">
        <v>129</v>
      </c>
      <c r="L368" s="24"/>
      <c r="M368" s="71" t="s">
        <v>3</v>
      </c>
      <c r="N368" s="72" t="s">
        <v>41</v>
      </c>
      <c r="O368" s="30"/>
      <c r="P368" s="73">
        <f>O368*H368</f>
        <v>0</v>
      </c>
      <c r="Q368" s="73">
        <v>0</v>
      </c>
      <c r="R368" s="73">
        <f>Q368*H368</f>
        <v>0</v>
      </c>
      <c r="S368" s="73">
        <v>0.01069</v>
      </c>
      <c r="T368" s="74">
        <f>S368*H368</f>
        <v>0.9621</v>
      </c>
      <c r="U368" s="23"/>
      <c r="V368" s="23"/>
      <c r="W368" s="23"/>
      <c r="X368" s="23"/>
      <c r="Y368" s="23"/>
      <c r="Z368" s="23"/>
      <c r="AA368" s="23"/>
      <c r="AB368" s="23"/>
      <c r="AC368" s="23"/>
      <c r="AD368" s="23"/>
      <c r="AE368" s="23"/>
      <c r="AR368" s="75" t="s">
        <v>251</v>
      </c>
      <c r="AT368" s="75" t="s">
        <v>125</v>
      </c>
      <c r="AU368" s="75" t="s">
        <v>76</v>
      </c>
      <c r="AY368" s="17" t="s">
        <v>120</v>
      </c>
      <c r="BE368" s="76">
        <f>IF(N368="základní",J368,0)</f>
        <v>0</v>
      </c>
      <c r="BF368" s="76">
        <f>IF(N368="snížená",J368,0)</f>
        <v>0</v>
      </c>
      <c r="BG368" s="76">
        <f>IF(N368="zákl. přenesená",J368,0)</f>
        <v>0</v>
      </c>
      <c r="BH368" s="76">
        <f>IF(N368="sníž. přenesená",J368,0)</f>
        <v>0</v>
      </c>
      <c r="BI368" s="76">
        <f>IF(N368="nulová",J368,0)</f>
        <v>0</v>
      </c>
      <c r="BJ368" s="17" t="s">
        <v>74</v>
      </c>
      <c r="BK368" s="76">
        <f>ROUND(I368*H368,2)</f>
        <v>0</v>
      </c>
      <c r="BL368" s="17" t="s">
        <v>251</v>
      </c>
      <c r="BM368" s="75" t="s">
        <v>534</v>
      </c>
    </row>
    <row r="369" spans="1:47" s="2" customFormat="1" ht="12">
      <c r="A369" s="186"/>
      <c r="B369" s="187"/>
      <c r="C369" s="186"/>
      <c r="D369" s="245" t="s">
        <v>132</v>
      </c>
      <c r="E369" s="186"/>
      <c r="F369" s="246" t="s">
        <v>535</v>
      </c>
      <c r="G369" s="186"/>
      <c r="H369" s="186"/>
      <c r="I369" s="77"/>
      <c r="J369" s="186"/>
      <c r="K369" s="186"/>
      <c r="L369" s="24"/>
      <c r="M369" s="78"/>
      <c r="N369" s="79"/>
      <c r="O369" s="30"/>
      <c r="P369" s="30"/>
      <c r="Q369" s="30"/>
      <c r="R369" s="30"/>
      <c r="S369" s="30"/>
      <c r="T369" s="31"/>
      <c r="U369" s="23"/>
      <c r="V369" s="23"/>
      <c r="W369" s="23"/>
      <c r="X369" s="23"/>
      <c r="Y369" s="23"/>
      <c r="Z369" s="23"/>
      <c r="AA369" s="23"/>
      <c r="AB369" s="23"/>
      <c r="AC369" s="23"/>
      <c r="AD369" s="23"/>
      <c r="AE369" s="23"/>
      <c r="AT369" s="17" t="s">
        <v>132</v>
      </c>
      <c r="AU369" s="17" t="s">
        <v>76</v>
      </c>
    </row>
    <row r="370" spans="1:51" s="13" customFormat="1" ht="12">
      <c r="A370" s="247"/>
      <c r="B370" s="248"/>
      <c r="C370" s="247"/>
      <c r="D370" s="245" t="s">
        <v>134</v>
      </c>
      <c r="E370" s="249" t="s">
        <v>3</v>
      </c>
      <c r="F370" s="250" t="s">
        <v>536</v>
      </c>
      <c r="G370" s="247"/>
      <c r="H370" s="251">
        <v>90</v>
      </c>
      <c r="I370" s="82"/>
      <c r="J370" s="247"/>
      <c r="K370" s="247"/>
      <c r="L370" s="80"/>
      <c r="M370" s="83"/>
      <c r="N370" s="84"/>
      <c r="O370" s="84"/>
      <c r="P370" s="84"/>
      <c r="Q370" s="84"/>
      <c r="R370" s="84"/>
      <c r="S370" s="84"/>
      <c r="T370" s="85"/>
      <c r="AT370" s="81" t="s">
        <v>134</v>
      </c>
      <c r="AU370" s="81" t="s">
        <v>76</v>
      </c>
      <c r="AV370" s="13" t="s">
        <v>76</v>
      </c>
      <c r="AW370" s="13" t="s">
        <v>33</v>
      </c>
      <c r="AX370" s="13" t="s">
        <v>74</v>
      </c>
      <c r="AY370" s="81" t="s">
        <v>120</v>
      </c>
    </row>
    <row r="371" spans="1:65" s="2" customFormat="1" ht="14.45" customHeight="1">
      <c r="A371" s="186"/>
      <c r="B371" s="187"/>
      <c r="C371" s="239" t="s">
        <v>185</v>
      </c>
      <c r="D371" s="239" t="s">
        <v>125</v>
      </c>
      <c r="E371" s="240" t="s">
        <v>537</v>
      </c>
      <c r="F371" s="241" t="s">
        <v>538</v>
      </c>
      <c r="G371" s="242" t="s">
        <v>254</v>
      </c>
      <c r="H371" s="243">
        <v>80</v>
      </c>
      <c r="I371" s="70"/>
      <c r="J371" s="244">
        <f>ROUND(I371*H371,2)</f>
        <v>0</v>
      </c>
      <c r="K371" s="241" t="s">
        <v>129</v>
      </c>
      <c r="L371" s="24"/>
      <c r="M371" s="71" t="s">
        <v>3</v>
      </c>
      <c r="N371" s="72" t="s">
        <v>41</v>
      </c>
      <c r="O371" s="30"/>
      <c r="P371" s="73">
        <f>O371*H371</f>
        <v>0</v>
      </c>
      <c r="Q371" s="73">
        <v>0</v>
      </c>
      <c r="R371" s="73">
        <f>Q371*H371</f>
        <v>0</v>
      </c>
      <c r="S371" s="73">
        <v>0.00394</v>
      </c>
      <c r="T371" s="74">
        <f>S371*H371</f>
        <v>0.3152</v>
      </c>
      <c r="U371" s="23"/>
      <c r="V371" s="23"/>
      <c r="W371" s="23"/>
      <c r="X371" s="23"/>
      <c r="Y371" s="23"/>
      <c r="Z371" s="23"/>
      <c r="AA371" s="23"/>
      <c r="AB371" s="23"/>
      <c r="AC371" s="23"/>
      <c r="AD371" s="23"/>
      <c r="AE371" s="23"/>
      <c r="AR371" s="75" t="s">
        <v>251</v>
      </c>
      <c r="AT371" s="75" t="s">
        <v>125</v>
      </c>
      <c r="AU371" s="75" t="s">
        <v>76</v>
      </c>
      <c r="AY371" s="17" t="s">
        <v>120</v>
      </c>
      <c r="BE371" s="76">
        <f>IF(N371="základní",J371,0)</f>
        <v>0</v>
      </c>
      <c r="BF371" s="76">
        <f>IF(N371="snížená",J371,0)</f>
        <v>0</v>
      </c>
      <c r="BG371" s="76">
        <f>IF(N371="zákl. přenesená",J371,0)</f>
        <v>0</v>
      </c>
      <c r="BH371" s="76">
        <f>IF(N371="sníž. přenesená",J371,0)</f>
        <v>0</v>
      </c>
      <c r="BI371" s="76">
        <f>IF(N371="nulová",J371,0)</f>
        <v>0</v>
      </c>
      <c r="BJ371" s="17" t="s">
        <v>74</v>
      </c>
      <c r="BK371" s="76">
        <f>ROUND(I371*H371,2)</f>
        <v>0</v>
      </c>
      <c r="BL371" s="17" t="s">
        <v>251</v>
      </c>
      <c r="BM371" s="75" t="s">
        <v>539</v>
      </c>
    </row>
    <row r="372" spans="1:47" s="2" customFormat="1" ht="12">
      <c r="A372" s="186"/>
      <c r="B372" s="187"/>
      <c r="C372" s="186"/>
      <c r="D372" s="245" t="s">
        <v>132</v>
      </c>
      <c r="E372" s="186"/>
      <c r="F372" s="246" t="s">
        <v>540</v>
      </c>
      <c r="G372" s="186"/>
      <c r="H372" s="186"/>
      <c r="I372" s="77"/>
      <c r="J372" s="186"/>
      <c r="K372" s="186"/>
      <c r="L372" s="24"/>
      <c r="M372" s="78"/>
      <c r="N372" s="79"/>
      <c r="O372" s="30"/>
      <c r="P372" s="30"/>
      <c r="Q372" s="30"/>
      <c r="R372" s="30"/>
      <c r="S372" s="30"/>
      <c r="T372" s="31"/>
      <c r="U372" s="23"/>
      <c r="V372" s="23"/>
      <c r="W372" s="23"/>
      <c r="X372" s="23"/>
      <c r="Y372" s="23"/>
      <c r="Z372" s="23"/>
      <c r="AA372" s="23"/>
      <c r="AB372" s="23"/>
      <c r="AC372" s="23"/>
      <c r="AD372" s="23"/>
      <c r="AE372" s="23"/>
      <c r="AT372" s="17" t="s">
        <v>132</v>
      </c>
      <c r="AU372" s="17" t="s">
        <v>76</v>
      </c>
    </row>
    <row r="373" spans="1:51" s="13" customFormat="1" ht="12">
      <c r="A373" s="247"/>
      <c r="B373" s="248"/>
      <c r="C373" s="247"/>
      <c r="D373" s="245" t="s">
        <v>134</v>
      </c>
      <c r="E373" s="249" t="s">
        <v>3</v>
      </c>
      <c r="F373" s="250" t="s">
        <v>541</v>
      </c>
      <c r="G373" s="247"/>
      <c r="H373" s="251">
        <v>80</v>
      </c>
      <c r="I373" s="82"/>
      <c r="J373" s="247"/>
      <c r="K373" s="247"/>
      <c r="L373" s="80"/>
      <c r="M373" s="83"/>
      <c r="N373" s="84"/>
      <c r="O373" s="84"/>
      <c r="P373" s="84"/>
      <c r="Q373" s="84"/>
      <c r="R373" s="84"/>
      <c r="S373" s="84"/>
      <c r="T373" s="85"/>
      <c r="AT373" s="81" t="s">
        <v>134</v>
      </c>
      <c r="AU373" s="81" t="s">
        <v>76</v>
      </c>
      <c r="AV373" s="13" t="s">
        <v>76</v>
      </c>
      <c r="AW373" s="13" t="s">
        <v>33</v>
      </c>
      <c r="AX373" s="13" t="s">
        <v>74</v>
      </c>
      <c r="AY373" s="81" t="s">
        <v>120</v>
      </c>
    </row>
    <row r="374" spans="1:65" s="2" customFormat="1" ht="14.45" customHeight="1">
      <c r="A374" s="186"/>
      <c r="B374" s="187"/>
      <c r="C374" s="239" t="s">
        <v>542</v>
      </c>
      <c r="D374" s="239" t="s">
        <v>125</v>
      </c>
      <c r="E374" s="240" t="s">
        <v>543</v>
      </c>
      <c r="F374" s="241" t="s">
        <v>544</v>
      </c>
      <c r="G374" s="242" t="s">
        <v>254</v>
      </c>
      <c r="H374" s="243">
        <v>50</v>
      </c>
      <c r="I374" s="70"/>
      <c r="J374" s="244">
        <f>ROUND(I374*H374,2)</f>
        <v>0</v>
      </c>
      <c r="K374" s="241" t="s">
        <v>129</v>
      </c>
      <c r="L374" s="24"/>
      <c r="M374" s="71" t="s">
        <v>3</v>
      </c>
      <c r="N374" s="72" t="s">
        <v>41</v>
      </c>
      <c r="O374" s="30"/>
      <c r="P374" s="73">
        <f>O374*H374</f>
        <v>0</v>
      </c>
      <c r="Q374" s="73">
        <v>0.00423</v>
      </c>
      <c r="R374" s="73">
        <f>Q374*H374</f>
        <v>0.21150000000000002</v>
      </c>
      <c r="S374" s="73">
        <v>0</v>
      </c>
      <c r="T374" s="74">
        <f>S374*H374</f>
        <v>0</v>
      </c>
      <c r="U374" s="23"/>
      <c r="V374" s="23"/>
      <c r="W374" s="23"/>
      <c r="X374" s="23"/>
      <c r="Y374" s="23"/>
      <c r="Z374" s="23"/>
      <c r="AA374" s="23"/>
      <c r="AB374" s="23"/>
      <c r="AC374" s="23"/>
      <c r="AD374" s="23"/>
      <c r="AE374" s="23"/>
      <c r="AR374" s="75" t="s">
        <v>251</v>
      </c>
      <c r="AT374" s="75" t="s">
        <v>125</v>
      </c>
      <c r="AU374" s="75" t="s">
        <v>76</v>
      </c>
      <c r="AY374" s="17" t="s">
        <v>120</v>
      </c>
      <c r="BE374" s="76">
        <f>IF(N374="základní",J374,0)</f>
        <v>0</v>
      </c>
      <c r="BF374" s="76">
        <f>IF(N374="snížená",J374,0)</f>
        <v>0</v>
      </c>
      <c r="BG374" s="76">
        <f>IF(N374="zákl. přenesená",J374,0)</f>
        <v>0</v>
      </c>
      <c r="BH374" s="76">
        <f>IF(N374="sníž. přenesená",J374,0)</f>
        <v>0</v>
      </c>
      <c r="BI374" s="76">
        <f>IF(N374="nulová",J374,0)</f>
        <v>0</v>
      </c>
      <c r="BJ374" s="17" t="s">
        <v>74</v>
      </c>
      <c r="BK374" s="76">
        <f>ROUND(I374*H374,2)</f>
        <v>0</v>
      </c>
      <c r="BL374" s="17" t="s">
        <v>251</v>
      </c>
      <c r="BM374" s="75" t="s">
        <v>545</v>
      </c>
    </row>
    <row r="375" spans="1:47" s="2" customFormat="1" ht="12">
      <c r="A375" s="186"/>
      <c r="B375" s="187"/>
      <c r="C375" s="186"/>
      <c r="D375" s="245" t="s">
        <v>132</v>
      </c>
      <c r="E375" s="186"/>
      <c r="F375" s="246" t="s">
        <v>546</v>
      </c>
      <c r="G375" s="186"/>
      <c r="H375" s="186"/>
      <c r="I375" s="77"/>
      <c r="J375" s="186"/>
      <c r="K375" s="186"/>
      <c r="L375" s="24"/>
      <c r="M375" s="78"/>
      <c r="N375" s="79"/>
      <c r="O375" s="30"/>
      <c r="P375" s="30"/>
      <c r="Q375" s="30"/>
      <c r="R375" s="30"/>
      <c r="S375" s="30"/>
      <c r="T375" s="31"/>
      <c r="U375" s="23"/>
      <c r="V375" s="23"/>
      <c r="W375" s="23"/>
      <c r="X375" s="23"/>
      <c r="Y375" s="23"/>
      <c r="Z375" s="23"/>
      <c r="AA375" s="23"/>
      <c r="AB375" s="23"/>
      <c r="AC375" s="23"/>
      <c r="AD375" s="23"/>
      <c r="AE375" s="23"/>
      <c r="AT375" s="17" t="s">
        <v>132</v>
      </c>
      <c r="AU375" s="17" t="s">
        <v>76</v>
      </c>
    </row>
    <row r="376" spans="1:51" s="13" customFormat="1" ht="12">
      <c r="A376" s="247"/>
      <c r="B376" s="248"/>
      <c r="C376" s="247"/>
      <c r="D376" s="245" t="s">
        <v>134</v>
      </c>
      <c r="E376" s="249" t="s">
        <v>3</v>
      </c>
      <c r="F376" s="250" t="s">
        <v>547</v>
      </c>
      <c r="G376" s="247"/>
      <c r="H376" s="251">
        <v>50</v>
      </c>
      <c r="I376" s="82"/>
      <c r="J376" s="247"/>
      <c r="K376" s="247"/>
      <c r="L376" s="80"/>
      <c r="M376" s="83"/>
      <c r="N376" s="84"/>
      <c r="O376" s="84"/>
      <c r="P376" s="84"/>
      <c r="Q376" s="84"/>
      <c r="R376" s="84"/>
      <c r="S376" s="84"/>
      <c r="T376" s="85"/>
      <c r="AT376" s="81" t="s">
        <v>134</v>
      </c>
      <c r="AU376" s="81" t="s">
        <v>76</v>
      </c>
      <c r="AV376" s="13" t="s">
        <v>76</v>
      </c>
      <c r="AW376" s="13" t="s">
        <v>33</v>
      </c>
      <c r="AX376" s="13" t="s">
        <v>74</v>
      </c>
      <c r="AY376" s="81" t="s">
        <v>120</v>
      </c>
    </row>
    <row r="377" spans="1:65" s="2" customFormat="1" ht="14.45" customHeight="1">
      <c r="A377" s="186"/>
      <c r="B377" s="187"/>
      <c r="C377" s="239" t="s">
        <v>548</v>
      </c>
      <c r="D377" s="239" t="s">
        <v>125</v>
      </c>
      <c r="E377" s="240" t="s">
        <v>549</v>
      </c>
      <c r="F377" s="241" t="s">
        <v>550</v>
      </c>
      <c r="G377" s="242" t="s">
        <v>254</v>
      </c>
      <c r="H377" s="243">
        <v>25</v>
      </c>
      <c r="I377" s="70"/>
      <c r="J377" s="244">
        <f>ROUND(I377*H377,2)</f>
        <v>0</v>
      </c>
      <c r="K377" s="241" t="s">
        <v>129</v>
      </c>
      <c r="L377" s="24"/>
      <c r="M377" s="71" t="s">
        <v>3</v>
      </c>
      <c r="N377" s="72" t="s">
        <v>41</v>
      </c>
      <c r="O377" s="30"/>
      <c r="P377" s="73">
        <f>O377*H377</f>
        <v>0</v>
      </c>
      <c r="Q377" s="73">
        <v>0.00522</v>
      </c>
      <c r="R377" s="73">
        <f>Q377*H377</f>
        <v>0.1305</v>
      </c>
      <c r="S377" s="73">
        <v>0</v>
      </c>
      <c r="T377" s="74">
        <f>S377*H377</f>
        <v>0</v>
      </c>
      <c r="U377" s="23"/>
      <c r="V377" s="23"/>
      <c r="W377" s="23"/>
      <c r="X377" s="23"/>
      <c r="Y377" s="23"/>
      <c r="Z377" s="23"/>
      <c r="AA377" s="23"/>
      <c r="AB377" s="23"/>
      <c r="AC377" s="23"/>
      <c r="AD377" s="23"/>
      <c r="AE377" s="23"/>
      <c r="AR377" s="75" t="s">
        <v>251</v>
      </c>
      <c r="AT377" s="75" t="s">
        <v>125</v>
      </c>
      <c r="AU377" s="75" t="s">
        <v>76</v>
      </c>
      <c r="AY377" s="17" t="s">
        <v>120</v>
      </c>
      <c r="BE377" s="76">
        <f>IF(N377="základní",J377,0)</f>
        <v>0</v>
      </c>
      <c r="BF377" s="76">
        <f>IF(N377="snížená",J377,0)</f>
        <v>0</v>
      </c>
      <c r="BG377" s="76">
        <f>IF(N377="zákl. přenesená",J377,0)</f>
        <v>0</v>
      </c>
      <c r="BH377" s="76">
        <f>IF(N377="sníž. přenesená",J377,0)</f>
        <v>0</v>
      </c>
      <c r="BI377" s="76">
        <f>IF(N377="nulová",J377,0)</f>
        <v>0</v>
      </c>
      <c r="BJ377" s="17" t="s">
        <v>74</v>
      </c>
      <c r="BK377" s="76">
        <f>ROUND(I377*H377,2)</f>
        <v>0</v>
      </c>
      <c r="BL377" s="17" t="s">
        <v>251</v>
      </c>
      <c r="BM377" s="75" t="s">
        <v>551</v>
      </c>
    </row>
    <row r="378" spans="1:47" s="2" customFormat="1" ht="12">
      <c r="A378" s="186"/>
      <c r="B378" s="187"/>
      <c r="C378" s="186"/>
      <c r="D378" s="245" t="s">
        <v>132</v>
      </c>
      <c r="E378" s="186"/>
      <c r="F378" s="246" t="s">
        <v>552</v>
      </c>
      <c r="G378" s="186"/>
      <c r="H378" s="186"/>
      <c r="I378" s="77"/>
      <c r="J378" s="186"/>
      <c r="K378" s="186"/>
      <c r="L378" s="24"/>
      <c r="M378" s="78"/>
      <c r="N378" s="79"/>
      <c r="O378" s="30"/>
      <c r="P378" s="30"/>
      <c r="Q378" s="30"/>
      <c r="R378" s="30"/>
      <c r="S378" s="30"/>
      <c r="T378" s="31"/>
      <c r="U378" s="23"/>
      <c r="V378" s="23"/>
      <c r="W378" s="23"/>
      <c r="X378" s="23"/>
      <c r="Y378" s="23"/>
      <c r="Z378" s="23"/>
      <c r="AA378" s="23"/>
      <c r="AB378" s="23"/>
      <c r="AC378" s="23"/>
      <c r="AD378" s="23"/>
      <c r="AE378" s="23"/>
      <c r="AT378" s="17" t="s">
        <v>132</v>
      </c>
      <c r="AU378" s="17" t="s">
        <v>76</v>
      </c>
    </row>
    <row r="379" spans="1:51" s="13" customFormat="1" ht="12">
      <c r="A379" s="247"/>
      <c r="B379" s="248"/>
      <c r="C379" s="247"/>
      <c r="D379" s="245" t="s">
        <v>134</v>
      </c>
      <c r="E379" s="249" t="s">
        <v>3</v>
      </c>
      <c r="F379" s="250" t="s">
        <v>553</v>
      </c>
      <c r="G379" s="247"/>
      <c r="H379" s="251">
        <v>25</v>
      </c>
      <c r="I379" s="82"/>
      <c r="J379" s="247"/>
      <c r="K379" s="247"/>
      <c r="L379" s="80"/>
      <c r="M379" s="83"/>
      <c r="N379" s="84"/>
      <c r="O379" s="84"/>
      <c r="P379" s="84"/>
      <c r="Q379" s="84"/>
      <c r="R379" s="84"/>
      <c r="S379" s="84"/>
      <c r="T379" s="85"/>
      <c r="AT379" s="81" t="s">
        <v>134</v>
      </c>
      <c r="AU379" s="81" t="s">
        <v>76</v>
      </c>
      <c r="AV379" s="13" t="s">
        <v>76</v>
      </c>
      <c r="AW379" s="13" t="s">
        <v>33</v>
      </c>
      <c r="AX379" s="13" t="s">
        <v>74</v>
      </c>
      <c r="AY379" s="81" t="s">
        <v>120</v>
      </c>
    </row>
    <row r="380" spans="1:65" s="2" customFormat="1" ht="14.45" customHeight="1">
      <c r="A380" s="186"/>
      <c r="B380" s="187"/>
      <c r="C380" s="239" t="s">
        <v>554</v>
      </c>
      <c r="D380" s="239" t="s">
        <v>125</v>
      </c>
      <c r="E380" s="240" t="s">
        <v>555</v>
      </c>
      <c r="F380" s="241" t="s">
        <v>556</v>
      </c>
      <c r="G380" s="242" t="s">
        <v>254</v>
      </c>
      <c r="H380" s="243">
        <v>80</v>
      </c>
      <c r="I380" s="70"/>
      <c r="J380" s="244">
        <f>ROUND(I380*H380,2)</f>
        <v>0</v>
      </c>
      <c r="K380" s="241" t="s">
        <v>129</v>
      </c>
      <c r="L380" s="24"/>
      <c r="M380" s="71" t="s">
        <v>3</v>
      </c>
      <c r="N380" s="72" t="s">
        <v>41</v>
      </c>
      <c r="O380" s="30"/>
      <c r="P380" s="73">
        <f>O380*H380</f>
        <v>0</v>
      </c>
      <c r="Q380" s="73">
        <v>0.00624</v>
      </c>
      <c r="R380" s="73">
        <f>Q380*H380</f>
        <v>0.4992</v>
      </c>
      <c r="S380" s="73">
        <v>0</v>
      </c>
      <c r="T380" s="74">
        <f>S380*H380</f>
        <v>0</v>
      </c>
      <c r="U380" s="23"/>
      <c r="V380" s="23"/>
      <c r="W380" s="23"/>
      <c r="X380" s="23"/>
      <c r="Y380" s="23"/>
      <c r="Z380" s="23"/>
      <c r="AA380" s="23"/>
      <c r="AB380" s="23"/>
      <c r="AC380" s="23"/>
      <c r="AD380" s="23"/>
      <c r="AE380" s="23"/>
      <c r="AR380" s="75" t="s">
        <v>251</v>
      </c>
      <c r="AT380" s="75" t="s">
        <v>125</v>
      </c>
      <c r="AU380" s="75" t="s">
        <v>76</v>
      </c>
      <c r="AY380" s="17" t="s">
        <v>120</v>
      </c>
      <c r="BE380" s="76">
        <f>IF(N380="základní",J380,0)</f>
        <v>0</v>
      </c>
      <c r="BF380" s="76">
        <f>IF(N380="snížená",J380,0)</f>
        <v>0</v>
      </c>
      <c r="BG380" s="76">
        <f>IF(N380="zákl. přenesená",J380,0)</f>
        <v>0</v>
      </c>
      <c r="BH380" s="76">
        <f>IF(N380="sníž. přenesená",J380,0)</f>
        <v>0</v>
      </c>
      <c r="BI380" s="76">
        <f>IF(N380="nulová",J380,0)</f>
        <v>0</v>
      </c>
      <c r="BJ380" s="17" t="s">
        <v>74</v>
      </c>
      <c r="BK380" s="76">
        <f>ROUND(I380*H380,2)</f>
        <v>0</v>
      </c>
      <c r="BL380" s="17" t="s">
        <v>251</v>
      </c>
      <c r="BM380" s="75" t="s">
        <v>557</v>
      </c>
    </row>
    <row r="381" spans="1:47" s="2" customFormat="1" ht="12">
      <c r="A381" s="186"/>
      <c r="B381" s="187"/>
      <c r="C381" s="186"/>
      <c r="D381" s="245" t="s">
        <v>132</v>
      </c>
      <c r="E381" s="186"/>
      <c r="F381" s="246" t="s">
        <v>558</v>
      </c>
      <c r="G381" s="186"/>
      <c r="H381" s="186"/>
      <c r="I381" s="77"/>
      <c r="J381" s="186"/>
      <c r="K381" s="186"/>
      <c r="L381" s="24"/>
      <c r="M381" s="78"/>
      <c r="N381" s="79"/>
      <c r="O381" s="30"/>
      <c r="P381" s="30"/>
      <c r="Q381" s="30"/>
      <c r="R381" s="30"/>
      <c r="S381" s="30"/>
      <c r="T381" s="31"/>
      <c r="U381" s="23"/>
      <c r="V381" s="23"/>
      <c r="W381" s="23"/>
      <c r="X381" s="23"/>
      <c r="Y381" s="23"/>
      <c r="Z381" s="23"/>
      <c r="AA381" s="23"/>
      <c r="AB381" s="23"/>
      <c r="AC381" s="23"/>
      <c r="AD381" s="23"/>
      <c r="AE381" s="23"/>
      <c r="AT381" s="17" t="s">
        <v>132</v>
      </c>
      <c r="AU381" s="17" t="s">
        <v>76</v>
      </c>
    </row>
    <row r="382" spans="1:51" s="13" customFormat="1" ht="12">
      <c r="A382" s="247"/>
      <c r="B382" s="248"/>
      <c r="C382" s="247"/>
      <c r="D382" s="245" t="s">
        <v>134</v>
      </c>
      <c r="E382" s="249" t="s">
        <v>3</v>
      </c>
      <c r="F382" s="250" t="s">
        <v>559</v>
      </c>
      <c r="G382" s="247"/>
      <c r="H382" s="251">
        <v>25</v>
      </c>
      <c r="I382" s="82"/>
      <c r="J382" s="247"/>
      <c r="K382" s="247"/>
      <c r="L382" s="80"/>
      <c r="M382" s="83"/>
      <c r="N382" s="84"/>
      <c r="O382" s="84"/>
      <c r="P382" s="84"/>
      <c r="Q382" s="84"/>
      <c r="R382" s="84"/>
      <c r="S382" s="84"/>
      <c r="T382" s="85"/>
      <c r="AT382" s="81" t="s">
        <v>134</v>
      </c>
      <c r="AU382" s="81" t="s">
        <v>76</v>
      </c>
      <c r="AV382" s="13" t="s">
        <v>76</v>
      </c>
      <c r="AW382" s="13" t="s">
        <v>33</v>
      </c>
      <c r="AX382" s="13" t="s">
        <v>69</v>
      </c>
      <c r="AY382" s="81" t="s">
        <v>120</v>
      </c>
    </row>
    <row r="383" spans="1:51" s="13" customFormat="1" ht="12">
      <c r="A383" s="247"/>
      <c r="B383" s="248"/>
      <c r="C383" s="247"/>
      <c r="D383" s="245" t="s">
        <v>134</v>
      </c>
      <c r="E383" s="249" t="s">
        <v>3</v>
      </c>
      <c r="F383" s="250" t="s">
        <v>560</v>
      </c>
      <c r="G383" s="247"/>
      <c r="H383" s="251">
        <v>10</v>
      </c>
      <c r="I383" s="82"/>
      <c r="J383" s="247"/>
      <c r="K383" s="247"/>
      <c r="L383" s="80"/>
      <c r="M383" s="83"/>
      <c r="N383" s="84"/>
      <c r="O383" s="84"/>
      <c r="P383" s="84"/>
      <c r="Q383" s="84"/>
      <c r="R383" s="84"/>
      <c r="S383" s="84"/>
      <c r="T383" s="85"/>
      <c r="AT383" s="81" t="s">
        <v>134</v>
      </c>
      <c r="AU383" s="81" t="s">
        <v>76</v>
      </c>
      <c r="AV383" s="13" t="s">
        <v>76</v>
      </c>
      <c r="AW383" s="13" t="s">
        <v>33</v>
      </c>
      <c r="AX383" s="13" t="s">
        <v>69</v>
      </c>
      <c r="AY383" s="81" t="s">
        <v>120</v>
      </c>
    </row>
    <row r="384" spans="1:51" s="13" customFormat="1" ht="12">
      <c r="A384" s="247"/>
      <c r="B384" s="248"/>
      <c r="C384" s="247"/>
      <c r="D384" s="245" t="s">
        <v>134</v>
      </c>
      <c r="E384" s="249" t="s">
        <v>3</v>
      </c>
      <c r="F384" s="250" t="s">
        <v>530</v>
      </c>
      <c r="G384" s="247"/>
      <c r="H384" s="251">
        <v>45</v>
      </c>
      <c r="I384" s="82"/>
      <c r="J384" s="247"/>
      <c r="K384" s="247"/>
      <c r="L384" s="80"/>
      <c r="M384" s="83"/>
      <c r="N384" s="84"/>
      <c r="O384" s="84"/>
      <c r="P384" s="84"/>
      <c r="Q384" s="84"/>
      <c r="R384" s="84"/>
      <c r="S384" s="84"/>
      <c r="T384" s="85"/>
      <c r="AT384" s="81" t="s">
        <v>134</v>
      </c>
      <c r="AU384" s="81" t="s">
        <v>76</v>
      </c>
      <c r="AV384" s="13" t="s">
        <v>76</v>
      </c>
      <c r="AW384" s="13" t="s">
        <v>33</v>
      </c>
      <c r="AX384" s="13" t="s">
        <v>69</v>
      </c>
      <c r="AY384" s="81" t="s">
        <v>120</v>
      </c>
    </row>
    <row r="385" spans="1:51" s="14" customFormat="1" ht="12">
      <c r="A385" s="252"/>
      <c r="B385" s="253"/>
      <c r="C385" s="252"/>
      <c r="D385" s="245" t="s">
        <v>134</v>
      </c>
      <c r="E385" s="254" t="s">
        <v>3</v>
      </c>
      <c r="F385" s="255" t="s">
        <v>137</v>
      </c>
      <c r="G385" s="252"/>
      <c r="H385" s="256">
        <v>80</v>
      </c>
      <c r="I385" s="88"/>
      <c r="J385" s="252"/>
      <c r="K385" s="252"/>
      <c r="L385" s="86"/>
      <c r="M385" s="89"/>
      <c r="N385" s="90"/>
      <c r="O385" s="90"/>
      <c r="P385" s="90"/>
      <c r="Q385" s="90"/>
      <c r="R385" s="90"/>
      <c r="S385" s="90"/>
      <c r="T385" s="91"/>
      <c r="AT385" s="87" t="s">
        <v>134</v>
      </c>
      <c r="AU385" s="87" t="s">
        <v>76</v>
      </c>
      <c r="AV385" s="14" t="s">
        <v>130</v>
      </c>
      <c r="AW385" s="14" t="s">
        <v>33</v>
      </c>
      <c r="AX385" s="14" t="s">
        <v>74</v>
      </c>
      <c r="AY385" s="87" t="s">
        <v>120</v>
      </c>
    </row>
    <row r="386" spans="1:65" s="2" customFormat="1" ht="14.45" customHeight="1">
      <c r="A386" s="186"/>
      <c r="B386" s="187"/>
      <c r="C386" s="239" t="s">
        <v>561</v>
      </c>
      <c r="D386" s="239" t="s">
        <v>125</v>
      </c>
      <c r="E386" s="240" t="s">
        <v>562</v>
      </c>
      <c r="F386" s="241" t="s">
        <v>563</v>
      </c>
      <c r="G386" s="242" t="s">
        <v>254</v>
      </c>
      <c r="H386" s="243">
        <v>90</v>
      </c>
      <c r="I386" s="70"/>
      <c r="J386" s="244">
        <f>ROUND(I386*H386,2)</f>
        <v>0</v>
      </c>
      <c r="K386" s="241" t="s">
        <v>129</v>
      </c>
      <c r="L386" s="24"/>
      <c r="M386" s="71" t="s">
        <v>3</v>
      </c>
      <c r="N386" s="72" t="s">
        <v>41</v>
      </c>
      <c r="O386" s="30"/>
      <c r="P386" s="73">
        <f>O386*H386</f>
        <v>0</v>
      </c>
      <c r="Q386" s="73">
        <v>0.00286</v>
      </c>
      <c r="R386" s="73">
        <f>Q386*H386</f>
        <v>0.2574</v>
      </c>
      <c r="S386" s="73">
        <v>0</v>
      </c>
      <c r="T386" s="74">
        <f>S386*H386</f>
        <v>0</v>
      </c>
      <c r="U386" s="23"/>
      <c r="V386" s="23"/>
      <c r="W386" s="23"/>
      <c r="X386" s="23"/>
      <c r="Y386" s="23"/>
      <c r="Z386" s="23"/>
      <c r="AA386" s="23"/>
      <c r="AB386" s="23"/>
      <c r="AC386" s="23"/>
      <c r="AD386" s="23"/>
      <c r="AE386" s="23"/>
      <c r="AR386" s="75" t="s">
        <v>251</v>
      </c>
      <c r="AT386" s="75" t="s">
        <v>125</v>
      </c>
      <c r="AU386" s="75" t="s">
        <v>76</v>
      </c>
      <c r="AY386" s="17" t="s">
        <v>120</v>
      </c>
      <c r="BE386" s="76">
        <f>IF(N386="základní",J386,0)</f>
        <v>0</v>
      </c>
      <c r="BF386" s="76">
        <f>IF(N386="snížená",J386,0)</f>
        <v>0</v>
      </c>
      <c r="BG386" s="76">
        <f>IF(N386="zákl. přenesená",J386,0)</f>
        <v>0</v>
      </c>
      <c r="BH386" s="76">
        <f>IF(N386="sníž. přenesená",J386,0)</f>
        <v>0</v>
      </c>
      <c r="BI386" s="76">
        <f>IF(N386="nulová",J386,0)</f>
        <v>0</v>
      </c>
      <c r="BJ386" s="17" t="s">
        <v>74</v>
      </c>
      <c r="BK386" s="76">
        <f>ROUND(I386*H386,2)</f>
        <v>0</v>
      </c>
      <c r="BL386" s="17" t="s">
        <v>251</v>
      </c>
      <c r="BM386" s="75" t="s">
        <v>564</v>
      </c>
    </row>
    <row r="387" spans="1:47" s="2" customFormat="1" ht="12">
      <c r="A387" s="186"/>
      <c r="B387" s="187"/>
      <c r="C387" s="186"/>
      <c r="D387" s="245" t="s">
        <v>132</v>
      </c>
      <c r="E387" s="186"/>
      <c r="F387" s="246" t="s">
        <v>565</v>
      </c>
      <c r="G387" s="186"/>
      <c r="H387" s="186"/>
      <c r="I387" s="77"/>
      <c r="J387" s="186"/>
      <c r="K387" s="186"/>
      <c r="L387" s="24"/>
      <c r="M387" s="78"/>
      <c r="N387" s="79"/>
      <c r="O387" s="30"/>
      <c r="P387" s="30"/>
      <c r="Q387" s="30"/>
      <c r="R387" s="30"/>
      <c r="S387" s="30"/>
      <c r="T387" s="31"/>
      <c r="U387" s="23"/>
      <c r="V387" s="23"/>
      <c r="W387" s="23"/>
      <c r="X387" s="23"/>
      <c r="Y387" s="23"/>
      <c r="Z387" s="23"/>
      <c r="AA387" s="23"/>
      <c r="AB387" s="23"/>
      <c r="AC387" s="23"/>
      <c r="AD387" s="23"/>
      <c r="AE387" s="23"/>
      <c r="AT387" s="17" t="s">
        <v>132</v>
      </c>
      <c r="AU387" s="17" t="s">
        <v>76</v>
      </c>
    </row>
    <row r="388" spans="1:51" s="13" customFormat="1" ht="12">
      <c r="A388" s="247"/>
      <c r="B388" s="248"/>
      <c r="C388" s="247"/>
      <c r="D388" s="245" t="s">
        <v>134</v>
      </c>
      <c r="E388" s="249" t="s">
        <v>3</v>
      </c>
      <c r="F388" s="250" t="s">
        <v>536</v>
      </c>
      <c r="G388" s="247"/>
      <c r="H388" s="251">
        <v>90</v>
      </c>
      <c r="I388" s="82"/>
      <c r="J388" s="247"/>
      <c r="K388" s="247"/>
      <c r="L388" s="80"/>
      <c r="M388" s="83"/>
      <c r="N388" s="84"/>
      <c r="O388" s="84"/>
      <c r="P388" s="84"/>
      <c r="Q388" s="84"/>
      <c r="R388" s="84"/>
      <c r="S388" s="84"/>
      <c r="T388" s="85"/>
      <c r="AT388" s="81" t="s">
        <v>134</v>
      </c>
      <c r="AU388" s="81" t="s">
        <v>76</v>
      </c>
      <c r="AV388" s="13" t="s">
        <v>76</v>
      </c>
      <c r="AW388" s="13" t="s">
        <v>33</v>
      </c>
      <c r="AX388" s="13" t="s">
        <v>74</v>
      </c>
      <c r="AY388" s="81" t="s">
        <v>120</v>
      </c>
    </row>
    <row r="389" spans="1:65" s="2" customFormat="1" ht="14.45" customHeight="1">
      <c r="A389" s="186"/>
      <c r="B389" s="187"/>
      <c r="C389" s="239" t="s">
        <v>566</v>
      </c>
      <c r="D389" s="239" t="s">
        <v>125</v>
      </c>
      <c r="E389" s="240" t="s">
        <v>567</v>
      </c>
      <c r="F389" s="241" t="s">
        <v>568</v>
      </c>
      <c r="G389" s="242" t="s">
        <v>254</v>
      </c>
      <c r="H389" s="243">
        <v>80</v>
      </c>
      <c r="I389" s="70"/>
      <c r="J389" s="244">
        <f>ROUND(I389*H389,2)</f>
        <v>0</v>
      </c>
      <c r="K389" s="241" t="s">
        <v>129</v>
      </c>
      <c r="L389" s="24"/>
      <c r="M389" s="71" t="s">
        <v>3</v>
      </c>
      <c r="N389" s="72" t="s">
        <v>41</v>
      </c>
      <c r="O389" s="30"/>
      <c r="P389" s="73">
        <f>O389*H389</f>
        <v>0</v>
      </c>
      <c r="Q389" s="73">
        <v>0.00289</v>
      </c>
      <c r="R389" s="73">
        <f>Q389*H389</f>
        <v>0.23120000000000002</v>
      </c>
      <c r="S389" s="73">
        <v>0</v>
      </c>
      <c r="T389" s="74">
        <f>S389*H389</f>
        <v>0</v>
      </c>
      <c r="U389" s="23"/>
      <c r="V389" s="23"/>
      <c r="W389" s="23"/>
      <c r="X389" s="23"/>
      <c r="Y389" s="23"/>
      <c r="Z389" s="23"/>
      <c r="AA389" s="23"/>
      <c r="AB389" s="23"/>
      <c r="AC389" s="23"/>
      <c r="AD389" s="23"/>
      <c r="AE389" s="23"/>
      <c r="AR389" s="75" t="s">
        <v>251</v>
      </c>
      <c r="AT389" s="75" t="s">
        <v>125</v>
      </c>
      <c r="AU389" s="75" t="s">
        <v>76</v>
      </c>
      <c r="AY389" s="17" t="s">
        <v>120</v>
      </c>
      <c r="BE389" s="76">
        <f>IF(N389="základní",J389,0)</f>
        <v>0</v>
      </c>
      <c r="BF389" s="76">
        <f>IF(N389="snížená",J389,0)</f>
        <v>0</v>
      </c>
      <c r="BG389" s="76">
        <f>IF(N389="zákl. přenesená",J389,0)</f>
        <v>0</v>
      </c>
      <c r="BH389" s="76">
        <f>IF(N389="sníž. přenesená",J389,0)</f>
        <v>0</v>
      </c>
      <c r="BI389" s="76">
        <f>IF(N389="nulová",J389,0)</f>
        <v>0</v>
      </c>
      <c r="BJ389" s="17" t="s">
        <v>74</v>
      </c>
      <c r="BK389" s="76">
        <f>ROUND(I389*H389,2)</f>
        <v>0</v>
      </c>
      <c r="BL389" s="17" t="s">
        <v>251</v>
      </c>
      <c r="BM389" s="75" t="s">
        <v>569</v>
      </c>
    </row>
    <row r="390" spans="1:47" s="2" customFormat="1" ht="12">
      <c r="A390" s="186"/>
      <c r="B390" s="187"/>
      <c r="C390" s="186"/>
      <c r="D390" s="245" t="s">
        <v>132</v>
      </c>
      <c r="E390" s="186"/>
      <c r="F390" s="246" t="s">
        <v>570</v>
      </c>
      <c r="G390" s="186"/>
      <c r="H390" s="186"/>
      <c r="I390" s="77"/>
      <c r="J390" s="186"/>
      <c r="K390" s="186"/>
      <c r="L390" s="24"/>
      <c r="M390" s="78"/>
      <c r="N390" s="79"/>
      <c r="O390" s="30"/>
      <c r="P390" s="30"/>
      <c r="Q390" s="30"/>
      <c r="R390" s="30"/>
      <c r="S390" s="30"/>
      <c r="T390" s="31"/>
      <c r="U390" s="23"/>
      <c r="V390" s="23"/>
      <c r="W390" s="23"/>
      <c r="X390" s="23"/>
      <c r="Y390" s="23"/>
      <c r="Z390" s="23"/>
      <c r="AA390" s="23"/>
      <c r="AB390" s="23"/>
      <c r="AC390" s="23"/>
      <c r="AD390" s="23"/>
      <c r="AE390" s="23"/>
      <c r="AT390" s="17" t="s">
        <v>132</v>
      </c>
      <c r="AU390" s="17" t="s">
        <v>76</v>
      </c>
    </row>
    <row r="391" spans="1:51" s="13" customFormat="1" ht="12">
      <c r="A391" s="247"/>
      <c r="B391" s="248"/>
      <c r="C391" s="247"/>
      <c r="D391" s="245" t="s">
        <v>134</v>
      </c>
      <c r="E391" s="249" t="s">
        <v>3</v>
      </c>
      <c r="F391" s="250" t="s">
        <v>541</v>
      </c>
      <c r="G391" s="247"/>
      <c r="H391" s="251">
        <v>80</v>
      </c>
      <c r="I391" s="82"/>
      <c r="J391" s="247"/>
      <c r="K391" s="247"/>
      <c r="L391" s="80"/>
      <c r="M391" s="83"/>
      <c r="N391" s="84"/>
      <c r="O391" s="84"/>
      <c r="P391" s="84"/>
      <c r="Q391" s="84"/>
      <c r="R391" s="84"/>
      <c r="S391" s="84"/>
      <c r="T391" s="85"/>
      <c r="AT391" s="81" t="s">
        <v>134</v>
      </c>
      <c r="AU391" s="81" t="s">
        <v>76</v>
      </c>
      <c r="AV391" s="13" t="s">
        <v>76</v>
      </c>
      <c r="AW391" s="13" t="s">
        <v>33</v>
      </c>
      <c r="AX391" s="13" t="s">
        <v>74</v>
      </c>
      <c r="AY391" s="81" t="s">
        <v>120</v>
      </c>
    </row>
    <row r="392" spans="1:65" s="2" customFormat="1" ht="14.45" customHeight="1">
      <c r="A392" s="186"/>
      <c r="B392" s="187"/>
      <c r="C392" s="239" t="s">
        <v>571</v>
      </c>
      <c r="D392" s="239" t="s">
        <v>125</v>
      </c>
      <c r="E392" s="240" t="s">
        <v>572</v>
      </c>
      <c r="F392" s="241" t="s">
        <v>573</v>
      </c>
      <c r="G392" s="242" t="s">
        <v>148</v>
      </c>
      <c r="H392" s="243">
        <v>1.33</v>
      </c>
      <c r="I392" s="70"/>
      <c r="J392" s="244">
        <f>ROUND(I392*H392,2)</f>
        <v>0</v>
      </c>
      <c r="K392" s="241" t="s">
        <v>129</v>
      </c>
      <c r="L392" s="24"/>
      <c r="M392" s="71" t="s">
        <v>3</v>
      </c>
      <c r="N392" s="72" t="s">
        <v>41</v>
      </c>
      <c r="O392" s="30"/>
      <c r="P392" s="73">
        <f>O392*H392</f>
        <v>0</v>
      </c>
      <c r="Q392" s="73">
        <v>0</v>
      </c>
      <c r="R392" s="73">
        <f>Q392*H392</f>
        <v>0</v>
      </c>
      <c r="S392" s="73">
        <v>0</v>
      </c>
      <c r="T392" s="74">
        <f>S392*H392</f>
        <v>0</v>
      </c>
      <c r="U392" s="23"/>
      <c r="V392" s="23"/>
      <c r="W392" s="23"/>
      <c r="X392" s="23"/>
      <c r="Y392" s="23"/>
      <c r="Z392" s="23"/>
      <c r="AA392" s="23"/>
      <c r="AB392" s="23"/>
      <c r="AC392" s="23"/>
      <c r="AD392" s="23"/>
      <c r="AE392" s="23"/>
      <c r="AR392" s="75" t="s">
        <v>251</v>
      </c>
      <c r="AT392" s="75" t="s">
        <v>125</v>
      </c>
      <c r="AU392" s="75" t="s">
        <v>76</v>
      </c>
      <c r="AY392" s="17" t="s">
        <v>120</v>
      </c>
      <c r="BE392" s="76">
        <f>IF(N392="základní",J392,0)</f>
        <v>0</v>
      </c>
      <c r="BF392" s="76">
        <f>IF(N392="snížená",J392,0)</f>
        <v>0</v>
      </c>
      <c r="BG392" s="76">
        <f>IF(N392="zákl. přenesená",J392,0)</f>
        <v>0</v>
      </c>
      <c r="BH392" s="76">
        <f>IF(N392="sníž. přenesená",J392,0)</f>
        <v>0</v>
      </c>
      <c r="BI392" s="76">
        <f>IF(N392="nulová",J392,0)</f>
        <v>0</v>
      </c>
      <c r="BJ392" s="17" t="s">
        <v>74</v>
      </c>
      <c r="BK392" s="76">
        <f>ROUND(I392*H392,2)</f>
        <v>0</v>
      </c>
      <c r="BL392" s="17" t="s">
        <v>251</v>
      </c>
      <c r="BM392" s="75" t="s">
        <v>574</v>
      </c>
    </row>
    <row r="393" spans="1:47" s="2" customFormat="1" ht="19.5">
      <c r="A393" s="186"/>
      <c r="B393" s="187"/>
      <c r="C393" s="186"/>
      <c r="D393" s="245" t="s">
        <v>132</v>
      </c>
      <c r="E393" s="186"/>
      <c r="F393" s="246" t="s">
        <v>575</v>
      </c>
      <c r="G393" s="186"/>
      <c r="H393" s="186"/>
      <c r="I393" s="77"/>
      <c r="J393" s="186"/>
      <c r="K393" s="186"/>
      <c r="L393" s="24"/>
      <c r="M393" s="78"/>
      <c r="N393" s="79"/>
      <c r="O393" s="30"/>
      <c r="P393" s="30"/>
      <c r="Q393" s="30"/>
      <c r="R393" s="30"/>
      <c r="S393" s="30"/>
      <c r="T393" s="31"/>
      <c r="U393" s="23"/>
      <c r="V393" s="23"/>
      <c r="W393" s="23"/>
      <c r="X393" s="23"/>
      <c r="Y393" s="23"/>
      <c r="Z393" s="23"/>
      <c r="AA393" s="23"/>
      <c r="AB393" s="23"/>
      <c r="AC393" s="23"/>
      <c r="AD393" s="23"/>
      <c r="AE393" s="23"/>
      <c r="AT393" s="17" t="s">
        <v>132</v>
      </c>
      <c r="AU393" s="17" t="s">
        <v>76</v>
      </c>
    </row>
    <row r="394" spans="1:47" s="2" customFormat="1" ht="78">
      <c r="A394" s="186"/>
      <c r="B394" s="187"/>
      <c r="C394" s="186"/>
      <c r="D394" s="245" t="s">
        <v>143</v>
      </c>
      <c r="E394" s="186"/>
      <c r="F394" s="257" t="s">
        <v>576</v>
      </c>
      <c r="G394" s="186"/>
      <c r="H394" s="186"/>
      <c r="I394" s="77"/>
      <c r="J394" s="186"/>
      <c r="K394" s="186"/>
      <c r="L394" s="24"/>
      <c r="M394" s="78"/>
      <c r="N394" s="79"/>
      <c r="O394" s="30"/>
      <c r="P394" s="30"/>
      <c r="Q394" s="30"/>
      <c r="R394" s="30"/>
      <c r="S394" s="30"/>
      <c r="T394" s="31"/>
      <c r="U394" s="23"/>
      <c r="V394" s="23"/>
      <c r="W394" s="23"/>
      <c r="X394" s="23"/>
      <c r="Y394" s="23"/>
      <c r="Z394" s="23"/>
      <c r="AA394" s="23"/>
      <c r="AB394" s="23"/>
      <c r="AC394" s="23"/>
      <c r="AD394" s="23"/>
      <c r="AE394" s="23"/>
      <c r="AT394" s="17" t="s">
        <v>143</v>
      </c>
      <c r="AU394" s="17" t="s">
        <v>76</v>
      </c>
    </row>
    <row r="395" spans="1:65" s="2" customFormat="1" ht="14.45" customHeight="1">
      <c r="A395" s="186"/>
      <c r="B395" s="187"/>
      <c r="C395" s="239" t="s">
        <v>577</v>
      </c>
      <c r="D395" s="239" t="s">
        <v>125</v>
      </c>
      <c r="E395" s="240" t="s">
        <v>578</v>
      </c>
      <c r="F395" s="241" t="s">
        <v>579</v>
      </c>
      <c r="G395" s="242" t="s">
        <v>580</v>
      </c>
      <c r="H395" s="243">
        <v>1</v>
      </c>
      <c r="I395" s="70"/>
      <c r="J395" s="244">
        <f>ROUND(I395*H395,2)</f>
        <v>0</v>
      </c>
      <c r="K395" s="241" t="s">
        <v>3</v>
      </c>
      <c r="L395" s="24"/>
      <c r="M395" s="71" t="s">
        <v>3</v>
      </c>
      <c r="N395" s="72" t="s">
        <v>41</v>
      </c>
      <c r="O395" s="30"/>
      <c r="P395" s="73">
        <f>O395*H395</f>
        <v>0</v>
      </c>
      <c r="Q395" s="73">
        <v>0</v>
      </c>
      <c r="R395" s="73">
        <f>Q395*H395</f>
        <v>0</v>
      </c>
      <c r="S395" s="73">
        <v>0</v>
      </c>
      <c r="T395" s="74">
        <f>S395*H395</f>
        <v>0</v>
      </c>
      <c r="U395" s="23"/>
      <c r="V395" s="23"/>
      <c r="W395" s="23"/>
      <c r="X395" s="23"/>
      <c r="Y395" s="23"/>
      <c r="Z395" s="23"/>
      <c r="AA395" s="23"/>
      <c r="AB395" s="23"/>
      <c r="AC395" s="23"/>
      <c r="AD395" s="23"/>
      <c r="AE395" s="23"/>
      <c r="AR395" s="75" t="s">
        <v>251</v>
      </c>
      <c r="AT395" s="75" t="s">
        <v>125</v>
      </c>
      <c r="AU395" s="75" t="s">
        <v>76</v>
      </c>
      <c r="AY395" s="17" t="s">
        <v>120</v>
      </c>
      <c r="BE395" s="76">
        <f>IF(N395="základní",J395,0)</f>
        <v>0</v>
      </c>
      <c r="BF395" s="76">
        <f>IF(N395="snížená",J395,0)</f>
        <v>0</v>
      </c>
      <c r="BG395" s="76">
        <f>IF(N395="zákl. přenesená",J395,0)</f>
        <v>0</v>
      </c>
      <c r="BH395" s="76">
        <f>IF(N395="sníž. přenesená",J395,0)</f>
        <v>0</v>
      </c>
      <c r="BI395" s="76">
        <f>IF(N395="nulová",J395,0)</f>
        <v>0</v>
      </c>
      <c r="BJ395" s="17" t="s">
        <v>74</v>
      </c>
      <c r="BK395" s="76">
        <f>ROUND(I395*H395,2)</f>
        <v>0</v>
      </c>
      <c r="BL395" s="17" t="s">
        <v>251</v>
      </c>
      <c r="BM395" s="75" t="s">
        <v>581</v>
      </c>
    </row>
    <row r="396" spans="1:47" s="2" customFormat="1" ht="19.5">
      <c r="A396" s="186"/>
      <c r="B396" s="187"/>
      <c r="C396" s="186"/>
      <c r="D396" s="245" t="s">
        <v>132</v>
      </c>
      <c r="E396" s="186"/>
      <c r="F396" s="246" t="s">
        <v>582</v>
      </c>
      <c r="G396" s="186"/>
      <c r="H396" s="186"/>
      <c r="I396" s="77"/>
      <c r="J396" s="186"/>
      <c r="K396" s="186"/>
      <c r="L396" s="24"/>
      <c r="M396" s="78"/>
      <c r="N396" s="79"/>
      <c r="O396" s="30"/>
      <c r="P396" s="30"/>
      <c r="Q396" s="30"/>
      <c r="R396" s="30"/>
      <c r="S396" s="30"/>
      <c r="T396" s="31"/>
      <c r="U396" s="23"/>
      <c r="V396" s="23"/>
      <c r="W396" s="23"/>
      <c r="X396" s="23"/>
      <c r="Y396" s="23"/>
      <c r="Z396" s="23"/>
      <c r="AA396" s="23"/>
      <c r="AB396" s="23"/>
      <c r="AC396" s="23"/>
      <c r="AD396" s="23"/>
      <c r="AE396" s="23"/>
      <c r="AT396" s="17" t="s">
        <v>132</v>
      </c>
      <c r="AU396" s="17" t="s">
        <v>76</v>
      </c>
    </row>
    <row r="397" spans="1:65" s="2" customFormat="1" ht="14.45" customHeight="1">
      <c r="A397" s="186"/>
      <c r="B397" s="187"/>
      <c r="C397" s="239" t="s">
        <v>583</v>
      </c>
      <c r="D397" s="239" t="s">
        <v>125</v>
      </c>
      <c r="E397" s="240" t="s">
        <v>584</v>
      </c>
      <c r="F397" s="241" t="s">
        <v>585</v>
      </c>
      <c r="G397" s="242" t="s">
        <v>580</v>
      </c>
      <c r="H397" s="243">
        <v>1</v>
      </c>
      <c r="I397" s="70"/>
      <c r="J397" s="244">
        <f>ROUND(I397*H397,2)</f>
        <v>0</v>
      </c>
      <c r="K397" s="241" t="s">
        <v>3</v>
      </c>
      <c r="L397" s="24"/>
      <c r="M397" s="71" t="s">
        <v>3</v>
      </c>
      <c r="N397" s="72" t="s">
        <v>41</v>
      </c>
      <c r="O397" s="30"/>
      <c r="P397" s="73">
        <f>O397*H397</f>
        <v>0</v>
      </c>
      <c r="Q397" s="73">
        <v>0</v>
      </c>
      <c r="R397" s="73">
        <f>Q397*H397</f>
        <v>0</v>
      </c>
      <c r="S397" s="73">
        <v>0</v>
      </c>
      <c r="T397" s="74">
        <f>S397*H397</f>
        <v>0</v>
      </c>
      <c r="U397" s="23"/>
      <c r="V397" s="23"/>
      <c r="W397" s="23"/>
      <c r="X397" s="23"/>
      <c r="Y397" s="23"/>
      <c r="Z397" s="23"/>
      <c r="AA397" s="23"/>
      <c r="AB397" s="23"/>
      <c r="AC397" s="23"/>
      <c r="AD397" s="23"/>
      <c r="AE397" s="23"/>
      <c r="AR397" s="75" t="s">
        <v>251</v>
      </c>
      <c r="AT397" s="75" t="s">
        <v>125</v>
      </c>
      <c r="AU397" s="75" t="s">
        <v>76</v>
      </c>
      <c r="AY397" s="17" t="s">
        <v>120</v>
      </c>
      <c r="BE397" s="76">
        <f>IF(N397="základní",J397,0)</f>
        <v>0</v>
      </c>
      <c r="BF397" s="76">
        <f>IF(N397="snížená",J397,0)</f>
        <v>0</v>
      </c>
      <c r="BG397" s="76">
        <f>IF(N397="zákl. přenesená",J397,0)</f>
        <v>0</v>
      </c>
      <c r="BH397" s="76">
        <f>IF(N397="sníž. přenesená",J397,0)</f>
        <v>0</v>
      </c>
      <c r="BI397" s="76">
        <f>IF(N397="nulová",J397,0)</f>
        <v>0</v>
      </c>
      <c r="BJ397" s="17" t="s">
        <v>74</v>
      </c>
      <c r="BK397" s="76">
        <f>ROUND(I397*H397,2)</f>
        <v>0</v>
      </c>
      <c r="BL397" s="17" t="s">
        <v>251</v>
      </c>
      <c r="BM397" s="75" t="s">
        <v>586</v>
      </c>
    </row>
    <row r="398" spans="1:47" s="2" customFormat="1" ht="19.5">
      <c r="A398" s="186"/>
      <c r="B398" s="187"/>
      <c r="C398" s="186"/>
      <c r="D398" s="245" t="s">
        <v>132</v>
      </c>
      <c r="E398" s="186"/>
      <c r="F398" s="246" t="s">
        <v>587</v>
      </c>
      <c r="G398" s="186"/>
      <c r="H398" s="186"/>
      <c r="I398" s="77"/>
      <c r="J398" s="186"/>
      <c r="K398" s="186"/>
      <c r="L398" s="24"/>
      <c r="M398" s="78"/>
      <c r="N398" s="79"/>
      <c r="O398" s="30"/>
      <c r="P398" s="30"/>
      <c r="Q398" s="30"/>
      <c r="R398" s="30"/>
      <c r="S398" s="30"/>
      <c r="T398" s="31"/>
      <c r="U398" s="23"/>
      <c r="V398" s="23"/>
      <c r="W398" s="23"/>
      <c r="X398" s="23"/>
      <c r="Y398" s="23"/>
      <c r="Z398" s="23"/>
      <c r="AA398" s="23"/>
      <c r="AB398" s="23"/>
      <c r="AC398" s="23"/>
      <c r="AD398" s="23"/>
      <c r="AE398" s="23"/>
      <c r="AT398" s="17" t="s">
        <v>132</v>
      </c>
      <c r="AU398" s="17" t="s">
        <v>76</v>
      </c>
    </row>
    <row r="399" spans="1:63" s="12" customFormat="1" ht="22.9" customHeight="1">
      <c r="A399" s="232"/>
      <c r="B399" s="233"/>
      <c r="C399" s="232"/>
      <c r="D399" s="234" t="s">
        <v>68</v>
      </c>
      <c r="E399" s="237" t="s">
        <v>588</v>
      </c>
      <c r="F399" s="237" t="s">
        <v>589</v>
      </c>
      <c r="G399" s="232"/>
      <c r="H399" s="232"/>
      <c r="I399" s="63"/>
      <c r="J399" s="238">
        <f>BK399</f>
        <v>0</v>
      </c>
      <c r="K399" s="232"/>
      <c r="L399" s="61"/>
      <c r="M399" s="64"/>
      <c r="N399" s="65"/>
      <c r="O399" s="65"/>
      <c r="P399" s="66">
        <f>SUM(P400:P423)</f>
        <v>0</v>
      </c>
      <c r="Q399" s="65"/>
      <c r="R399" s="66">
        <f>SUM(R400:R423)</f>
        <v>0.548548</v>
      </c>
      <c r="S399" s="65"/>
      <c r="T399" s="67">
        <f>SUM(T400:T423)</f>
        <v>12.849408</v>
      </c>
      <c r="AR399" s="62" t="s">
        <v>76</v>
      </c>
      <c r="AT399" s="68" t="s">
        <v>68</v>
      </c>
      <c r="AU399" s="68" t="s">
        <v>74</v>
      </c>
      <c r="AY399" s="62" t="s">
        <v>120</v>
      </c>
      <c r="BK399" s="69">
        <f>SUM(BK400:BK423)</f>
        <v>0</v>
      </c>
    </row>
    <row r="400" spans="1:65" s="2" customFormat="1" ht="14.45" customHeight="1">
      <c r="A400" s="186"/>
      <c r="B400" s="187"/>
      <c r="C400" s="239" t="s">
        <v>590</v>
      </c>
      <c r="D400" s="239" t="s">
        <v>125</v>
      </c>
      <c r="E400" s="240" t="s">
        <v>591</v>
      </c>
      <c r="F400" s="241" t="s">
        <v>592</v>
      </c>
      <c r="G400" s="242" t="s">
        <v>254</v>
      </c>
      <c r="H400" s="243">
        <v>91.6</v>
      </c>
      <c r="I400" s="70"/>
      <c r="J400" s="244">
        <f>ROUND(I400*H400,2)</f>
        <v>0</v>
      </c>
      <c r="K400" s="241" t="s">
        <v>129</v>
      </c>
      <c r="L400" s="24"/>
      <c r="M400" s="71" t="s">
        <v>3</v>
      </c>
      <c r="N400" s="72" t="s">
        <v>41</v>
      </c>
      <c r="O400" s="30"/>
      <c r="P400" s="73">
        <f>O400*H400</f>
        <v>0</v>
      </c>
      <c r="Q400" s="73">
        <v>0.00053</v>
      </c>
      <c r="R400" s="73">
        <f>Q400*H400</f>
        <v>0.048547999999999994</v>
      </c>
      <c r="S400" s="73">
        <v>0</v>
      </c>
      <c r="T400" s="74">
        <f>S400*H400</f>
        <v>0</v>
      </c>
      <c r="U400" s="23"/>
      <c r="V400" s="23"/>
      <c r="W400" s="23"/>
      <c r="X400" s="23"/>
      <c r="Y400" s="23"/>
      <c r="Z400" s="23"/>
      <c r="AA400" s="23"/>
      <c r="AB400" s="23"/>
      <c r="AC400" s="23"/>
      <c r="AD400" s="23"/>
      <c r="AE400" s="23"/>
      <c r="AR400" s="75" t="s">
        <v>251</v>
      </c>
      <c r="AT400" s="75" t="s">
        <v>125</v>
      </c>
      <c r="AU400" s="75" t="s">
        <v>76</v>
      </c>
      <c r="AY400" s="17" t="s">
        <v>120</v>
      </c>
      <c r="BE400" s="76">
        <f>IF(N400="základní",J400,0)</f>
        <v>0</v>
      </c>
      <c r="BF400" s="76">
        <f>IF(N400="snížená",J400,0)</f>
        <v>0</v>
      </c>
      <c r="BG400" s="76">
        <f>IF(N400="zákl. přenesená",J400,0)</f>
        <v>0</v>
      </c>
      <c r="BH400" s="76">
        <f>IF(N400="sníž. přenesená",J400,0)</f>
        <v>0</v>
      </c>
      <c r="BI400" s="76">
        <f>IF(N400="nulová",J400,0)</f>
        <v>0</v>
      </c>
      <c r="BJ400" s="17" t="s">
        <v>74</v>
      </c>
      <c r="BK400" s="76">
        <f>ROUND(I400*H400,2)</f>
        <v>0</v>
      </c>
      <c r="BL400" s="17" t="s">
        <v>251</v>
      </c>
      <c r="BM400" s="75" t="s">
        <v>593</v>
      </c>
    </row>
    <row r="401" spans="1:47" s="2" customFormat="1" ht="12">
      <c r="A401" s="186"/>
      <c r="B401" s="187"/>
      <c r="C401" s="186"/>
      <c r="D401" s="245" t="s">
        <v>132</v>
      </c>
      <c r="E401" s="186"/>
      <c r="F401" s="246" t="s">
        <v>594</v>
      </c>
      <c r="G401" s="186"/>
      <c r="H401" s="186"/>
      <c r="I401" s="77"/>
      <c r="J401" s="186"/>
      <c r="K401" s="186"/>
      <c r="L401" s="24"/>
      <c r="M401" s="78"/>
      <c r="N401" s="79"/>
      <c r="O401" s="30"/>
      <c r="P401" s="30"/>
      <c r="Q401" s="30"/>
      <c r="R401" s="30"/>
      <c r="S401" s="30"/>
      <c r="T401" s="31"/>
      <c r="U401" s="23"/>
      <c r="V401" s="23"/>
      <c r="W401" s="23"/>
      <c r="X401" s="23"/>
      <c r="Y401" s="23"/>
      <c r="Z401" s="23"/>
      <c r="AA401" s="23"/>
      <c r="AB401" s="23"/>
      <c r="AC401" s="23"/>
      <c r="AD401" s="23"/>
      <c r="AE401" s="23"/>
      <c r="AT401" s="17" t="s">
        <v>132</v>
      </c>
      <c r="AU401" s="17" t="s">
        <v>76</v>
      </c>
    </row>
    <row r="402" spans="1:47" s="2" customFormat="1" ht="39">
      <c r="A402" s="186"/>
      <c r="B402" s="187"/>
      <c r="C402" s="186"/>
      <c r="D402" s="245" t="s">
        <v>143</v>
      </c>
      <c r="E402" s="186"/>
      <c r="F402" s="257" t="s">
        <v>595</v>
      </c>
      <c r="G402" s="186"/>
      <c r="H402" s="186"/>
      <c r="I402" s="77"/>
      <c r="J402" s="186"/>
      <c r="K402" s="186"/>
      <c r="L402" s="24"/>
      <c r="M402" s="78"/>
      <c r="N402" s="79"/>
      <c r="O402" s="30"/>
      <c r="P402" s="30"/>
      <c r="Q402" s="30"/>
      <c r="R402" s="30"/>
      <c r="S402" s="30"/>
      <c r="T402" s="31"/>
      <c r="U402" s="23"/>
      <c r="V402" s="23"/>
      <c r="W402" s="23"/>
      <c r="X402" s="23"/>
      <c r="Y402" s="23"/>
      <c r="Z402" s="23"/>
      <c r="AA402" s="23"/>
      <c r="AB402" s="23"/>
      <c r="AC402" s="23"/>
      <c r="AD402" s="23"/>
      <c r="AE402" s="23"/>
      <c r="AT402" s="17" t="s">
        <v>143</v>
      </c>
      <c r="AU402" s="17" t="s">
        <v>76</v>
      </c>
    </row>
    <row r="403" spans="1:51" s="13" customFormat="1" ht="12">
      <c r="A403" s="247"/>
      <c r="B403" s="248"/>
      <c r="C403" s="247"/>
      <c r="D403" s="245" t="s">
        <v>134</v>
      </c>
      <c r="E403" s="249" t="s">
        <v>3</v>
      </c>
      <c r="F403" s="250" t="s">
        <v>596</v>
      </c>
      <c r="G403" s="247"/>
      <c r="H403" s="251">
        <v>91.6</v>
      </c>
      <c r="I403" s="82"/>
      <c r="J403" s="247"/>
      <c r="K403" s="247"/>
      <c r="L403" s="80"/>
      <c r="M403" s="83"/>
      <c r="N403" s="84"/>
      <c r="O403" s="84"/>
      <c r="P403" s="84"/>
      <c r="Q403" s="84"/>
      <c r="R403" s="84"/>
      <c r="S403" s="84"/>
      <c r="T403" s="85"/>
      <c r="AT403" s="81" t="s">
        <v>134</v>
      </c>
      <c r="AU403" s="81" t="s">
        <v>76</v>
      </c>
      <c r="AV403" s="13" t="s">
        <v>76</v>
      </c>
      <c r="AW403" s="13" t="s">
        <v>33</v>
      </c>
      <c r="AX403" s="13" t="s">
        <v>74</v>
      </c>
      <c r="AY403" s="81" t="s">
        <v>120</v>
      </c>
    </row>
    <row r="404" spans="1:65" s="2" customFormat="1" ht="14.45" customHeight="1">
      <c r="A404" s="186"/>
      <c r="B404" s="187"/>
      <c r="C404" s="258" t="s">
        <v>597</v>
      </c>
      <c r="D404" s="258" t="s">
        <v>311</v>
      </c>
      <c r="E404" s="259" t="s">
        <v>598</v>
      </c>
      <c r="F404" s="260" t="s">
        <v>599</v>
      </c>
      <c r="G404" s="261" t="s">
        <v>353</v>
      </c>
      <c r="H404" s="262">
        <v>1</v>
      </c>
      <c r="I404" s="92"/>
      <c r="J404" s="263">
        <f>ROUND(I404*H404,2)</f>
        <v>0</v>
      </c>
      <c r="K404" s="260" t="s">
        <v>3</v>
      </c>
      <c r="L404" s="93"/>
      <c r="M404" s="94" t="s">
        <v>3</v>
      </c>
      <c r="N404" s="95" t="s">
        <v>41</v>
      </c>
      <c r="O404" s="30"/>
      <c r="P404" s="73">
        <f>O404*H404</f>
        <v>0</v>
      </c>
      <c r="Q404" s="73">
        <v>0</v>
      </c>
      <c r="R404" s="73">
        <f>Q404*H404</f>
        <v>0</v>
      </c>
      <c r="S404" s="73">
        <v>0</v>
      </c>
      <c r="T404" s="74">
        <f>S404*H404</f>
        <v>0</v>
      </c>
      <c r="U404" s="23"/>
      <c r="V404" s="23"/>
      <c r="W404" s="23"/>
      <c r="X404" s="23"/>
      <c r="Y404" s="23"/>
      <c r="Z404" s="23"/>
      <c r="AA404" s="23"/>
      <c r="AB404" s="23"/>
      <c r="AC404" s="23"/>
      <c r="AD404" s="23"/>
      <c r="AE404" s="23"/>
      <c r="AR404" s="75" t="s">
        <v>314</v>
      </c>
      <c r="AT404" s="75" t="s">
        <v>311</v>
      </c>
      <c r="AU404" s="75" t="s">
        <v>76</v>
      </c>
      <c r="AY404" s="17" t="s">
        <v>120</v>
      </c>
      <c r="BE404" s="76">
        <f>IF(N404="základní",J404,0)</f>
        <v>0</v>
      </c>
      <c r="BF404" s="76">
        <f>IF(N404="snížená",J404,0)</f>
        <v>0</v>
      </c>
      <c r="BG404" s="76">
        <f>IF(N404="zákl. přenesená",J404,0)</f>
        <v>0</v>
      </c>
      <c r="BH404" s="76">
        <f>IF(N404="sníž. přenesená",J404,0)</f>
        <v>0</v>
      </c>
      <c r="BI404" s="76">
        <f>IF(N404="nulová",J404,0)</f>
        <v>0</v>
      </c>
      <c r="BJ404" s="17" t="s">
        <v>74</v>
      </c>
      <c r="BK404" s="76">
        <f>ROUND(I404*H404,2)</f>
        <v>0</v>
      </c>
      <c r="BL404" s="17" t="s">
        <v>251</v>
      </c>
      <c r="BM404" s="75" t="s">
        <v>600</v>
      </c>
    </row>
    <row r="405" spans="1:47" s="2" customFormat="1" ht="29.25">
      <c r="A405" s="186"/>
      <c r="B405" s="187"/>
      <c r="C405" s="186"/>
      <c r="D405" s="245" t="s">
        <v>132</v>
      </c>
      <c r="E405" s="186"/>
      <c r="F405" s="246" t="s">
        <v>601</v>
      </c>
      <c r="G405" s="186"/>
      <c r="H405" s="186"/>
      <c r="I405" s="77"/>
      <c r="J405" s="186"/>
      <c r="K405" s="186"/>
      <c r="L405" s="24"/>
      <c r="M405" s="78"/>
      <c r="N405" s="79"/>
      <c r="O405" s="30"/>
      <c r="P405" s="30"/>
      <c r="Q405" s="30"/>
      <c r="R405" s="30"/>
      <c r="S405" s="30"/>
      <c r="T405" s="31"/>
      <c r="U405" s="23"/>
      <c r="V405" s="23"/>
      <c r="W405" s="23"/>
      <c r="X405" s="23"/>
      <c r="Y405" s="23"/>
      <c r="Z405" s="23"/>
      <c r="AA405" s="23"/>
      <c r="AB405" s="23"/>
      <c r="AC405" s="23"/>
      <c r="AD405" s="23"/>
      <c r="AE405" s="23"/>
      <c r="AT405" s="17" t="s">
        <v>132</v>
      </c>
      <c r="AU405" s="17" t="s">
        <v>76</v>
      </c>
    </row>
    <row r="406" spans="1:65" s="2" customFormat="1" ht="14.45" customHeight="1">
      <c r="A406" s="186"/>
      <c r="B406" s="187"/>
      <c r="C406" s="258" t="s">
        <v>602</v>
      </c>
      <c r="D406" s="258" t="s">
        <v>311</v>
      </c>
      <c r="E406" s="259" t="s">
        <v>603</v>
      </c>
      <c r="F406" s="260" t="s">
        <v>604</v>
      </c>
      <c r="G406" s="261" t="s">
        <v>353</v>
      </c>
      <c r="H406" s="262">
        <v>3</v>
      </c>
      <c r="I406" s="92"/>
      <c r="J406" s="263">
        <f>ROUND(I406*H406,2)</f>
        <v>0</v>
      </c>
      <c r="K406" s="260" t="s">
        <v>3</v>
      </c>
      <c r="L406" s="93"/>
      <c r="M406" s="94" t="s">
        <v>3</v>
      </c>
      <c r="N406" s="95" t="s">
        <v>41</v>
      </c>
      <c r="O406" s="30"/>
      <c r="P406" s="73">
        <f>O406*H406</f>
        <v>0</v>
      </c>
      <c r="Q406" s="73">
        <v>0</v>
      </c>
      <c r="R406" s="73">
        <f>Q406*H406</f>
        <v>0</v>
      </c>
      <c r="S406" s="73">
        <v>0</v>
      </c>
      <c r="T406" s="74">
        <f>S406*H406</f>
        <v>0</v>
      </c>
      <c r="U406" s="23"/>
      <c r="V406" s="23"/>
      <c r="W406" s="23"/>
      <c r="X406" s="23"/>
      <c r="Y406" s="23"/>
      <c r="Z406" s="23"/>
      <c r="AA406" s="23"/>
      <c r="AB406" s="23"/>
      <c r="AC406" s="23"/>
      <c r="AD406" s="23"/>
      <c r="AE406" s="23"/>
      <c r="AR406" s="75" t="s">
        <v>314</v>
      </c>
      <c r="AT406" s="75" t="s">
        <v>311</v>
      </c>
      <c r="AU406" s="75" t="s">
        <v>76</v>
      </c>
      <c r="AY406" s="17" t="s">
        <v>120</v>
      </c>
      <c r="BE406" s="76">
        <f>IF(N406="základní",J406,0)</f>
        <v>0</v>
      </c>
      <c r="BF406" s="76">
        <f>IF(N406="snížená",J406,0)</f>
        <v>0</v>
      </c>
      <c r="BG406" s="76">
        <f>IF(N406="zákl. přenesená",J406,0)</f>
        <v>0</v>
      </c>
      <c r="BH406" s="76">
        <f>IF(N406="sníž. přenesená",J406,0)</f>
        <v>0</v>
      </c>
      <c r="BI406" s="76">
        <f>IF(N406="nulová",J406,0)</f>
        <v>0</v>
      </c>
      <c r="BJ406" s="17" t="s">
        <v>74</v>
      </c>
      <c r="BK406" s="76">
        <f>ROUND(I406*H406,2)</f>
        <v>0</v>
      </c>
      <c r="BL406" s="17" t="s">
        <v>251</v>
      </c>
      <c r="BM406" s="75" t="s">
        <v>605</v>
      </c>
    </row>
    <row r="407" spans="1:47" s="2" customFormat="1" ht="29.25">
      <c r="A407" s="186"/>
      <c r="B407" s="187"/>
      <c r="C407" s="186"/>
      <c r="D407" s="245" t="s">
        <v>132</v>
      </c>
      <c r="E407" s="186"/>
      <c r="F407" s="246" t="s">
        <v>601</v>
      </c>
      <c r="G407" s="186"/>
      <c r="H407" s="186"/>
      <c r="I407" s="77"/>
      <c r="J407" s="186"/>
      <c r="K407" s="186"/>
      <c r="L407" s="24"/>
      <c r="M407" s="78"/>
      <c r="N407" s="79"/>
      <c r="O407" s="30"/>
      <c r="P407" s="30"/>
      <c r="Q407" s="30"/>
      <c r="R407" s="30"/>
      <c r="S407" s="30"/>
      <c r="T407" s="31"/>
      <c r="U407" s="23"/>
      <c r="V407" s="23"/>
      <c r="W407" s="23"/>
      <c r="X407" s="23"/>
      <c r="Y407" s="23"/>
      <c r="Z407" s="23"/>
      <c r="AA407" s="23"/>
      <c r="AB407" s="23"/>
      <c r="AC407" s="23"/>
      <c r="AD407" s="23"/>
      <c r="AE407" s="23"/>
      <c r="AT407" s="17" t="s">
        <v>132</v>
      </c>
      <c r="AU407" s="17" t="s">
        <v>76</v>
      </c>
    </row>
    <row r="408" spans="1:65" s="2" customFormat="1" ht="14.45" customHeight="1">
      <c r="A408" s="186"/>
      <c r="B408" s="187"/>
      <c r="C408" s="258" t="s">
        <v>606</v>
      </c>
      <c r="D408" s="258" t="s">
        <v>311</v>
      </c>
      <c r="E408" s="259" t="s">
        <v>607</v>
      </c>
      <c r="F408" s="260" t="s">
        <v>608</v>
      </c>
      <c r="G408" s="261" t="s">
        <v>353</v>
      </c>
      <c r="H408" s="262">
        <v>6</v>
      </c>
      <c r="I408" s="92"/>
      <c r="J408" s="263">
        <f>ROUND(I408*H408,2)</f>
        <v>0</v>
      </c>
      <c r="K408" s="260" t="s">
        <v>3</v>
      </c>
      <c r="L408" s="93"/>
      <c r="M408" s="94" t="s">
        <v>3</v>
      </c>
      <c r="N408" s="95" t="s">
        <v>41</v>
      </c>
      <c r="O408" s="30"/>
      <c r="P408" s="73">
        <f>O408*H408</f>
        <v>0</v>
      </c>
      <c r="Q408" s="73">
        <v>0</v>
      </c>
      <c r="R408" s="73">
        <f>Q408*H408</f>
        <v>0</v>
      </c>
      <c r="S408" s="73">
        <v>0</v>
      </c>
      <c r="T408" s="74">
        <f>S408*H408</f>
        <v>0</v>
      </c>
      <c r="U408" s="23"/>
      <c r="V408" s="23"/>
      <c r="W408" s="23"/>
      <c r="X408" s="23"/>
      <c r="Y408" s="23"/>
      <c r="Z408" s="23"/>
      <c r="AA408" s="23"/>
      <c r="AB408" s="23"/>
      <c r="AC408" s="23"/>
      <c r="AD408" s="23"/>
      <c r="AE408" s="23"/>
      <c r="AR408" s="75" t="s">
        <v>314</v>
      </c>
      <c r="AT408" s="75" t="s">
        <v>311</v>
      </c>
      <c r="AU408" s="75" t="s">
        <v>76</v>
      </c>
      <c r="AY408" s="17" t="s">
        <v>120</v>
      </c>
      <c r="BE408" s="76">
        <f>IF(N408="základní",J408,0)</f>
        <v>0</v>
      </c>
      <c r="BF408" s="76">
        <f>IF(N408="snížená",J408,0)</f>
        <v>0</v>
      </c>
      <c r="BG408" s="76">
        <f>IF(N408="zákl. přenesená",J408,0)</f>
        <v>0</v>
      </c>
      <c r="BH408" s="76">
        <f>IF(N408="sníž. přenesená",J408,0)</f>
        <v>0</v>
      </c>
      <c r="BI408" s="76">
        <f>IF(N408="nulová",J408,0)</f>
        <v>0</v>
      </c>
      <c r="BJ408" s="17" t="s">
        <v>74</v>
      </c>
      <c r="BK408" s="76">
        <f>ROUND(I408*H408,2)</f>
        <v>0</v>
      </c>
      <c r="BL408" s="17" t="s">
        <v>251</v>
      </c>
      <c r="BM408" s="75" t="s">
        <v>609</v>
      </c>
    </row>
    <row r="409" spans="1:47" s="2" customFormat="1" ht="29.25">
      <c r="A409" s="186"/>
      <c r="B409" s="187"/>
      <c r="C409" s="186"/>
      <c r="D409" s="245" t="s">
        <v>132</v>
      </c>
      <c r="E409" s="186"/>
      <c r="F409" s="246" t="s">
        <v>601</v>
      </c>
      <c r="G409" s="186"/>
      <c r="H409" s="186"/>
      <c r="I409" s="77"/>
      <c r="J409" s="186"/>
      <c r="K409" s="186"/>
      <c r="L409" s="24"/>
      <c r="M409" s="78"/>
      <c r="N409" s="79"/>
      <c r="O409" s="30"/>
      <c r="P409" s="30"/>
      <c r="Q409" s="30"/>
      <c r="R409" s="30"/>
      <c r="S409" s="30"/>
      <c r="T409" s="31"/>
      <c r="U409" s="23"/>
      <c r="V409" s="23"/>
      <c r="W409" s="23"/>
      <c r="X409" s="23"/>
      <c r="Y409" s="23"/>
      <c r="Z409" s="23"/>
      <c r="AA409" s="23"/>
      <c r="AB409" s="23"/>
      <c r="AC409" s="23"/>
      <c r="AD409" s="23"/>
      <c r="AE409" s="23"/>
      <c r="AT409" s="17" t="s">
        <v>132</v>
      </c>
      <c r="AU409" s="17" t="s">
        <v>76</v>
      </c>
    </row>
    <row r="410" spans="1:65" s="2" customFormat="1" ht="14.45" customHeight="1">
      <c r="A410" s="186"/>
      <c r="B410" s="187"/>
      <c r="C410" s="239" t="s">
        <v>610</v>
      </c>
      <c r="D410" s="239" t="s">
        <v>125</v>
      </c>
      <c r="E410" s="240" t="s">
        <v>611</v>
      </c>
      <c r="F410" s="241" t="s">
        <v>612</v>
      </c>
      <c r="G410" s="242" t="s">
        <v>128</v>
      </c>
      <c r="H410" s="243">
        <v>401.544</v>
      </c>
      <c r="I410" s="70"/>
      <c r="J410" s="244">
        <f>ROUND(I410*H410,2)</f>
        <v>0</v>
      </c>
      <c r="K410" s="241" t="s">
        <v>129</v>
      </c>
      <c r="L410" s="24"/>
      <c r="M410" s="71" t="s">
        <v>3</v>
      </c>
      <c r="N410" s="72" t="s">
        <v>41</v>
      </c>
      <c r="O410" s="30"/>
      <c r="P410" s="73">
        <f>O410*H410</f>
        <v>0</v>
      </c>
      <c r="Q410" s="73">
        <v>0</v>
      </c>
      <c r="R410" s="73">
        <f>Q410*H410</f>
        <v>0</v>
      </c>
      <c r="S410" s="73">
        <v>0.032</v>
      </c>
      <c r="T410" s="74">
        <f>S410*H410</f>
        <v>12.849408</v>
      </c>
      <c r="U410" s="23"/>
      <c r="V410" s="23"/>
      <c r="W410" s="23"/>
      <c r="X410" s="23"/>
      <c r="Y410" s="23"/>
      <c r="Z410" s="23"/>
      <c r="AA410" s="23"/>
      <c r="AB410" s="23"/>
      <c r="AC410" s="23"/>
      <c r="AD410" s="23"/>
      <c r="AE410" s="23"/>
      <c r="AR410" s="75" t="s">
        <v>251</v>
      </c>
      <c r="AT410" s="75" t="s">
        <v>125</v>
      </c>
      <c r="AU410" s="75" t="s">
        <v>76</v>
      </c>
      <c r="AY410" s="17" t="s">
        <v>120</v>
      </c>
      <c r="BE410" s="76">
        <f>IF(N410="základní",J410,0)</f>
        <v>0</v>
      </c>
      <c r="BF410" s="76">
        <f>IF(N410="snížená",J410,0)</f>
        <v>0</v>
      </c>
      <c r="BG410" s="76">
        <f>IF(N410="zákl. přenesená",J410,0)</f>
        <v>0</v>
      </c>
      <c r="BH410" s="76">
        <f>IF(N410="sníž. přenesená",J410,0)</f>
        <v>0</v>
      </c>
      <c r="BI410" s="76">
        <f>IF(N410="nulová",J410,0)</f>
        <v>0</v>
      </c>
      <c r="BJ410" s="17" t="s">
        <v>74</v>
      </c>
      <c r="BK410" s="76">
        <f>ROUND(I410*H410,2)</f>
        <v>0</v>
      </c>
      <c r="BL410" s="17" t="s">
        <v>251</v>
      </c>
      <c r="BM410" s="75" t="s">
        <v>613</v>
      </c>
    </row>
    <row r="411" spans="1:47" s="2" customFormat="1" ht="12">
      <c r="A411" s="186"/>
      <c r="B411" s="187"/>
      <c r="C411" s="186"/>
      <c r="D411" s="245" t="s">
        <v>132</v>
      </c>
      <c r="E411" s="186"/>
      <c r="F411" s="246" t="s">
        <v>614</v>
      </c>
      <c r="G411" s="186"/>
      <c r="H411" s="186"/>
      <c r="I411" s="77"/>
      <c r="J411" s="186"/>
      <c r="K411" s="186"/>
      <c r="L411" s="24"/>
      <c r="M411" s="78"/>
      <c r="N411" s="79"/>
      <c r="O411" s="30"/>
      <c r="P411" s="30"/>
      <c r="Q411" s="30"/>
      <c r="R411" s="30"/>
      <c r="S411" s="30"/>
      <c r="T411" s="31"/>
      <c r="U411" s="23"/>
      <c r="V411" s="23"/>
      <c r="W411" s="23"/>
      <c r="X411" s="23"/>
      <c r="Y411" s="23"/>
      <c r="Z411" s="23"/>
      <c r="AA411" s="23"/>
      <c r="AB411" s="23"/>
      <c r="AC411" s="23"/>
      <c r="AD411" s="23"/>
      <c r="AE411" s="23"/>
      <c r="AT411" s="17" t="s">
        <v>132</v>
      </c>
      <c r="AU411" s="17" t="s">
        <v>76</v>
      </c>
    </row>
    <row r="412" spans="1:47" s="2" customFormat="1" ht="39">
      <c r="A412" s="186"/>
      <c r="B412" s="187"/>
      <c r="C412" s="186"/>
      <c r="D412" s="245" t="s">
        <v>143</v>
      </c>
      <c r="E412" s="186"/>
      <c r="F412" s="257" t="s">
        <v>615</v>
      </c>
      <c r="G412" s="186"/>
      <c r="H412" s="186"/>
      <c r="I412" s="77"/>
      <c r="J412" s="186"/>
      <c r="K412" s="186"/>
      <c r="L412" s="24"/>
      <c r="M412" s="78"/>
      <c r="N412" s="79"/>
      <c r="O412" s="30"/>
      <c r="P412" s="30"/>
      <c r="Q412" s="30"/>
      <c r="R412" s="30"/>
      <c r="S412" s="30"/>
      <c r="T412" s="31"/>
      <c r="U412" s="23"/>
      <c r="V412" s="23"/>
      <c r="W412" s="23"/>
      <c r="X412" s="23"/>
      <c r="Y412" s="23"/>
      <c r="Z412" s="23"/>
      <c r="AA412" s="23"/>
      <c r="AB412" s="23"/>
      <c r="AC412" s="23"/>
      <c r="AD412" s="23"/>
      <c r="AE412" s="23"/>
      <c r="AT412" s="17" t="s">
        <v>143</v>
      </c>
      <c r="AU412" s="17" t="s">
        <v>76</v>
      </c>
    </row>
    <row r="413" spans="1:51" s="13" customFormat="1" ht="12">
      <c r="A413" s="247"/>
      <c r="B413" s="248"/>
      <c r="C413" s="247"/>
      <c r="D413" s="245" t="s">
        <v>134</v>
      </c>
      <c r="E413" s="249" t="s">
        <v>3</v>
      </c>
      <c r="F413" s="250" t="s">
        <v>616</v>
      </c>
      <c r="G413" s="247"/>
      <c r="H413" s="251">
        <v>10.824</v>
      </c>
      <c r="I413" s="82"/>
      <c r="J413" s="247"/>
      <c r="K413" s="247"/>
      <c r="L413" s="80"/>
      <c r="M413" s="83"/>
      <c r="N413" s="84"/>
      <c r="O413" s="84"/>
      <c r="P413" s="84"/>
      <c r="Q413" s="84"/>
      <c r="R413" s="84"/>
      <c r="S413" s="84"/>
      <c r="T413" s="85"/>
      <c r="AT413" s="81" t="s">
        <v>134</v>
      </c>
      <c r="AU413" s="81" t="s">
        <v>76</v>
      </c>
      <c r="AV413" s="13" t="s">
        <v>76</v>
      </c>
      <c r="AW413" s="13" t="s">
        <v>33</v>
      </c>
      <c r="AX413" s="13" t="s">
        <v>69</v>
      </c>
      <c r="AY413" s="81" t="s">
        <v>120</v>
      </c>
    </row>
    <row r="414" spans="1:51" s="13" customFormat="1" ht="12">
      <c r="A414" s="247"/>
      <c r="B414" s="248"/>
      <c r="C414" s="247"/>
      <c r="D414" s="245" t="s">
        <v>134</v>
      </c>
      <c r="E414" s="249" t="s">
        <v>3</v>
      </c>
      <c r="F414" s="250" t="s">
        <v>617</v>
      </c>
      <c r="G414" s="247"/>
      <c r="H414" s="251">
        <v>47.52</v>
      </c>
      <c r="I414" s="82"/>
      <c r="J414" s="247"/>
      <c r="K414" s="247"/>
      <c r="L414" s="80"/>
      <c r="M414" s="83"/>
      <c r="N414" s="84"/>
      <c r="O414" s="84"/>
      <c r="P414" s="84"/>
      <c r="Q414" s="84"/>
      <c r="R414" s="84"/>
      <c r="S414" s="84"/>
      <c r="T414" s="85"/>
      <c r="AT414" s="81" t="s">
        <v>134</v>
      </c>
      <c r="AU414" s="81" t="s">
        <v>76</v>
      </c>
      <c r="AV414" s="13" t="s">
        <v>76</v>
      </c>
      <c r="AW414" s="13" t="s">
        <v>33</v>
      </c>
      <c r="AX414" s="13" t="s">
        <v>69</v>
      </c>
      <c r="AY414" s="81" t="s">
        <v>120</v>
      </c>
    </row>
    <row r="415" spans="1:51" s="13" customFormat="1" ht="12">
      <c r="A415" s="247"/>
      <c r="B415" s="248"/>
      <c r="C415" s="247"/>
      <c r="D415" s="245" t="s">
        <v>134</v>
      </c>
      <c r="E415" s="249" t="s">
        <v>3</v>
      </c>
      <c r="F415" s="250" t="s">
        <v>618</v>
      </c>
      <c r="G415" s="247"/>
      <c r="H415" s="251">
        <v>343.2</v>
      </c>
      <c r="I415" s="82"/>
      <c r="J415" s="247"/>
      <c r="K415" s="247"/>
      <c r="L415" s="80"/>
      <c r="M415" s="83"/>
      <c r="N415" s="84"/>
      <c r="O415" s="84"/>
      <c r="P415" s="84"/>
      <c r="Q415" s="84"/>
      <c r="R415" s="84"/>
      <c r="S415" s="84"/>
      <c r="T415" s="85"/>
      <c r="AT415" s="81" t="s">
        <v>134</v>
      </c>
      <c r="AU415" s="81" t="s">
        <v>76</v>
      </c>
      <c r="AV415" s="13" t="s">
        <v>76</v>
      </c>
      <c r="AW415" s="13" t="s">
        <v>33</v>
      </c>
      <c r="AX415" s="13" t="s">
        <v>69</v>
      </c>
      <c r="AY415" s="81" t="s">
        <v>120</v>
      </c>
    </row>
    <row r="416" spans="1:51" s="14" customFormat="1" ht="12">
      <c r="A416" s="252"/>
      <c r="B416" s="253"/>
      <c r="C416" s="252"/>
      <c r="D416" s="245" t="s">
        <v>134</v>
      </c>
      <c r="E416" s="254" t="s">
        <v>3</v>
      </c>
      <c r="F416" s="255" t="s">
        <v>137</v>
      </c>
      <c r="G416" s="252"/>
      <c r="H416" s="256">
        <v>401.544</v>
      </c>
      <c r="I416" s="88"/>
      <c r="J416" s="252"/>
      <c r="K416" s="252"/>
      <c r="L416" s="86"/>
      <c r="M416" s="89"/>
      <c r="N416" s="90"/>
      <c r="O416" s="90"/>
      <c r="P416" s="90"/>
      <c r="Q416" s="90"/>
      <c r="R416" s="90"/>
      <c r="S416" s="90"/>
      <c r="T416" s="91"/>
      <c r="AT416" s="87" t="s">
        <v>134</v>
      </c>
      <c r="AU416" s="87" t="s">
        <v>76</v>
      </c>
      <c r="AV416" s="14" t="s">
        <v>130</v>
      </c>
      <c r="AW416" s="14" t="s">
        <v>33</v>
      </c>
      <c r="AX416" s="14" t="s">
        <v>74</v>
      </c>
      <c r="AY416" s="87" t="s">
        <v>120</v>
      </c>
    </row>
    <row r="417" spans="1:65" s="2" customFormat="1" ht="14.45" customHeight="1">
      <c r="A417" s="186"/>
      <c r="B417" s="187"/>
      <c r="C417" s="239" t="s">
        <v>619</v>
      </c>
      <c r="D417" s="239" t="s">
        <v>125</v>
      </c>
      <c r="E417" s="240" t="s">
        <v>620</v>
      </c>
      <c r="F417" s="241" t="s">
        <v>621</v>
      </c>
      <c r="G417" s="242" t="s">
        <v>580</v>
      </c>
      <c r="H417" s="243">
        <v>1</v>
      </c>
      <c r="I417" s="70"/>
      <c r="J417" s="244">
        <f>ROUND(I417*H417,2)</f>
        <v>0</v>
      </c>
      <c r="K417" s="241" t="s">
        <v>3</v>
      </c>
      <c r="L417" s="24"/>
      <c r="M417" s="71" t="s">
        <v>3</v>
      </c>
      <c r="N417" s="72" t="s">
        <v>41</v>
      </c>
      <c r="O417" s="30"/>
      <c r="P417" s="73">
        <f>O417*H417</f>
        <v>0</v>
      </c>
      <c r="Q417" s="73">
        <v>0</v>
      </c>
      <c r="R417" s="73">
        <f>Q417*H417</f>
        <v>0</v>
      </c>
      <c r="S417" s="73">
        <v>0</v>
      </c>
      <c r="T417" s="74">
        <f>S417*H417</f>
        <v>0</v>
      </c>
      <c r="U417" s="23"/>
      <c r="V417" s="23"/>
      <c r="W417" s="23"/>
      <c r="X417" s="23"/>
      <c r="Y417" s="23"/>
      <c r="Z417" s="23"/>
      <c r="AA417" s="23"/>
      <c r="AB417" s="23"/>
      <c r="AC417" s="23"/>
      <c r="AD417" s="23"/>
      <c r="AE417" s="23"/>
      <c r="AR417" s="75" t="s">
        <v>251</v>
      </c>
      <c r="AT417" s="75" t="s">
        <v>125</v>
      </c>
      <c r="AU417" s="75" t="s">
        <v>76</v>
      </c>
      <c r="AY417" s="17" t="s">
        <v>120</v>
      </c>
      <c r="BE417" s="76">
        <f>IF(N417="základní",J417,0)</f>
        <v>0</v>
      </c>
      <c r="BF417" s="76">
        <f>IF(N417="snížená",J417,0)</f>
        <v>0</v>
      </c>
      <c r="BG417" s="76">
        <f>IF(N417="zákl. přenesená",J417,0)</f>
        <v>0</v>
      </c>
      <c r="BH417" s="76">
        <f>IF(N417="sníž. přenesená",J417,0)</f>
        <v>0</v>
      </c>
      <c r="BI417" s="76">
        <f>IF(N417="nulová",J417,0)</f>
        <v>0</v>
      </c>
      <c r="BJ417" s="17" t="s">
        <v>74</v>
      </c>
      <c r="BK417" s="76">
        <f>ROUND(I417*H417,2)</f>
        <v>0</v>
      </c>
      <c r="BL417" s="17" t="s">
        <v>251</v>
      </c>
      <c r="BM417" s="75" t="s">
        <v>622</v>
      </c>
    </row>
    <row r="418" spans="1:47" s="2" customFormat="1" ht="29.25">
      <c r="A418" s="186"/>
      <c r="B418" s="187"/>
      <c r="C418" s="186"/>
      <c r="D418" s="245" t="s">
        <v>132</v>
      </c>
      <c r="E418" s="186"/>
      <c r="F418" s="246" t="s">
        <v>623</v>
      </c>
      <c r="G418" s="186"/>
      <c r="H418" s="186"/>
      <c r="I418" s="77"/>
      <c r="J418" s="186"/>
      <c r="K418" s="186"/>
      <c r="L418" s="24"/>
      <c r="M418" s="78"/>
      <c r="N418" s="79"/>
      <c r="O418" s="30"/>
      <c r="P418" s="30"/>
      <c r="Q418" s="30"/>
      <c r="R418" s="30"/>
      <c r="S418" s="30"/>
      <c r="T418" s="31"/>
      <c r="U418" s="23"/>
      <c r="V418" s="23"/>
      <c r="W418" s="23"/>
      <c r="X418" s="23"/>
      <c r="Y418" s="23"/>
      <c r="Z418" s="23"/>
      <c r="AA418" s="23"/>
      <c r="AB418" s="23"/>
      <c r="AC418" s="23"/>
      <c r="AD418" s="23"/>
      <c r="AE418" s="23"/>
      <c r="AT418" s="17" t="s">
        <v>132</v>
      </c>
      <c r="AU418" s="17" t="s">
        <v>76</v>
      </c>
    </row>
    <row r="419" spans="1:65" s="2" customFormat="1" ht="14.45" customHeight="1">
      <c r="A419" s="186"/>
      <c r="B419" s="187"/>
      <c r="C419" s="239" t="s">
        <v>624</v>
      </c>
      <c r="D419" s="239" t="s">
        <v>125</v>
      </c>
      <c r="E419" s="240" t="s">
        <v>625</v>
      </c>
      <c r="F419" s="241" t="s">
        <v>626</v>
      </c>
      <c r="G419" s="242" t="s">
        <v>580</v>
      </c>
      <c r="H419" s="243">
        <v>1</v>
      </c>
      <c r="I419" s="70"/>
      <c r="J419" s="244">
        <f>ROUND(I419*H419,2)</f>
        <v>0</v>
      </c>
      <c r="K419" s="241" t="s">
        <v>3</v>
      </c>
      <c r="L419" s="24"/>
      <c r="M419" s="71" t="s">
        <v>3</v>
      </c>
      <c r="N419" s="72" t="s">
        <v>41</v>
      </c>
      <c r="O419" s="30"/>
      <c r="P419" s="73">
        <f>O419*H419</f>
        <v>0</v>
      </c>
      <c r="Q419" s="73">
        <v>0.5</v>
      </c>
      <c r="R419" s="73">
        <f>Q419*H419</f>
        <v>0.5</v>
      </c>
      <c r="S419" s="73">
        <v>0</v>
      </c>
      <c r="T419" s="74">
        <f>S419*H419</f>
        <v>0</v>
      </c>
      <c r="U419" s="23"/>
      <c r="V419" s="23"/>
      <c r="W419" s="23"/>
      <c r="X419" s="23"/>
      <c r="Y419" s="23"/>
      <c r="Z419" s="23"/>
      <c r="AA419" s="23"/>
      <c r="AB419" s="23"/>
      <c r="AC419" s="23"/>
      <c r="AD419" s="23"/>
      <c r="AE419" s="23"/>
      <c r="AR419" s="75" t="s">
        <v>251</v>
      </c>
      <c r="AT419" s="75" t="s">
        <v>125</v>
      </c>
      <c r="AU419" s="75" t="s">
        <v>76</v>
      </c>
      <c r="AY419" s="17" t="s">
        <v>120</v>
      </c>
      <c r="BE419" s="76">
        <f>IF(N419="základní",J419,0)</f>
        <v>0</v>
      </c>
      <c r="BF419" s="76">
        <f>IF(N419="snížená",J419,0)</f>
        <v>0</v>
      </c>
      <c r="BG419" s="76">
        <f>IF(N419="zákl. přenesená",J419,0)</f>
        <v>0</v>
      </c>
      <c r="BH419" s="76">
        <f>IF(N419="sníž. přenesená",J419,0)</f>
        <v>0</v>
      </c>
      <c r="BI419" s="76">
        <f>IF(N419="nulová",J419,0)</f>
        <v>0</v>
      </c>
      <c r="BJ419" s="17" t="s">
        <v>74</v>
      </c>
      <c r="BK419" s="76">
        <f>ROUND(I419*H419,2)</f>
        <v>0</v>
      </c>
      <c r="BL419" s="17" t="s">
        <v>251</v>
      </c>
      <c r="BM419" s="75" t="s">
        <v>627</v>
      </c>
    </row>
    <row r="420" spans="1:47" s="2" customFormat="1" ht="29.25">
      <c r="A420" s="186"/>
      <c r="B420" s="187"/>
      <c r="C420" s="186"/>
      <c r="D420" s="245" t="s">
        <v>132</v>
      </c>
      <c r="E420" s="186"/>
      <c r="F420" s="246" t="s">
        <v>628</v>
      </c>
      <c r="G420" s="186"/>
      <c r="H420" s="186"/>
      <c r="I420" s="77"/>
      <c r="J420" s="186"/>
      <c r="K420" s="186"/>
      <c r="L420" s="24"/>
      <c r="M420" s="78"/>
      <c r="N420" s="79"/>
      <c r="O420" s="30"/>
      <c r="P420" s="30"/>
      <c r="Q420" s="30"/>
      <c r="R420" s="30"/>
      <c r="S420" s="30"/>
      <c r="T420" s="31"/>
      <c r="U420" s="23"/>
      <c r="V420" s="23"/>
      <c r="W420" s="23"/>
      <c r="X420" s="23"/>
      <c r="Y420" s="23"/>
      <c r="Z420" s="23"/>
      <c r="AA420" s="23"/>
      <c r="AB420" s="23"/>
      <c r="AC420" s="23"/>
      <c r="AD420" s="23"/>
      <c r="AE420" s="23"/>
      <c r="AT420" s="17" t="s">
        <v>132</v>
      </c>
      <c r="AU420" s="17" t="s">
        <v>76</v>
      </c>
    </row>
    <row r="421" spans="1:65" s="2" customFormat="1" ht="14.45" customHeight="1">
      <c r="A421" s="186"/>
      <c r="B421" s="187"/>
      <c r="C421" s="239" t="s">
        <v>629</v>
      </c>
      <c r="D421" s="239" t="s">
        <v>125</v>
      </c>
      <c r="E421" s="240" t="s">
        <v>630</v>
      </c>
      <c r="F421" s="241" t="s">
        <v>631</v>
      </c>
      <c r="G421" s="242" t="s">
        <v>148</v>
      </c>
      <c r="H421" s="243">
        <v>10</v>
      </c>
      <c r="I421" s="70"/>
      <c r="J421" s="244">
        <f>ROUND(I421*H421,2)</f>
        <v>0</v>
      </c>
      <c r="K421" s="241" t="s">
        <v>129</v>
      </c>
      <c r="L421" s="24"/>
      <c r="M421" s="71" t="s">
        <v>3</v>
      </c>
      <c r="N421" s="72" t="s">
        <v>41</v>
      </c>
      <c r="O421" s="30"/>
      <c r="P421" s="73">
        <f>O421*H421</f>
        <v>0</v>
      </c>
      <c r="Q421" s="73">
        <v>0</v>
      </c>
      <c r="R421" s="73">
        <f>Q421*H421</f>
        <v>0</v>
      </c>
      <c r="S421" s="73">
        <v>0</v>
      </c>
      <c r="T421" s="74">
        <f>S421*H421</f>
        <v>0</v>
      </c>
      <c r="U421" s="23"/>
      <c r="V421" s="23"/>
      <c r="W421" s="23"/>
      <c r="X421" s="23"/>
      <c r="Y421" s="23"/>
      <c r="Z421" s="23"/>
      <c r="AA421" s="23"/>
      <c r="AB421" s="23"/>
      <c r="AC421" s="23"/>
      <c r="AD421" s="23"/>
      <c r="AE421" s="23"/>
      <c r="AR421" s="75" t="s">
        <v>251</v>
      </c>
      <c r="AT421" s="75" t="s">
        <v>125</v>
      </c>
      <c r="AU421" s="75" t="s">
        <v>76</v>
      </c>
      <c r="AY421" s="17" t="s">
        <v>120</v>
      </c>
      <c r="BE421" s="76">
        <f>IF(N421="základní",J421,0)</f>
        <v>0</v>
      </c>
      <c r="BF421" s="76">
        <f>IF(N421="snížená",J421,0)</f>
        <v>0</v>
      </c>
      <c r="BG421" s="76">
        <f>IF(N421="zákl. přenesená",J421,0)</f>
        <v>0</v>
      </c>
      <c r="BH421" s="76">
        <f>IF(N421="sníž. přenesená",J421,0)</f>
        <v>0</v>
      </c>
      <c r="BI421" s="76">
        <f>IF(N421="nulová",J421,0)</f>
        <v>0</v>
      </c>
      <c r="BJ421" s="17" t="s">
        <v>74</v>
      </c>
      <c r="BK421" s="76">
        <f>ROUND(I421*H421,2)</f>
        <v>0</v>
      </c>
      <c r="BL421" s="17" t="s">
        <v>251</v>
      </c>
      <c r="BM421" s="75" t="s">
        <v>632</v>
      </c>
    </row>
    <row r="422" spans="1:47" s="2" customFormat="1" ht="19.5">
      <c r="A422" s="186"/>
      <c r="B422" s="187"/>
      <c r="C422" s="186"/>
      <c r="D422" s="245" t="s">
        <v>132</v>
      </c>
      <c r="E422" s="186"/>
      <c r="F422" s="246" t="s">
        <v>633</v>
      </c>
      <c r="G422" s="186"/>
      <c r="H422" s="186"/>
      <c r="I422" s="77"/>
      <c r="J422" s="186"/>
      <c r="K422" s="186"/>
      <c r="L422" s="24"/>
      <c r="M422" s="78"/>
      <c r="N422" s="79"/>
      <c r="O422" s="30"/>
      <c r="P422" s="30"/>
      <c r="Q422" s="30"/>
      <c r="R422" s="30"/>
      <c r="S422" s="30"/>
      <c r="T422" s="31"/>
      <c r="U422" s="23"/>
      <c r="V422" s="23"/>
      <c r="W422" s="23"/>
      <c r="X422" s="23"/>
      <c r="Y422" s="23"/>
      <c r="Z422" s="23"/>
      <c r="AA422" s="23"/>
      <c r="AB422" s="23"/>
      <c r="AC422" s="23"/>
      <c r="AD422" s="23"/>
      <c r="AE422" s="23"/>
      <c r="AT422" s="17" t="s">
        <v>132</v>
      </c>
      <c r="AU422" s="17" t="s">
        <v>76</v>
      </c>
    </row>
    <row r="423" spans="1:47" s="2" customFormat="1" ht="78">
      <c r="A423" s="186"/>
      <c r="B423" s="187"/>
      <c r="C423" s="186"/>
      <c r="D423" s="245" t="s">
        <v>143</v>
      </c>
      <c r="E423" s="186"/>
      <c r="F423" s="257" t="s">
        <v>634</v>
      </c>
      <c r="G423" s="186"/>
      <c r="H423" s="186"/>
      <c r="I423" s="77"/>
      <c r="J423" s="186"/>
      <c r="K423" s="186"/>
      <c r="L423" s="24"/>
      <c r="M423" s="78"/>
      <c r="N423" s="79"/>
      <c r="O423" s="30"/>
      <c r="P423" s="30"/>
      <c r="Q423" s="30"/>
      <c r="R423" s="30"/>
      <c r="S423" s="30"/>
      <c r="T423" s="31"/>
      <c r="U423" s="23"/>
      <c r="V423" s="23"/>
      <c r="W423" s="23"/>
      <c r="X423" s="23"/>
      <c r="Y423" s="23"/>
      <c r="Z423" s="23"/>
      <c r="AA423" s="23"/>
      <c r="AB423" s="23"/>
      <c r="AC423" s="23"/>
      <c r="AD423" s="23"/>
      <c r="AE423" s="23"/>
      <c r="AT423" s="17" t="s">
        <v>143</v>
      </c>
      <c r="AU423" s="17" t="s">
        <v>76</v>
      </c>
    </row>
    <row r="424" spans="1:63" s="12" customFormat="1" ht="22.9" customHeight="1">
      <c r="A424" s="232"/>
      <c r="B424" s="233"/>
      <c r="C424" s="232"/>
      <c r="D424" s="234" t="s">
        <v>68</v>
      </c>
      <c r="E424" s="237" t="s">
        <v>635</v>
      </c>
      <c r="F424" s="237" t="s">
        <v>636</v>
      </c>
      <c r="G424" s="232"/>
      <c r="H424" s="232"/>
      <c r="I424" s="63"/>
      <c r="J424" s="238">
        <f>BK424</f>
        <v>0</v>
      </c>
      <c r="K424" s="232"/>
      <c r="L424" s="61"/>
      <c r="M424" s="64"/>
      <c r="N424" s="65"/>
      <c r="O424" s="65"/>
      <c r="P424" s="66">
        <f>SUM(P425:P429)</f>
        <v>0</v>
      </c>
      <c r="Q424" s="65"/>
      <c r="R424" s="66">
        <f>SUM(R425:R429)</f>
        <v>0.024999</v>
      </c>
      <c r="S424" s="65"/>
      <c r="T424" s="67">
        <f>SUM(T425:T429)</f>
        <v>0</v>
      </c>
      <c r="AR424" s="62" t="s">
        <v>76</v>
      </c>
      <c r="AT424" s="68" t="s">
        <v>68</v>
      </c>
      <c r="AU424" s="68" t="s">
        <v>74</v>
      </c>
      <c r="AY424" s="62" t="s">
        <v>120</v>
      </c>
      <c r="BK424" s="69">
        <f>SUM(BK425:BK429)</f>
        <v>0</v>
      </c>
    </row>
    <row r="425" spans="1:65" s="2" customFormat="1" ht="14.45" customHeight="1">
      <c r="A425" s="186"/>
      <c r="B425" s="187"/>
      <c r="C425" s="239" t="s">
        <v>637</v>
      </c>
      <c r="D425" s="239" t="s">
        <v>125</v>
      </c>
      <c r="E425" s="240" t="s">
        <v>638</v>
      </c>
      <c r="F425" s="241" t="s">
        <v>639</v>
      </c>
      <c r="G425" s="242" t="s">
        <v>128</v>
      </c>
      <c r="H425" s="243">
        <v>38.46</v>
      </c>
      <c r="I425" s="70"/>
      <c r="J425" s="244">
        <f>ROUND(I425*H425,2)</f>
        <v>0</v>
      </c>
      <c r="K425" s="241" t="s">
        <v>129</v>
      </c>
      <c r="L425" s="24"/>
      <c r="M425" s="71" t="s">
        <v>3</v>
      </c>
      <c r="N425" s="72" t="s">
        <v>41</v>
      </c>
      <c r="O425" s="30"/>
      <c r="P425" s="73">
        <f>O425*H425</f>
        <v>0</v>
      </c>
      <c r="Q425" s="73">
        <v>0.00065</v>
      </c>
      <c r="R425" s="73">
        <f>Q425*H425</f>
        <v>0.024999</v>
      </c>
      <c r="S425" s="73">
        <v>0</v>
      </c>
      <c r="T425" s="74">
        <f>S425*H425</f>
        <v>0</v>
      </c>
      <c r="U425" s="23"/>
      <c r="V425" s="23"/>
      <c r="W425" s="23"/>
      <c r="X425" s="23"/>
      <c r="Y425" s="23"/>
      <c r="Z425" s="23"/>
      <c r="AA425" s="23"/>
      <c r="AB425" s="23"/>
      <c r="AC425" s="23"/>
      <c r="AD425" s="23"/>
      <c r="AE425" s="23"/>
      <c r="AR425" s="75" t="s">
        <v>251</v>
      </c>
      <c r="AT425" s="75" t="s">
        <v>125</v>
      </c>
      <c r="AU425" s="75" t="s">
        <v>76</v>
      </c>
      <c r="AY425" s="17" t="s">
        <v>120</v>
      </c>
      <c r="BE425" s="76">
        <f>IF(N425="základní",J425,0)</f>
        <v>0</v>
      </c>
      <c r="BF425" s="76">
        <f>IF(N425="snížená",J425,0)</f>
        <v>0</v>
      </c>
      <c r="BG425" s="76">
        <f>IF(N425="zákl. přenesená",J425,0)</f>
        <v>0</v>
      </c>
      <c r="BH425" s="76">
        <f>IF(N425="sníž. přenesená",J425,0)</f>
        <v>0</v>
      </c>
      <c r="BI425" s="76">
        <f>IF(N425="nulová",J425,0)</f>
        <v>0</v>
      </c>
      <c r="BJ425" s="17" t="s">
        <v>74</v>
      </c>
      <c r="BK425" s="76">
        <f>ROUND(I425*H425,2)</f>
        <v>0</v>
      </c>
      <c r="BL425" s="17" t="s">
        <v>251</v>
      </c>
      <c r="BM425" s="75" t="s">
        <v>640</v>
      </c>
    </row>
    <row r="426" spans="1:47" s="2" customFormat="1" ht="19.5">
      <c r="A426" s="186"/>
      <c r="B426" s="187"/>
      <c r="C426" s="186"/>
      <c r="D426" s="245" t="s">
        <v>132</v>
      </c>
      <c r="E426" s="186"/>
      <c r="F426" s="246" t="s">
        <v>641</v>
      </c>
      <c r="G426" s="186"/>
      <c r="H426" s="186"/>
      <c r="I426" s="77"/>
      <c r="J426" s="186"/>
      <c r="K426" s="186"/>
      <c r="L426" s="24"/>
      <c r="M426" s="78"/>
      <c r="N426" s="79"/>
      <c r="O426" s="30"/>
      <c r="P426" s="30"/>
      <c r="Q426" s="30"/>
      <c r="R426" s="30"/>
      <c r="S426" s="30"/>
      <c r="T426" s="31"/>
      <c r="U426" s="23"/>
      <c r="V426" s="23"/>
      <c r="W426" s="23"/>
      <c r="X426" s="23"/>
      <c r="Y426" s="23"/>
      <c r="Z426" s="23"/>
      <c r="AA426" s="23"/>
      <c r="AB426" s="23"/>
      <c r="AC426" s="23"/>
      <c r="AD426" s="23"/>
      <c r="AE426" s="23"/>
      <c r="AT426" s="17" t="s">
        <v>132</v>
      </c>
      <c r="AU426" s="17" t="s">
        <v>76</v>
      </c>
    </row>
    <row r="427" spans="1:51" s="13" customFormat="1" ht="12">
      <c r="A427" s="247"/>
      <c r="B427" s="248"/>
      <c r="C427" s="247"/>
      <c r="D427" s="245" t="s">
        <v>134</v>
      </c>
      <c r="E427" s="249" t="s">
        <v>3</v>
      </c>
      <c r="F427" s="250" t="s">
        <v>183</v>
      </c>
      <c r="G427" s="247"/>
      <c r="H427" s="251">
        <v>19.1</v>
      </c>
      <c r="I427" s="82"/>
      <c r="J427" s="247"/>
      <c r="K427" s="247"/>
      <c r="L427" s="80"/>
      <c r="M427" s="83"/>
      <c r="N427" s="84"/>
      <c r="O427" s="84"/>
      <c r="P427" s="84"/>
      <c r="Q427" s="84"/>
      <c r="R427" s="84"/>
      <c r="S427" s="84"/>
      <c r="T427" s="85"/>
      <c r="AT427" s="81" t="s">
        <v>134</v>
      </c>
      <c r="AU427" s="81" t="s">
        <v>76</v>
      </c>
      <c r="AV427" s="13" t="s">
        <v>76</v>
      </c>
      <c r="AW427" s="13" t="s">
        <v>33</v>
      </c>
      <c r="AX427" s="13" t="s">
        <v>69</v>
      </c>
      <c r="AY427" s="81" t="s">
        <v>120</v>
      </c>
    </row>
    <row r="428" spans="1:51" s="13" customFormat="1" ht="12">
      <c r="A428" s="247"/>
      <c r="B428" s="248"/>
      <c r="C428" s="247"/>
      <c r="D428" s="245" t="s">
        <v>134</v>
      </c>
      <c r="E428" s="249" t="s">
        <v>3</v>
      </c>
      <c r="F428" s="250" t="s">
        <v>184</v>
      </c>
      <c r="G428" s="247"/>
      <c r="H428" s="251">
        <v>19.36</v>
      </c>
      <c r="I428" s="82"/>
      <c r="J428" s="247"/>
      <c r="K428" s="247"/>
      <c r="L428" s="80"/>
      <c r="M428" s="83"/>
      <c r="N428" s="84"/>
      <c r="O428" s="84"/>
      <c r="P428" s="84"/>
      <c r="Q428" s="84"/>
      <c r="R428" s="84"/>
      <c r="S428" s="84"/>
      <c r="T428" s="85"/>
      <c r="AT428" s="81" t="s">
        <v>134</v>
      </c>
      <c r="AU428" s="81" t="s">
        <v>76</v>
      </c>
      <c r="AV428" s="13" t="s">
        <v>76</v>
      </c>
      <c r="AW428" s="13" t="s">
        <v>33</v>
      </c>
      <c r="AX428" s="13" t="s">
        <v>69</v>
      </c>
      <c r="AY428" s="81" t="s">
        <v>120</v>
      </c>
    </row>
    <row r="429" spans="1:51" s="14" customFormat="1" ht="12">
      <c r="A429" s="252"/>
      <c r="B429" s="253"/>
      <c r="C429" s="252"/>
      <c r="D429" s="245" t="s">
        <v>134</v>
      </c>
      <c r="E429" s="254" t="s">
        <v>3</v>
      </c>
      <c r="F429" s="255" t="s">
        <v>137</v>
      </c>
      <c r="G429" s="252"/>
      <c r="H429" s="256">
        <v>38.46</v>
      </c>
      <c r="I429" s="88"/>
      <c r="J429" s="252"/>
      <c r="K429" s="252"/>
      <c r="L429" s="86"/>
      <c r="M429" s="89"/>
      <c r="N429" s="90"/>
      <c r="O429" s="90"/>
      <c r="P429" s="90"/>
      <c r="Q429" s="90"/>
      <c r="R429" s="90"/>
      <c r="S429" s="90"/>
      <c r="T429" s="91"/>
      <c r="AT429" s="87" t="s">
        <v>134</v>
      </c>
      <c r="AU429" s="87" t="s">
        <v>76</v>
      </c>
      <c r="AV429" s="14" t="s">
        <v>130</v>
      </c>
      <c r="AW429" s="14" t="s">
        <v>33</v>
      </c>
      <c r="AX429" s="14" t="s">
        <v>74</v>
      </c>
      <c r="AY429" s="87" t="s">
        <v>120</v>
      </c>
    </row>
    <row r="430" spans="1:63" s="12" customFormat="1" ht="22.9" customHeight="1">
      <c r="A430" s="232"/>
      <c r="B430" s="233"/>
      <c r="C430" s="232"/>
      <c r="D430" s="234" t="s">
        <v>68</v>
      </c>
      <c r="E430" s="237" t="s">
        <v>642</v>
      </c>
      <c r="F430" s="237" t="s">
        <v>643</v>
      </c>
      <c r="G430" s="232"/>
      <c r="H430" s="232"/>
      <c r="I430" s="63"/>
      <c r="J430" s="238">
        <f>BK430</f>
        <v>0</v>
      </c>
      <c r="K430" s="232"/>
      <c r="L430" s="61"/>
      <c r="M430" s="64"/>
      <c r="N430" s="65"/>
      <c r="O430" s="65"/>
      <c r="P430" s="66">
        <f>SUM(P431:P433)</f>
        <v>0</v>
      </c>
      <c r="Q430" s="65"/>
      <c r="R430" s="66">
        <f>SUM(R431:R433)</f>
        <v>0.05039999999999999</v>
      </c>
      <c r="S430" s="65"/>
      <c r="T430" s="67">
        <f>SUM(T431:T433)</f>
        <v>0</v>
      </c>
      <c r="AR430" s="62" t="s">
        <v>76</v>
      </c>
      <c r="AT430" s="68" t="s">
        <v>68</v>
      </c>
      <c r="AU430" s="68" t="s">
        <v>74</v>
      </c>
      <c r="AY430" s="62" t="s">
        <v>120</v>
      </c>
      <c r="BK430" s="69">
        <f>SUM(BK431:BK433)</f>
        <v>0</v>
      </c>
    </row>
    <row r="431" spans="1:65" s="2" customFormat="1" ht="14.45" customHeight="1">
      <c r="A431" s="186"/>
      <c r="B431" s="187"/>
      <c r="C431" s="239" t="s">
        <v>644</v>
      </c>
      <c r="D431" s="239" t="s">
        <v>125</v>
      </c>
      <c r="E431" s="240" t="s">
        <v>645</v>
      </c>
      <c r="F431" s="241" t="s">
        <v>646</v>
      </c>
      <c r="G431" s="242" t="s">
        <v>128</v>
      </c>
      <c r="H431" s="243">
        <v>180</v>
      </c>
      <c r="I431" s="70"/>
      <c r="J431" s="244">
        <f>ROUND(I431*H431,2)</f>
        <v>0</v>
      </c>
      <c r="K431" s="241" t="s">
        <v>129</v>
      </c>
      <c r="L431" s="24"/>
      <c r="M431" s="71" t="s">
        <v>3</v>
      </c>
      <c r="N431" s="72" t="s">
        <v>41</v>
      </c>
      <c r="O431" s="30"/>
      <c r="P431" s="73">
        <f>O431*H431</f>
        <v>0</v>
      </c>
      <c r="Q431" s="73">
        <v>0.00028</v>
      </c>
      <c r="R431" s="73">
        <f>Q431*H431</f>
        <v>0.05039999999999999</v>
      </c>
      <c r="S431" s="73">
        <v>0</v>
      </c>
      <c r="T431" s="74">
        <f>S431*H431</f>
        <v>0</v>
      </c>
      <c r="U431" s="23"/>
      <c r="V431" s="23"/>
      <c r="W431" s="23"/>
      <c r="X431" s="23"/>
      <c r="Y431" s="23"/>
      <c r="Z431" s="23"/>
      <c r="AA431" s="23"/>
      <c r="AB431" s="23"/>
      <c r="AC431" s="23"/>
      <c r="AD431" s="23"/>
      <c r="AE431" s="23"/>
      <c r="AR431" s="75" t="s">
        <v>251</v>
      </c>
      <c r="AT431" s="75" t="s">
        <v>125</v>
      </c>
      <c r="AU431" s="75" t="s">
        <v>76</v>
      </c>
      <c r="AY431" s="17" t="s">
        <v>120</v>
      </c>
      <c r="BE431" s="76">
        <f>IF(N431="základní",J431,0)</f>
        <v>0</v>
      </c>
      <c r="BF431" s="76">
        <f>IF(N431="snížená",J431,0)</f>
        <v>0</v>
      </c>
      <c r="BG431" s="76">
        <f>IF(N431="zákl. přenesená",J431,0)</f>
        <v>0</v>
      </c>
      <c r="BH431" s="76">
        <f>IF(N431="sníž. přenesená",J431,0)</f>
        <v>0</v>
      </c>
      <c r="BI431" s="76">
        <f>IF(N431="nulová",J431,0)</f>
        <v>0</v>
      </c>
      <c r="BJ431" s="17" t="s">
        <v>74</v>
      </c>
      <c r="BK431" s="76">
        <f>ROUND(I431*H431,2)</f>
        <v>0</v>
      </c>
      <c r="BL431" s="17" t="s">
        <v>251</v>
      </c>
      <c r="BM431" s="75" t="s">
        <v>647</v>
      </c>
    </row>
    <row r="432" spans="1:47" s="2" customFormat="1" ht="19.5">
      <c r="A432" s="186"/>
      <c r="B432" s="187"/>
      <c r="C432" s="186"/>
      <c r="D432" s="245" t="s">
        <v>132</v>
      </c>
      <c r="E432" s="186"/>
      <c r="F432" s="246" t="s">
        <v>648</v>
      </c>
      <c r="G432" s="186"/>
      <c r="H432" s="186"/>
      <c r="I432" s="77"/>
      <c r="J432" s="186"/>
      <c r="K432" s="186"/>
      <c r="L432" s="24"/>
      <c r="M432" s="78"/>
      <c r="N432" s="79"/>
      <c r="O432" s="30"/>
      <c r="P432" s="30"/>
      <c r="Q432" s="30"/>
      <c r="R432" s="30"/>
      <c r="S432" s="30"/>
      <c r="T432" s="31"/>
      <c r="U432" s="23"/>
      <c r="V432" s="23"/>
      <c r="W432" s="23"/>
      <c r="X432" s="23"/>
      <c r="Y432" s="23"/>
      <c r="Z432" s="23"/>
      <c r="AA432" s="23"/>
      <c r="AB432" s="23"/>
      <c r="AC432" s="23"/>
      <c r="AD432" s="23"/>
      <c r="AE432" s="23"/>
      <c r="AT432" s="17" t="s">
        <v>132</v>
      </c>
      <c r="AU432" s="17" t="s">
        <v>76</v>
      </c>
    </row>
    <row r="433" spans="1:51" s="13" customFormat="1" ht="12">
      <c r="A433" s="247"/>
      <c r="B433" s="248"/>
      <c r="C433" s="247"/>
      <c r="D433" s="245" t="s">
        <v>134</v>
      </c>
      <c r="E433" s="249" t="s">
        <v>3</v>
      </c>
      <c r="F433" s="250" t="s">
        <v>162</v>
      </c>
      <c r="G433" s="247"/>
      <c r="H433" s="251">
        <v>180</v>
      </c>
      <c r="I433" s="82"/>
      <c r="J433" s="247"/>
      <c r="K433" s="247"/>
      <c r="L433" s="80"/>
      <c r="M433" s="83"/>
      <c r="N433" s="84"/>
      <c r="O433" s="84"/>
      <c r="P433" s="84"/>
      <c r="Q433" s="84"/>
      <c r="R433" s="84"/>
      <c r="S433" s="84"/>
      <c r="T433" s="85"/>
      <c r="AT433" s="81" t="s">
        <v>134</v>
      </c>
      <c r="AU433" s="81" t="s">
        <v>76</v>
      </c>
      <c r="AV433" s="13" t="s">
        <v>76</v>
      </c>
      <c r="AW433" s="13" t="s">
        <v>33</v>
      </c>
      <c r="AX433" s="13" t="s">
        <v>74</v>
      </c>
      <c r="AY433" s="81" t="s">
        <v>120</v>
      </c>
    </row>
    <row r="434" spans="1:63" s="12" customFormat="1" ht="25.9" customHeight="1">
      <c r="A434" s="232"/>
      <c r="B434" s="233"/>
      <c r="C434" s="232"/>
      <c r="D434" s="234" t="s">
        <v>68</v>
      </c>
      <c r="E434" s="235" t="s">
        <v>649</v>
      </c>
      <c r="F434" s="235" t="s">
        <v>650</v>
      </c>
      <c r="G434" s="232"/>
      <c r="H434" s="232"/>
      <c r="I434" s="63"/>
      <c r="J434" s="236">
        <f>BK434</f>
        <v>0</v>
      </c>
      <c r="K434" s="232"/>
      <c r="L434" s="61"/>
      <c r="M434" s="64"/>
      <c r="N434" s="65"/>
      <c r="O434" s="65"/>
      <c r="P434" s="66">
        <f>SUM(P435:P436)</f>
        <v>0</v>
      </c>
      <c r="Q434" s="65"/>
      <c r="R434" s="66">
        <f>SUM(R435:R436)</f>
        <v>0</v>
      </c>
      <c r="S434" s="65"/>
      <c r="T434" s="67">
        <f>SUM(T435:T436)</f>
        <v>0</v>
      </c>
      <c r="AR434" s="62" t="s">
        <v>130</v>
      </c>
      <c r="AT434" s="68" t="s">
        <v>68</v>
      </c>
      <c r="AU434" s="68" t="s">
        <v>69</v>
      </c>
      <c r="AY434" s="62" t="s">
        <v>120</v>
      </c>
      <c r="BK434" s="69">
        <f>SUM(BK435:BK436)</f>
        <v>0</v>
      </c>
    </row>
    <row r="435" spans="1:65" s="2" customFormat="1" ht="14.45" customHeight="1">
      <c r="A435" s="186"/>
      <c r="B435" s="187"/>
      <c r="C435" s="239" t="s">
        <v>651</v>
      </c>
      <c r="D435" s="239" t="s">
        <v>125</v>
      </c>
      <c r="E435" s="240" t="s">
        <v>652</v>
      </c>
      <c r="F435" s="241" t="s">
        <v>653</v>
      </c>
      <c r="G435" s="242" t="s">
        <v>654</v>
      </c>
      <c r="H435" s="243">
        <v>16</v>
      </c>
      <c r="I435" s="70"/>
      <c r="J435" s="244">
        <f>ROUND(I435*H435,2)</f>
        <v>0</v>
      </c>
      <c r="K435" s="241" t="s">
        <v>129</v>
      </c>
      <c r="L435" s="24"/>
      <c r="M435" s="71" t="s">
        <v>3</v>
      </c>
      <c r="N435" s="72" t="s">
        <v>41</v>
      </c>
      <c r="O435" s="30"/>
      <c r="P435" s="73">
        <f>O435*H435</f>
        <v>0</v>
      </c>
      <c r="Q435" s="73">
        <v>0</v>
      </c>
      <c r="R435" s="73">
        <f>Q435*H435</f>
        <v>0</v>
      </c>
      <c r="S435" s="73">
        <v>0</v>
      </c>
      <c r="T435" s="74">
        <f>S435*H435</f>
        <v>0</v>
      </c>
      <c r="U435" s="23"/>
      <c r="V435" s="23"/>
      <c r="W435" s="23"/>
      <c r="X435" s="23"/>
      <c r="Y435" s="23"/>
      <c r="Z435" s="23"/>
      <c r="AA435" s="23"/>
      <c r="AB435" s="23"/>
      <c r="AC435" s="23"/>
      <c r="AD435" s="23"/>
      <c r="AE435" s="23"/>
      <c r="AR435" s="75" t="s">
        <v>655</v>
      </c>
      <c r="AT435" s="75" t="s">
        <v>125</v>
      </c>
      <c r="AU435" s="75" t="s">
        <v>74</v>
      </c>
      <c r="AY435" s="17" t="s">
        <v>120</v>
      </c>
      <c r="BE435" s="76">
        <f>IF(N435="základní",J435,0)</f>
        <v>0</v>
      </c>
      <c r="BF435" s="76">
        <f>IF(N435="snížená",J435,0)</f>
        <v>0</v>
      </c>
      <c r="BG435" s="76">
        <f>IF(N435="zákl. přenesená",J435,0)</f>
        <v>0</v>
      </c>
      <c r="BH435" s="76">
        <f>IF(N435="sníž. přenesená",J435,0)</f>
        <v>0</v>
      </c>
      <c r="BI435" s="76">
        <f>IF(N435="nulová",J435,0)</f>
        <v>0</v>
      </c>
      <c r="BJ435" s="17" t="s">
        <v>74</v>
      </c>
      <c r="BK435" s="76">
        <f>ROUND(I435*H435,2)</f>
        <v>0</v>
      </c>
      <c r="BL435" s="17" t="s">
        <v>655</v>
      </c>
      <c r="BM435" s="75" t="s">
        <v>656</v>
      </c>
    </row>
    <row r="436" spans="1:47" s="2" customFormat="1" ht="12">
      <c r="A436" s="186"/>
      <c r="B436" s="187"/>
      <c r="C436" s="186"/>
      <c r="D436" s="245" t="s">
        <v>132</v>
      </c>
      <c r="E436" s="186"/>
      <c r="F436" s="246" t="s">
        <v>657</v>
      </c>
      <c r="G436" s="186"/>
      <c r="H436" s="186"/>
      <c r="I436" s="77"/>
      <c r="J436" s="186"/>
      <c r="K436" s="186"/>
      <c r="L436" s="24"/>
      <c r="M436" s="78"/>
      <c r="N436" s="79"/>
      <c r="O436" s="30"/>
      <c r="P436" s="30"/>
      <c r="Q436" s="30"/>
      <c r="R436" s="30"/>
      <c r="S436" s="30"/>
      <c r="T436" s="31"/>
      <c r="U436" s="23"/>
      <c r="V436" s="23"/>
      <c r="W436" s="23"/>
      <c r="X436" s="23"/>
      <c r="Y436" s="23"/>
      <c r="Z436" s="23"/>
      <c r="AA436" s="23"/>
      <c r="AB436" s="23"/>
      <c r="AC436" s="23"/>
      <c r="AD436" s="23"/>
      <c r="AE436" s="23"/>
      <c r="AT436" s="17" t="s">
        <v>132</v>
      </c>
      <c r="AU436" s="17" t="s">
        <v>74</v>
      </c>
    </row>
    <row r="437" spans="1:63" s="12" customFormat="1" ht="25.9" customHeight="1">
      <c r="A437" s="232"/>
      <c r="B437" s="233"/>
      <c r="C437" s="232"/>
      <c r="D437" s="234" t="s">
        <v>68</v>
      </c>
      <c r="E437" s="235" t="s">
        <v>658</v>
      </c>
      <c r="F437" s="235" t="s">
        <v>659</v>
      </c>
      <c r="G437" s="232"/>
      <c r="H437" s="232"/>
      <c r="I437" s="63"/>
      <c r="J437" s="236">
        <f>BK437</f>
        <v>0</v>
      </c>
      <c r="K437" s="232"/>
      <c r="L437" s="61"/>
      <c r="M437" s="64"/>
      <c r="N437" s="65"/>
      <c r="O437" s="65"/>
      <c r="P437" s="66">
        <f>SUM(P438:P452)</f>
        <v>0</v>
      </c>
      <c r="Q437" s="65"/>
      <c r="R437" s="66">
        <f>SUM(R438:R452)</f>
        <v>0</v>
      </c>
      <c r="S437" s="65"/>
      <c r="T437" s="67">
        <f>SUM(T438:T452)</f>
        <v>0</v>
      </c>
      <c r="AR437" s="62" t="s">
        <v>163</v>
      </c>
      <c r="AT437" s="68" t="s">
        <v>68</v>
      </c>
      <c r="AU437" s="68" t="s">
        <v>69</v>
      </c>
      <c r="AY437" s="62" t="s">
        <v>120</v>
      </c>
      <c r="BK437" s="69">
        <f>SUM(BK438:BK452)</f>
        <v>0</v>
      </c>
    </row>
    <row r="438" spans="1:65" s="2" customFormat="1" ht="14.45" customHeight="1">
      <c r="A438" s="186"/>
      <c r="B438" s="187"/>
      <c r="C438" s="239" t="s">
        <v>660</v>
      </c>
      <c r="D438" s="239" t="s">
        <v>125</v>
      </c>
      <c r="E438" s="240" t="s">
        <v>661</v>
      </c>
      <c r="F438" s="241" t="s">
        <v>662</v>
      </c>
      <c r="G438" s="242" t="s">
        <v>663</v>
      </c>
      <c r="H438" s="243">
        <v>1</v>
      </c>
      <c r="I438" s="70"/>
      <c r="J438" s="244">
        <f>ROUND(I438*H438,2)</f>
        <v>0</v>
      </c>
      <c r="K438" s="241" t="s">
        <v>129</v>
      </c>
      <c r="L438" s="24"/>
      <c r="M438" s="71" t="s">
        <v>3</v>
      </c>
      <c r="N438" s="72" t="s">
        <v>41</v>
      </c>
      <c r="O438" s="30"/>
      <c r="P438" s="73">
        <f>O438*H438</f>
        <v>0</v>
      </c>
      <c r="Q438" s="73">
        <v>0</v>
      </c>
      <c r="R438" s="73">
        <f>Q438*H438</f>
        <v>0</v>
      </c>
      <c r="S438" s="73">
        <v>0</v>
      </c>
      <c r="T438" s="74">
        <f>S438*H438</f>
        <v>0</v>
      </c>
      <c r="U438" s="23"/>
      <c r="V438" s="23"/>
      <c r="W438" s="23"/>
      <c r="X438" s="23"/>
      <c r="Y438" s="23"/>
      <c r="Z438" s="23"/>
      <c r="AA438" s="23"/>
      <c r="AB438" s="23"/>
      <c r="AC438" s="23"/>
      <c r="AD438" s="23"/>
      <c r="AE438" s="23"/>
      <c r="AR438" s="75" t="s">
        <v>664</v>
      </c>
      <c r="AT438" s="75" t="s">
        <v>125</v>
      </c>
      <c r="AU438" s="75" t="s">
        <v>74</v>
      </c>
      <c r="AY438" s="17" t="s">
        <v>120</v>
      </c>
      <c r="BE438" s="76">
        <f>IF(N438="základní",J438,0)</f>
        <v>0</v>
      </c>
      <c r="BF438" s="76">
        <f>IF(N438="snížená",J438,0)</f>
        <v>0</v>
      </c>
      <c r="BG438" s="76">
        <f>IF(N438="zákl. přenesená",J438,0)</f>
        <v>0</v>
      </c>
      <c r="BH438" s="76">
        <f>IF(N438="sníž. přenesená",J438,0)</f>
        <v>0</v>
      </c>
      <c r="BI438" s="76">
        <f>IF(N438="nulová",J438,0)</f>
        <v>0</v>
      </c>
      <c r="BJ438" s="17" t="s">
        <v>74</v>
      </c>
      <c r="BK438" s="76">
        <f>ROUND(I438*H438,2)</f>
        <v>0</v>
      </c>
      <c r="BL438" s="17" t="s">
        <v>664</v>
      </c>
      <c r="BM438" s="75" t="s">
        <v>665</v>
      </c>
    </row>
    <row r="439" spans="1:47" s="2" customFormat="1" ht="12">
      <c r="A439" s="186"/>
      <c r="B439" s="187"/>
      <c r="C439" s="186"/>
      <c r="D439" s="245" t="s">
        <v>132</v>
      </c>
      <c r="E439" s="186"/>
      <c r="F439" s="246" t="s">
        <v>662</v>
      </c>
      <c r="G439" s="186"/>
      <c r="H439" s="186"/>
      <c r="I439" s="77"/>
      <c r="J439" s="186"/>
      <c r="K439" s="186"/>
      <c r="L439" s="24"/>
      <c r="M439" s="78"/>
      <c r="N439" s="79"/>
      <c r="O439" s="30"/>
      <c r="P439" s="30"/>
      <c r="Q439" s="30"/>
      <c r="R439" s="30"/>
      <c r="S439" s="30"/>
      <c r="T439" s="31"/>
      <c r="U439" s="23"/>
      <c r="V439" s="23"/>
      <c r="W439" s="23"/>
      <c r="X439" s="23"/>
      <c r="Y439" s="23"/>
      <c r="Z439" s="23"/>
      <c r="AA439" s="23"/>
      <c r="AB439" s="23"/>
      <c r="AC439" s="23"/>
      <c r="AD439" s="23"/>
      <c r="AE439" s="23"/>
      <c r="AT439" s="17" t="s">
        <v>132</v>
      </c>
      <c r="AU439" s="17" t="s">
        <v>74</v>
      </c>
    </row>
    <row r="440" spans="1:47" s="2" customFormat="1" ht="29.25">
      <c r="A440" s="186"/>
      <c r="B440" s="187"/>
      <c r="C440" s="186"/>
      <c r="D440" s="245" t="s">
        <v>143</v>
      </c>
      <c r="E440" s="186"/>
      <c r="F440" s="257" t="s">
        <v>666</v>
      </c>
      <c r="G440" s="186"/>
      <c r="H440" s="186"/>
      <c r="I440" s="77"/>
      <c r="J440" s="186"/>
      <c r="K440" s="186"/>
      <c r="L440" s="24"/>
      <c r="M440" s="78"/>
      <c r="N440" s="79"/>
      <c r="O440" s="30"/>
      <c r="P440" s="30"/>
      <c r="Q440" s="30"/>
      <c r="R440" s="30"/>
      <c r="S440" s="30"/>
      <c r="T440" s="31"/>
      <c r="U440" s="23"/>
      <c r="V440" s="23"/>
      <c r="W440" s="23"/>
      <c r="X440" s="23"/>
      <c r="Y440" s="23"/>
      <c r="Z440" s="23"/>
      <c r="AA440" s="23"/>
      <c r="AB440" s="23"/>
      <c r="AC440" s="23"/>
      <c r="AD440" s="23"/>
      <c r="AE440" s="23"/>
      <c r="AT440" s="17" t="s">
        <v>143</v>
      </c>
      <c r="AU440" s="17" t="s">
        <v>74</v>
      </c>
    </row>
    <row r="441" spans="1:65" s="2" customFormat="1" ht="14.45" customHeight="1">
      <c r="A441" s="186"/>
      <c r="B441" s="187"/>
      <c r="C441" s="239" t="s">
        <v>667</v>
      </c>
      <c r="D441" s="239" t="s">
        <v>125</v>
      </c>
      <c r="E441" s="240" t="s">
        <v>668</v>
      </c>
      <c r="F441" s="241" t="s">
        <v>669</v>
      </c>
      <c r="G441" s="242" t="s">
        <v>663</v>
      </c>
      <c r="H441" s="243">
        <v>1</v>
      </c>
      <c r="I441" s="70"/>
      <c r="J441" s="244">
        <f>ROUND(I441*H441,2)</f>
        <v>0</v>
      </c>
      <c r="K441" s="241" t="s">
        <v>129</v>
      </c>
      <c r="L441" s="24"/>
      <c r="M441" s="71" t="s">
        <v>3</v>
      </c>
      <c r="N441" s="72" t="s">
        <v>41</v>
      </c>
      <c r="O441" s="30"/>
      <c r="P441" s="73">
        <f>O441*H441</f>
        <v>0</v>
      </c>
      <c r="Q441" s="73">
        <v>0</v>
      </c>
      <c r="R441" s="73">
        <f>Q441*H441</f>
        <v>0</v>
      </c>
      <c r="S441" s="73">
        <v>0</v>
      </c>
      <c r="T441" s="74">
        <f>S441*H441</f>
        <v>0</v>
      </c>
      <c r="U441" s="23"/>
      <c r="V441" s="23"/>
      <c r="W441" s="23"/>
      <c r="X441" s="23"/>
      <c r="Y441" s="23"/>
      <c r="Z441" s="23"/>
      <c r="AA441" s="23"/>
      <c r="AB441" s="23"/>
      <c r="AC441" s="23"/>
      <c r="AD441" s="23"/>
      <c r="AE441" s="23"/>
      <c r="AR441" s="75" t="s">
        <v>664</v>
      </c>
      <c r="AT441" s="75" t="s">
        <v>125</v>
      </c>
      <c r="AU441" s="75" t="s">
        <v>74</v>
      </c>
      <c r="AY441" s="17" t="s">
        <v>120</v>
      </c>
      <c r="BE441" s="76">
        <f>IF(N441="základní",J441,0)</f>
        <v>0</v>
      </c>
      <c r="BF441" s="76">
        <f>IF(N441="snížená",J441,0)</f>
        <v>0</v>
      </c>
      <c r="BG441" s="76">
        <f>IF(N441="zákl. přenesená",J441,0)</f>
        <v>0</v>
      </c>
      <c r="BH441" s="76">
        <f>IF(N441="sníž. přenesená",J441,0)</f>
        <v>0</v>
      </c>
      <c r="BI441" s="76">
        <f>IF(N441="nulová",J441,0)</f>
        <v>0</v>
      </c>
      <c r="BJ441" s="17" t="s">
        <v>74</v>
      </c>
      <c r="BK441" s="76">
        <f>ROUND(I441*H441,2)</f>
        <v>0</v>
      </c>
      <c r="BL441" s="17" t="s">
        <v>664</v>
      </c>
      <c r="BM441" s="75" t="s">
        <v>670</v>
      </c>
    </row>
    <row r="442" spans="1:47" s="2" customFormat="1" ht="12">
      <c r="A442" s="186"/>
      <c r="B442" s="187"/>
      <c r="C442" s="186"/>
      <c r="D442" s="245" t="s">
        <v>132</v>
      </c>
      <c r="E442" s="186"/>
      <c r="F442" s="246" t="s">
        <v>669</v>
      </c>
      <c r="G442" s="186"/>
      <c r="H442" s="186"/>
      <c r="I442" s="77"/>
      <c r="J442" s="186"/>
      <c r="K442" s="186"/>
      <c r="L442" s="24"/>
      <c r="M442" s="78"/>
      <c r="N442" s="79"/>
      <c r="O442" s="30"/>
      <c r="P442" s="30"/>
      <c r="Q442" s="30"/>
      <c r="R442" s="30"/>
      <c r="S442" s="30"/>
      <c r="T442" s="31"/>
      <c r="U442" s="23"/>
      <c r="V442" s="23"/>
      <c r="W442" s="23"/>
      <c r="X442" s="23"/>
      <c r="Y442" s="23"/>
      <c r="Z442" s="23"/>
      <c r="AA442" s="23"/>
      <c r="AB442" s="23"/>
      <c r="AC442" s="23"/>
      <c r="AD442" s="23"/>
      <c r="AE442" s="23"/>
      <c r="AT442" s="17" t="s">
        <v>132</v>
      </c>
      <c r="AU442" s="17" t="s">
        <v>74</v>
      </c>
    </row>
    <row r="443" spans="1:47" s="2" customFormat="1" ht="29.25">
      <c r="A443" s="186"/>
      <c r="B443" s="187"/>
      <c r="C443" s="186"/>
      <c r="D443" s="245" t="s">
        <v>143</v>
      </c>
      <c r="E443" s="186"/>
      <c r="F443" s="257" t="s">
        <v>666</v>
      </c>
      <c r="G443" s="186"/>
      <c r="H443" s="186"/>
      <c r="I443" s="77"/>
      <c r="J443" s="186"/>
      <c r="K443" s="186"/>
      <c r="L443" s="24"/>
      <c r="M443" s="78"/>
      <c r="N443" s="79"/>
      <c r="O443" s="30"/>
      <c r="P443" s="30"/>
      <c r="Q443" s="30"/>
      <c r="R443" s="30"/>
      <c r="S443" s="30"/>
      <c r="T443" s="31"/>
      <c r="U443" s="23"/>
      <c r="V443" s="23"/>
      <c r="W443" s="23"/>
      <c r="X443" s="23"/>
      <c r="Y443" s="23"/>
      <c r="Z443" s="23"/>
      <c r="AA443" s="23"/>
      <c r="AB443" s="23"/>
      <c r="AC443" s="23"/>
      <c r="AD443" s="23"/>
      <c r="AE443" s="23"/>
      <c r="AT443" s="17" t="s">
        <v>143</v>
      </c>
      <c r="AU443" s="17" t="s">
        <v>74</v>
      </c>
    </row>
    <row r="444" spans="1:65" s="2" customFormat="1" ht="14.45" customHeight="1">
      <c r="A444" s="186"/>
      <c r="B444" s="187"/>
      <c r="C444" s="239" t="s">
        <v>671</v>
      </c>
      <c r="D444" s="239" t="s">
        <v>125</v>
      </c>
      <c r="E444" s="240" t="s">
        <v>672</v>
      </c>
      <c r="F444" s="241" t="s">
        <v>673</v>
      </c>
      <c r="G444" s="242" t="s">
        <v>663</v>
      </c>
      <c r="H444" s="243">
        <v>1</v>
      </c>
      <c r="I444" s="70"/>
      <c r="J444" s="244">
        <f>ROUND(I444*H444,2)</f>
        <v>0</v>
      </c>
      <c r="K444" s="241" t="s">
        <v>129</v>
      </c>
      <c r="L444" s="24"/>
      <c r="M444" s="71" t="s">
        <v>3</v>
      </c>
      <c r="N444" s="72" t="s">
        <v>41</v>
      </c>
      <c r="O444" s="30"/>
      <c r="P444" s="73">
        <f>O444*H444</f>
        <v>0</v>
      </c>
      <c r="Q444" s="73">
        <v>0</v>
      </c>
      <c r="R444" s="73">
        <f>Q444*H444</f>
        <v>0</v>
      </c>
      <c r="S444" s="73">
        <v>0</v>
      </c>
      <c r="T444" s="74">
        <f>S444*H444</f>
        <v>0</v>
      </c>
      <c r="U444" s="23"/>
      <c r="V444" s="23"/>
      <c r="W444" s="23"/>
      <c r="X444" s="23"/>
      <c r="Y444" s="23"/>
      <c r="Z444" s="23"/>
      <c r="AA444" s="23"/>
      <c r="AB444" s="23"/>
      <c r="AC444" s="23"/>
      <c r="AD444" s="23"/>
      <c r="AE444" s="23"/>
      <c r="AR444" s="75" t="s">
        <v>664</v>
      </c>
      <c r="AT444" s="75" t="s">
        <v>125</v>
      </c>
      <c r="AU444" s="75" t="s">
        <v>74</v>
      </c>
      <c r="AY444" s="17" t="s">
        <v>120</v>
      </c>
      <c r="BE444" s="76">
        <f>IF(N444="základní",J444,0)</f>
        <v>0</v>
      </c>
      <c r="BF444" s="76">
        <f>IF(N444="snížená",J444,0)</f>
        <v>0</v>
      </c>
      <c r="BG444" s="76">
        <f>IF(N444="zákl. přenesená",J444,0)</f>
        <v>0</v>
      </c>
      <c r="BH444" s="76">
        <f>IF(N444="sníž. přenesená",J444,0)</f>
        <v>0</v>
      </c>
      <c r="BI444" s="76">
        <f>IF(N444="nulová",J444,0)</f>
        <v>0</v>
      </c>
      <c r="BJ444" s="17" t="s">
        <v>74</v>
      </c>
      <c r="BK444" s="76">
        <f>ROUND(I444*H444,2)</f>
        <v>0</v>
      </c>
      <c r="BL444" s="17" t="s">
        <v>664</v>
      </c>
      <c r="BM444" s="75" t="s">
        <v>674</v>
      </c>
    </row>
    <row r="445" spans="1:47" s="2" customFormat="1" ht="12">
      <c r="A445" s="186"/>
      <c r="B445" s="187"/>
      <c r="C445" s="186"/>
      <c r="D445" s="245" t="s">
        <v>132</v>
      </c>
      <c r="E445" s="186"/>
      <c r="F445" s="246" t="s">
        <v>673</v>
      </c>
      <c r="G445" s="186"/>
      <c r="H445" s="186"/>
      <c r="I445" s="77"/>
      <c r="J445" s="186"/>
      <c r="K445" s="186"/>
      <c r="L445" s="24"/>
      <c r="M445" s="78"/>
      <c r="N445" s="79"/>
      <c r="O445" s="30"/>
      <c r="P445" s="30"/>
      <c r="Q445" s="30"/>
      <c r="R445" s="30"/>
      <c r="S445" s="30"/>
      <c r="T445" s="31"/>
      <c r="U445" s="23"/>
      <c r="V445" s="23"/>
      <c r="W445" s="23"/>
      <c r="X445" s="23"/>
      <c r="Y445" s="23"/>
      <c r="Z445" s="23"/>
      <c r="AA445" s="23"/>
      <c r="AB445" s="23"/>
      <c r="AC445" s="23"/>
      <c r="AD445" s="23"/>
      <c r="AE445" s="23"/>
      <c r="AT445" s="17" t="s">
        <v>132</v>
      </c>
      <c r="AU445" s="17" t="s">
        <v>74</v>
      </c>
    </row>
    <row r="446" spans="1:47" s="2" customFormat="1" ht="29.25">
      <c r="A446" s="186"/>
      <c r="B446" s="187"/>
      <c r="C446" s="186"/>
      <c r="D446" s="245" t="s">
        <v>143</v>
      </c>
      <c r="E446" s="186"/>
      <c r="F446" s="257" t="s">
        <v>666</v>
      </c>
      <c r="G446" s="186"/>
      <c r="H446" s="186"/>
      <c r="I446" s="77"/>
      <c r="J446" s="186"/>
      <c r="K446" s="186"/>
      <c r="L446" s="24"/>
      <c r="M446" s="78"/>
      <c r="N446" s="79"/>
      <c r="O446" s="30"/>
      <c r="P446" s="30"/>
      <c r="Q446" s="30"/>
      <c r="R446" s="30"/>
      <c r="S446" s="30"/>
      <c r="T446" s="31"/>
      <c r="U446" s="23"/>
      <c r="V446" s="23"/>
      <c r="W446" s="23"/>
      <c r="X446" s="23"/>
      <c r="Y446" s="23"/>
      <c r="Z446" s="23"/>
      <c r="AA446" s="23"/>
      <c r="AB446" s="23"/>
      <c r="AC446" s="23"/>
      <c r="AD446" s="23"/>
      <c r="AE446" s="23"/>
      <c r="AT446" s="17" t="s">
        <v>143</v>
      </c>
      <c r="AU446" s="17" t="s">
        <v>74</v>
      </c>
    </row>
    <row r="447" spans="1:65" s="2" customFormat="1" ht="14.45" customHeight="1">
      <c r="A447" s="186"/>
      <c r="B447" s="187"/>
      <c r="C447" s="239" t="s">
        <v>675</v>
      </c>
      <c r="D447" s="239" t="s">
        <v>125</v>
      </c>
      <c r="E447" s="240" t="s">
        <v>676</v>
      </c>
      <c r="F447" s="241" t="s">
        <v>677</v>
      </c>
      <c r="G447" s="242" t="s">
        <v>663</v>
      </c>
      <c r="H447" s="243">
        <v>1</v>
      </c>
      <c r="I447" s="70"/>
      <c r="J447" s="244">
        <f>ROUND(I447*H447,2)</f>
        <v>0</v>
      </c>
      <c r="K447" s="241" t="s">
        <v>129</v>
      </c>
      <c r="L447" s="24"/>
      <c r="M447" s="71" t="s">
        <v>3</v>
      </c>
      <c r="N447" s="72" t="s">
        <v>41</v>
      </c>
      <c r="O447" s="30"/>
      <c r="P447" s="73">
        <f>O447*H447</f>
        <v>0</v>
      </c>
      <c r="Q447" s="73">
        <v>0</v>
      </c>
      <c r="R447" s="73">
        <f>Q447*H447</f>
        <v>0</v>
      </c>
      <c r="S447" s="73">
        <v>0</v>
      </c>
      <c r="T447" s="74">
        <f>S447*H447</f>
        <v>0</v>
      </c>
      <c r="U447" s="23"/>
      <c r="V447" s="23"/>
      <c r="W447" s="23"/>
      <c r="X447" s="23"/>
      <c r="Y447" s="23"/>
      <c r="Z447" s="23"/>
      <c r="AA447" s="23"/>
      <c r="AB447" s="23"/>
      <c r="AC447" s="23"/>
      <c r="AD447" s="23"/>
      <c r="AE447" s="23"/>
      <c r="AR447" s="75" t="s">
        <v>664</v>
      </c>
      <c r="AT447" s="75" t="s">
        <v>125</v>
      </c>
      <c r="AU447" s="75" t="s">
        <v>74</v>
      </c>
      <c r="AY447" s="17" t="s">
        <v>120</v>
      </c>
      <c r="BE447" s="76">
        <f>IF(N447="základní",J447,0)</f>
        <v>0</v>
      </c>
      <c r="BF447" s="76">
        <f>IF(N447="snížená",J447,0)</f>
        <v>0</v>
      </c>
      <c r="BG447" s="76">
        <f>IF(N447="zákl. přenesená",J447,0)</f>
        <v>0</v>
      </c>
      <c r="BH447" s="76">
        <f>IF(N447="sníž. přenesená",J447,0)</f>
        <v>0</v>
      </c>
      <c r="BI447" s="76">
        <f>IF(N447="nulová",J447,0)</f>
        <v>0</v>
      </c>
      <c r="BJ447" s="17" t="s">
        <v>74</v>
      </c>
      <c r="BK447" s="76">
        <f>ROUND(I447*H447,2)</f>
        <v>0</v>
      </c>
      <c r="BL447" s="17" t="s">
        <v>664</v>
      </c>
      <c r="BM447" s="75" t="s">
        <v>678</v>
      </c>
    </row>
    <row r="448" spans="1:47" s="2" customFormat="1" ht="12">
      <c r="A448" s="186"/>
      <c r="B448" s="187"/>
      <c r="C448" s="186"/>
      <c r="D448" s="245" t="s">
        <v>132</v>
      </c>
      <c r="E448" s="186"/>
      <c r="F448" s="246" t="s">
        <v>677</v>
      </c>
      <c r="G448" s="186"/>
      <c r="H448" s="186"/>
      <c r="I448" s="77"/>
      <c r="J448" s="186"/>
      <c r="K448" s="186"/>
      <c r="L448" s="24"/>
      <c r="M448" s="78"/>
      <c r="N448" s="79"/>
      <c r="O448" s="30"/>
      <c r="P448" s="30"/>
      <c r="Q448" s="30"/>
      <c r="R448" s="30"/>
      <c r="S448" s="30"/>
      <c r="T448" s="31"/>
      <c r="U448" s="23"/>
      <c r="V448" s="23"/>
      <c r="W448" s="23"/>
      <c r="X448" s="23"/>
      <c r="Y448" s="23"/>
      <c r="Z448" s="23"/>
      <c r="AA448" s="23"/>
      <c r="AB448" s="23"/>
      <c r="AC448" s="23"/>
      <c r="AD448" s="23"/>
      <c r="AE448" s="23"/>
      <c r="AT448" s="17" t="s">
        <v>132</v>
      </c>
      <c r="AU448" s="17" t="s">
        <v>74</v>
      </c>
    </row>
    <row r="449" spans="1:47" s="2" customFormat="1" ht="29.25">
      <c r="A449" s="186"/>
      <c r="B449" s="187"/>
      <c r="C449" s="186"/>
      <c r="D449" s="245" t="s">
        <v>143</v>
      </c>
      <c r="E449" s="186"/>
      <c r="F449" s="257" t="s">
        <v>666</v>
      </c>
      <c r="G449" s="186"/>
      <c r="H449" s="186"/>
      <c r="I449" s="77"/>
      <c r="J449" s="186"/>
      <c r="K449" s="186"/>
      <c r="L449" s="24"/>
      <c r="M449" s="78"/>
      <c r="N449" s="79"/>
      <c r="O449" s="30"/>
      <c r="P449" s="30"/>
      <c r="Q449" s="30"/>
      <c r="R449" s="30"/>
      <c r="S449" s="30"/>
      <c r="T449" s="31"/>
      <c r="U449" s="23"/>
      <c r="V449" s="23"/>
      <c r="W449" s="23"/>
      <c r="X449" s="23"/>
      <c r="Y449" s="23"/>
      <c r="Z449" s="23"/>
      <c r="AA449" s="23"/>
      <c r="AB449" s="23"/>
      <c r="AC449" s="23"/>
      <c r="AD449" s="23"/>
      <c r="AE449" s="23"/>
      <c r="AT449" s="17" t="s">
        <v>143</v>
      </c>
      <c r="AU449" s="17" t="s">
        <v>74</v>
      </c>
    </row>
    <row r="450" spans="1:65" s="2" customFormat="1" ht="14.45" customHeight="1">
      <c r="A450" s="186"/>
      <c r="B450" s="187"/>
      <c r="C450" s="239" t="s">
        <v>679</v>
      </c>
      <c r="D450" s="239" t="s">
        <v>125</v>
      </c>
      <c r="E450" s="240" t="s">
        <v>680</v>
      </c>
      <c r="F450" s="241" t="s">
        <v>681</v>
      </c>
      <c r="G450" s="242" t="s">
        <v>663</v>
      </c>
      <c r="H450" s="243">
        <v>1</v>
      </c>
      <c r="I450" s="70"/>
      <c r="J450" s="244">
        <f>ROUND(I450*H450,2)</f>
        <v>0</v>
      </c>
      <c r="K450" s="241" t="s">
        <v>129</v>
      </c>
      <c r="L450" s="24"/>
      <c r="M450" s="71" t="s">
        <v>3</v>
      </c>
      <c r="N450" s="72" t="s">
        <v>41</v>
      </c>
      <c r="O450" s="30"/>
      <c r="P450" s="73">
        <f>O450*H450</f>
        <v>0</v>
      </c>
      <c r="Q450" s="73">
        <v>0</v>
      </c>
      <c r="R450" s="73">
        <f>Q450*H450</f>
        <v>0</v>
      </c>
      <c r="S450" s="73">
        <v>0</v>
      </c>
      <c r="T450" s="74">
        <f>S450*H450</f>
        <v>0</v>
      </c>
      <c r="U450" s="23"/>
      <c r="V450" s="23"/>
      <c r="W450" s="23"/>
      <c r="X450" s="23"/>
      <c r="Y450" s="23"/>
      <c r="Z450" s="23"/>
      <c r="AA450" s="23"/>
      <c r="AB450" s="23"/>
      <c r="AC450" s="23"/>
      <c r="AD450" s="23"/>
      <c r="AE450" s="23"/>
      <c r="AR450" s="75" t="s">
        <v>664</v>
      </c>
      <c r="AT450" s="75" t="s">
        <v>125</v>
      </c>
      <c r="AU450" s="75" t="s">
        <v>74</v>
      </c>
      <c r="AY450" s="17" t="s">
        <v>120</v>
      </c>
      <c r="BE450" s="76">
        <f>IF(N450="základní",J450,0)</f>
        <v>0</v>
      </c>
      <c r="BF450" s="76">
        <f>IF(N450="snížená",J450,0)</f>
        <v>0</v>
      </c>
      <c r="BG450" s="76">
        <f>IF(N450="zákl. přenesená",J450,0)</f>
        <v>0</v>
      </c>
      <c r="BH450" s="76">
        <f>IF(N450="sníž. přenesená",J450,0)</f>
        <v>0</v>
      </c>
      <c r="BI450" s="76">
        <f>IF(N450="nulová",J450,0)</f>
        <v>0</v>
      </c>
      <c r="BJ450" s="17" t="s">
        <v>74</v>
      </c>
      <c r="BK450" s="76">
        <f>ROUND(I450*H450,2)</f>
        <v>0</v>
      </c>
      <c r="BL450" s="17" t="s">
        <v>664</v>
      </c>
      <c r="BM450" s="75" t="s">
        <v>682</v>
      </c>
    </row>
    <row r="451" spans="1:47" s="2" customFormat="1" ht="12">
      <c r="A451" s="186"/>
      <c r="B451" s="187"/>
      <c r="C451" s="186"/>
      <c r="D451" s="245" t="s">
        <v>132</v>
      </c>
      <c r="E451" s="186"/>
      <c r="F451" s="246" t="s">
        <v>681</v>
      </c>
      <c r="G451" s="186"/>
      <c r="H451" s="186"/>
      <c r="I451" s="77"/>
      <c r="J451" s="186"/>
      <c r="K451" s="186"/>
      <c r="L451" s="24"/>
      <c r="M451" s="78"/>
      <c r="N451" s="79"/>
      <c r="O451" s="30"/>
      <c r="P451" s="30"/>
      <c r="Q451" s="30"/>
      <c r="R451" s="30"/>
      <c r="S451" s="30"/>
      <c r="T451" s="31"/>
      <c r="U451" s="23"/>
      <c r="V451" s="23"/>
      <c r="W451" s="23"/>
      <c r="X451" s="23"/>
      <c r="Y451" s="23"/>
      <c r="Z451" s="23"/>
      <c r="AA451" s="23"/>
      <c r="AB451" s="23"/>
      <c r="AC451" s="23"/>
      <c r="AD451" s="23"/>
      <c r="AE451" s="23"/>
      <c r="AT451" s="17" t="s">
        <v>132</v>
      </c>
      <c r="AU451" s="17" t="s">
        <v>74</v>
      </c>
    </row>
    <row r="452" spans="1:47" s="2" customFormat="1" ht="29.25">
      <c r="A452" s="186"/>
      <c r="B452" s="187"/>
      <c r="C452" s="186"/>
      <c r="D452" s="245" t="s">
        <v>143</v>
      </c>
      <c r="E452" s="186"/>
      <c r="F452" s="257" t="s">
        <v>666</v>
      </c>
      <c r="G452" s="186"/>
      <c r="H452" s="186"/>
      <c r="I452" s="77"/>
      <c r="J452" s="186"/>
      <c r="K452" s="186"/>
      <c r="L452" s="24"/>
      <c r="M452" s="96"/>
      <c r="N452" s="97"/>
      <c r="O452" s="98"/>
      <c r="P452" s="98"/>
      <c r="Q452" s="98"/>
      <c r="R452" s="98"/>
      <c r="S452" s="98"/>
      <c r="T452" s="99"/>
      <c r="U452" s="23"/>
      <c r="V452" s="23"/>
      <c r="W452" s="23"/>
      <c r="X452" s="23"/>
      <c r="Y452" s="23"/>
      <c r="Z452" s="23"/>
      <c r="AA452" s="23"/>
      <c r="AB452" s="23"/>
      <c r="AC452" s="23"/>
      <c r="AD452" s="23"/>
      <c r="AE452" s="23"/>
      <c r="AT452" s="17" t="s">
        <v>143</v>
      </c>
      <c r="AU452" s="17" t="s">
        <v>74</v>
      </c>
    </row>
    <row r="453" spans="1:31" s="2" customFormat="1" ht="6.95" customHeight="1">
      <c r="A453" s="186"/>
      <c r="B453" s="207"/>
      <c r="C453" s="208"/>
      <c r="D453" s="208"/>
      <c r="E453" s="208"/>
      <c r="F453" s="208"/>
      <c r="G453" s="208"/>
      <c r="H453" s="208"/>
      <c r="I453" s="272"/>
      <c r="J453" s="208"/>
      <c r="K453" s="208"/>
      <c r="L453" s="24"/>
      <c r="M453" s="23"/>
      <c r="O453" s="23"/>
      <c r="P453" s="23"/>
      <c r="Q453" s="23"/>
      <c r="R453" s="23"/>
      <c r="S453" s="23"/>
      <c r="T453" s="23"/>
      <c r="U453" s="23"/>
      <c r="V453" s="23"/>
      <c r="W453" s="23"/>
      <c r="X453" s="23"/>
      <c r="Y453" s="23"/>
      <c r="Z453" s="23"/>
      <c r="AA453" s="23"/>
      <c r="AB453" s="23"/>
      <c r="AC453" s="23"/>
      <c r="AD453" s="23"/>
      <c r="AE453" s="23"/>
    </row>
  </sheetData>
  <sheetProtection algorithmName="SHA-512" hashValue="CKQAatlm/0Iz5V5AZPX1kse6xkMtrX/gF7mcuDErEm1brCKeNGKLsIumpsWiJPD0lsMelq4XgEKlbnmBMdaxyw==" saltValue="JZjXavCUd4n2mJpf2WMv/Q==" spinCount="100000" sheet="1" objects="1" scenarios="1"/>
  <autoFilter ref="C96:K452"/>
  <mergeCells count="6">
    <mergeCell ref="E89:H89"/>
    <mergeCell ref="E7:AI7"/>
    <mergeCell ref="L2:V2"/>
    <mergeCell ref="E16:H16"/>
    <mergeCell ref="E25:H25"/>
    <mergeCell ref="E46:H46"/>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00" customWidth="1"/>
    <col min="2" max="2" width="1.7109375" style="100" customWidth="1"/>
    <col min="3" max="4" width="5.00390625" style="100" customWidth="1"/>
    <col min="5" max="5" width="11.7109375" style="100" customWidth="1"/>
    <col min="6" max="6" width="9.140625" style="100" customWidth="1"/>
    <col min="7" max="7" width="5.00390625" style="100" customWidth="1"/>
    <col min="8" max="8" width="77.8515625" style="100" customWidth="1"/>
    <col min="9" max="10" width="20.00390625" style="100" customWidth="1"/>
    <col min="11" max="11" width="1.7109375" style="100" customWidth="1"/>
  </cols>
  <sheetData>
    <row r="1" s="1" customFormat="1" ht="37.5" customHeight="1"/>
    <row r="2" spans="2:11" s="1" customFormat="1" ht="7.5" customHeight="1">
      <c r="B2" s="101"/>
      <c r="C2" s="102"/>
      <c r="D2" s="102"/>
      <c r="E2" s="102"/>
      <c r="F2" s="102"/>
      <c r="G2" s="102"/>
      <c r="H2" s="102"/>
      <c r="I2" s="102"/>
      <c r="J2" s="102"/>
      <c r="K2" s="103"/>
    </row>
    <row r="3" spans="2:11" s="15" customFormat="1" ht="45" customHeight="1">
      <c r="B3" s="104"/>
      <c r="C3" s="347" t="s">
        <v>683</v>
      </c>
      <c r="D3" s="347"/>
      <c r="E3" s="347"/>
      <c r="F3" s="347"/>
      <c r="G3" s="347"/>
      <c r="H3" s="347"/>
      <c r="I3" s="347"/>
      <c r="J3" s="347"/>
      <c r="K3" s="105"/>
    </row>
    <row r="4" spans="2:11" s="1" customFormat="1" ht="25.5" customHeight="1">
      <c r="B4" s="106"/>
      <c r="C4" s="348" t="s">
        <v>684</v>
      </c>
      <c r="D4" s="348"/>
      <c r="E4" s="348"/>
      <c r="F4" s="348"/>
      <c r="G4" s="348"/>
      <c r="H4" s="348"/>
      <c r="I4" s="348"/>
      <c r="J4" s="348"/>
      <c r="K4" s="107"/>
    </row>
    <row r="5" spans="2:11" s="1" customFormat="1" ht="5.25" customHeight="1">
      <c r="B5" s="106"/>
      <c r="C5" s="108"/>
      <c r="D5" s="108"/>
      <c r="E5" s="108"/>
      <c r="F5" s="108"/>
      <c r="G5" s="108"/>
      <c r="H5" s="108"/>
      <c r="I5" s="108"/>
      <c r="J5" s="108"/>
      <c r="K5" s="107"/>
    </row>
    <row r="6" spans="2:11" s="1" customFormat="1" ht="15" customHeight="1">
      <c r="B6" s="106"/>
      <c r="C6" s="346" t="s">
        <v>685</v>
      </c>
      <c r="D6" s="346"/>
      <c r="E6" s="346"/>
      <c r="F6" s="346"/>
      <c r="G6" s="346"/>
      <c r="H6" s="346"/>
      <c r="I6" s="346"/>
      <c r="J6" s="346"/>
      <c r="K6" s="107"/>
    </row>
    <row r="7" spans="2:11" s="1" customFormat="1" ht="15" customHeight="1">
      <c r="B7" s="110"/>
      <c r="C7" s="346" t="s">
        <v>686</v>
      </c>
      <c r="D7" s="346"/>
      <c r="E7" s="346"/>
      <c r="F7" s="346"/>
      <c r="G7" s="346"/>
      <c r="H7" s="346"/>
      <c r="I7" s="346"/>
      <c r="J7" s="346"/>
      <c r="K7" s="107"/>
    </row>
    <row r="8" spans="2:11" s="1" customFormat="1" ht="12.75" customHeight="1">
      <c r="B8" s="110"/>
      <c r="C8" s="109"/>
      <c r="D8" s="109"/>
      <c r="E8" s="109"/>
      <c r="F8" s="109"/>
      <c r="G8" s="109"/>
      <c r="H8" s="109"/>
      <c r="I8" s="109"/>
      <c r="J8" s="109"/>
      <c r="K8" s="107"/>
    </row>
    <row r="9" spans="2:11" s="1" customFormat="1" ht="15" customHeight="1">
      <c r="B9" s="110"/>
      <c r="C9" s="346" t="s">
        <v>687</v>
      </c>
      <c r="D9" s="346"/>
      <c r="E9" s="346"/>
      <c r="F9" s="346"/>
      <c r="G9" s="346"/>
      <c r="H9" s="346"/>
      <c r="I9" s="346"/>
      <c r="J9" s="346"/>
      <c r="K9" s="107"/>
    </row>
    <row r="10" spans="2:11" s="1" customFormat="1" ht="15" customHeight="1">
      <c r="B10" s="110"/>
      <c r="C10" s="109"/>
      <c r="D10" s="346" t="s">
        <v>688</v>
      </c>
      <c r="E10" s="346"/>
      <c r="F10" s="346"/>
      <c r="G10" s="346"/>
      <c r="H10" s="346"/>
      <c r="I10" s="346"/>
      <c r="J10" s="346"/>
      <c r="K10" s="107"/>
    </row>
    <row r="11" spans="2:11" s="1" customFormat="1" ht="15" customHeight="1">
      <c r="B11" s="110"/>
      <c r="C11" s="111"/>
      <c r="D11" s="346" t="s">
        <v>689</v>
      </c>
      <c r="E11" s="346"/>
      <c r="F11" s="346"/>
      <c r="G11" s="346"/>
      <c r="H11" s="346"/>
      <c r="I11" s="346"/>
      <c r="J11" s="346"/>
      <c r="K11" s="107"/>
    </row>
    <row r="12" spans="2:11" s="1" customFormat="1" ht="15" customHeight="1">
      <c r="B12" s="110"/>
      <c r="C12" s="111"/>
      <c r="D12" s="109"/>
      <c r="E12" s="109"/>
      <c r="F12" s="109"/>
      <c r="G12" s="109"/>
      <c r="H12" s="109"/>
      <c r="I12" s="109"/>
      <c r="J12" s="109"/>
      <c r="K12" s="107"/>
    </row>
    <row r="13" spans="2:11" s="1" customFormat="1" ht="15" customHeight="1">
      <c r="B13" s="110"/>
      <c r="C13" s="111"/>
      <c r="D13" s="112" t="s">
        <v>690</v>
      </c>
      <c r="E13" s="109"/>
      <c r="F13" s="109"/>
      <c r="G13" s="109"/>
      <c r="H13" s="109"/>
      <c r="I13" s="109"/>
      <c r="J13" s="109"/>
      <c r="K13" s="107"/>
    </row>
    <row r="14" spans="2:11" s="1" customFormat="1" ht="12.75" customHeight="1">
      <c r="B14" s="110"/>
      <c r="C14" s="111"/>
      <c r="D14" s="111"/>
      <c r="E14" s="111"/>
      <c r="F14" s="111"/>
      <c r="G14" s="111"/>
      <c r="H14" s="111"/>
      <c r="I14" s="111"/>
      <c r="J14" s="111"/>
      <c r="K14" s="107"/>
    </row>
    <row r="15" spans="2:11" s="1" customFormat="1" ht="15" customHeight="1">
      <c r="B15" s="110"/>
      <c r="C15" s="111"/>
      <c r="D15" s="346" t="s">
        <v>691</v>
      </c>
      <c r="E15" s="346"/>
      <c r="F15" s="346"/>
      <c r="G15" s="346"/>
      <c r="H15" s="346"/>
      <c r="I15" s="346"/>
      <c r="J15" s="346"/>
      <c r="K15" s="107"/>
    </row>
    <row r="16" spans="2:11" s="1" customFormat="1" ht="15" customHeight="1">
      <c r="B16" s="110"/>
      <c r="C16" s="111"/>
      <c r="D16" s="346" t="s">
        <v>692</v>
      </c>
      <c r="E16" s="346"/>
      <c r="F16" s="346"/>
      <c r="G16" s="346"/>
      <c r="H16" s="346"/>
      <c r="I16" s="346"/>
      <c r="J16" s="346"/>
      <c r="K16" s="107"/>
    </row>
    <row r="17" spans="2:11" s="1" customFormat="1" ht="15" customHeight="1">
      <c r="B17" s="110"/>
      <c r="C17" s="111"/>
      <c r="D17" s="346" t="s">
        <v>693</v>
      </c>
      <c r="E17" s="346"/>
      <c r="F17" s="346"/>
      <c r="G17" s="346"/>
      <c r="H17" s="346"/>
      <c r="I17" s="346"/>
      <c r="J17" s="346"/>
      <c r="K17" s="107"/>
    </row>
    <row r="18" spans="2:11" s="1" customFormat="1" ht="15" customHeight="1">
      <c r="B18" s="110"/>
      <c r="C18" s="111"/>
      <c r="D18" s="111"/>
      <c r="E18" s="113" t="s">
        <v>73</v>
      </c>
      <c r="F18" s="346" t="s">
        <v>694</v>
      </c>
      <c r="G18" s="346"/>
      <c r="H18" s="346"/>
      <c r="I18" s="346"/>
      <c r="J18" s="346"/>
      <c r="K18" s="107"/>
    </row>
    <row r="19" spans="2:11" s="1" customFormat="1" ht="15" customHeight="1">
      <c r="B19" s="110"/>
      <c r="C19" s="111"/>
      <c r="D19" s="111"/>
      <c r="E19" s="113" t="s">
        <v>695</v>
      </c>
      <c r="F19" s="346" t="s">
        <v>696</v>
      </c>
      <c r="G19" s="346"/>
      <c r="H19" s="346"/>
      <c r="I19" s="346"/>
      <c r="J19" s="346"/>
      <c r="K19" s="107"/>
    </row>
    <row r="20" spans="2:11" s="1" customFormat="1" ht="15" customHeight="1">
      <c r="B20" s="110"/>
      <c r="C20" s="111"/>
      <c r="D20" s="111"/>
      <c r="E20" s="113" t="s">
        <v>697</v>
      </c>
      <c r="F20" s="346" t="s">
        <v>698</v>
      </c>
      <c r="G20" s="346"/>
      <c r="H20" s="346"/>
      <c r="I20" s="346"/>
      <c r="J20" s="346"/>
      <c r="K20" s="107"/>
    </row>
    <row r="21" spans="2:11" s="1" customFormat="1" ht="15" customHeight="1">
      <c r="B21" s="110"/>
      <c r="C21" s="111"/>
      <c r="D21" s="111"/>
      <c r="E21" s="113" t="s">
        <v>699</v>
      </c>
      <c r="F21" s="346" t="s">
        <v>700</v>
      </c>
      <c r="G21" s="346"/>
      <c r="H21" s="346"/>
      <c r="I21" s="346"/>
      <c r="J21" s="346"/>
      <c r="K21" s="107"/>
    </row>
    <row r="22" spans="2:11" s="1" customFormat="1" ht="15" customHeight="1">
      <c r="B22" s="110"/>
      <c r="C22" s="111"/>
      <c r="D22" s="111"/>
      <c r="E22" s="113" t="s">
        <v>701</v>
      </c>
      <c r="F22" s="346" t="s">
        <v>702</v>
      </c>
      <c r="G22" s="346"/>
      <c r="H22" s="346"/>
      <c r="I22" s="346"/>
      <c r="J22" s="346"/>
      <c r="K22" s="107"/>
    </row>
    <row r="23" spans="2:11" s="1" customFormat="1" ht="15" customHeight="1">
      <c r="B23" s="110"/>
      <c r="C23" s="111"/>
      <c r="D23" s="111"/>
      <c r="E23" s="113" t="s">
        <v>703</v>
      </c>
      <c r="F23" s="346" t="s">
        <v>704</v>
      </c>
      <c r="G23" s="346"/>
      <c r="H23" s="346"/>
      <c r="I23" s="346"/>
      <c r="J23" s="346"/>
      <c r="K23" s="107"/>
    </row>
    <row r="24" spans="2:11" s="1" customFormat="1" ht="12.75" customHeight="1">
      <c r="B24" s="110"/>
      <c r="C24" s="111"/>
      <c r="D24" s="111"/>
      <c r="E24" s="111"/>
      <c r="F24" s="111"/>
      <c r="G24" s="111"/>
      <c r="H24" s="111"/>
      <c r="I24" s="111"/>
      <c r="J24" s="111"/>
      <c r="K24" s="107"/>
    </row>
    <row r="25" spans="2:11" s="1" customFormat="1" ht="15" customHeight="1">
      <c r="B25" s="110"/>
      <c r="C25" s="346" t="s">
        <v>705</v>
      </c>
      <c r="D25" s="346"/>
      <c r="E25" s="346"/>
      <c r="F25" s="346"/>
      <c r="G25" s="346"/>
      <c r="H25" s="346"/>
      <c r="I25" s="346"/>
      <c r="J25" s="346"/>
      <c r="K25" s="107"/>
    </row>
    <row r="26" spans="2:11" s="1" customFormat="1" ht="15" customHeight="1">
      <c r="B26" s="110"/>
      <c r="C26" s="346" t="s">
        <v>706</v>
      </c>
      <c r="D26" s="346"/>
      <c r="E26" s="346"/>
      <c r="F26" s="346"/>
      <c r="G26" s="346"/>
      <c r="H26" s="346"/>
      <c r="I26" s="346"/>
      <c r="J26" s="346"/>
      <c r="K26" s="107"/>
    </row>
    <row r="27" spans="2:11" s="1" customFormat="1" ht="15" customHeight="1">
      <c r="B27" s="110"/>
      <c r="C27" s="109"/>
      <c r="D27" s="346" t="s">
        <v>707</v>
      </c>
      <c r="E27" s="346"/>
      <c r="F27" s="346"/>
      <c r="G27" s="346"/>
      <c r="H27" s="346"/>
      <c r="I27" s="346"/>
      <c r="J27" s="346"/>
      <c r="K27" s="107"/>
    </row>
    <row r="28" spans="2:11" s="1" customFormat="1" ht="15" customHeight="1">
      <c r="B28" s="110"/>
      <c r="C28" s="111"/>
      <c r="D28" s="346" t="s">
        <v>708</v>
      </c>
      <c r="E28" s="346"/>
      <c r="F28" s="346"/>
      <c r="G28" s="346"/>
      <c r="H28" s="346"/>
      <c r="I28" s="346"/>
      <c r="J28" s="346"/>
      <c r="K28" s="107"/>
    </row>
    <row r="29" spans="2:11" s="1" customFormat="1" ht="12.75" customHeight="1">
      <c r="B29" s="110"/>
      <c r="C29" s="111"/>
      <c r="D29" s="111"/>
      <c r="E29" s="111"/>
      <c r="F29" s="111"/>
      <c r="G29" s="111"/>
      <c r="H29" s="111"/>
      <c r="I29" s="111"/>
      <c r="J29" s="111"/>
      <c r="K29" s="107"/>
    </row>
    <row r="30" spans="2:11" s="1" customFormat="1" ht="15" customHeight="1">
      <c r="B30" s="110"/>
      <c r="C30" s="111"/>
      <c r="D30" s="346" t="s">
        <v>709</v>
      </c>
      <c r="E30" s="346"/>
      <c r="F30" s="346"/>
      <c r="G30" s="346"/>
      <c r="H30" s="346"/>
      <c r="I30" s="346"/>
      <c r="J30" s="346"/>
      <c r="K30" s="107"/>
    </row>
    <row r="31" spans="2:11" s="1" customFormat="1" ht="15" customHeight="1">
      <c r="B31" s="110"/>
      <c r="C31" s="111"/>
      <c r="D31" s="346" t="s">
        <v>710</v>
      </c>
      <c r="E31" s="346"/>
      <c r="F31" s="346"/>
      <c r="G31" s="346"/>
      <c r="H31" s="346"/>
      <c r="I31" s="346"/>
      <c r="J31" s="346"/>
      <c r="K31" s="107"/>
    </row>
    <row r="32" spans="2:11" s="1" customFormat="1" ht="12.75" customHeight="1">
      <c r="B32" s="110"/>
      <c r="C32" s="111"/>
      <c r="D32" s="111"/>
      <c r="E32" s="111"/>
      <c r="F32" s="111"/>
      <c r="G32" s="111"/>
      <c r="H32" s="111"/>
      <c r="I32" s="111"/>
      <c r="J32" s="111"/>
      <c r="K32" s="107"/>
    </row>
    <row r="33" spans="2:11" s="1" customFormat="1" ht="15" customHeight="1">
      <c r="B33" s="110"/>
      <c r="C33" s="111"/>
      <c r="D33" s="346" t="s">
        <v>711</v>
      </c>
      <c r="E33" s="346"/>
      <c r="F33" s="346"/>
      <c r="G33" s="346"/>
      <c r="H33" s="346"/>
      <c r="I33" s="346"/>
      <c r="J33" s="346"/>
      <c r="K33" s="107"/>
    </row>
    <row r="34" spans="2:11" s="1" customFormat="1" ht="15" customHeight="1">
      <c r="B34" s="110"/>
      <c r="C34" s="111"/>
      <c r="D34" s="346" t="s">
        <v>712</v>
      </c>
      <c r="E34" s="346"/>
      <c r="F34" s="346"/>
      <c r="G34" s="346"/>
      <c r="H34" s="346"/>
      <c r="I34" s="346"/>
      <c r="J34" s="346"/>
      <c r="K34" s="107"/>
    </row>
    <row r="35" spans="2:11" s="1" customFormat="1" ht="15" customHeight="1">
      <c r="B35" s="110"/>
      <c r="C35" s="111"/>
      <c r="D35" s="346" t="s">
        <v>713</v>
      </c>
      <c r="E35" s="346"/>
      <c r="F35" s="346"/>
      <c r="G35" s="346"/>
      <c r="H35" s="346"/>
      <c r="I35" s="346"/>
      <c r="J35" s="346"/>
      <c r="K35" s="107"/>
    </row>
    <row r="36" spans="2:11" s="1" customFormat="1" ht="15" customHeight="1">
      <c r="B36" s="110"/>
      <c r="C36" s="111"/>
      <c r="D36" s="109"/>
      <c r="E36" s="112" t="s">
        <v>107</v>
      </c>
      <c r="F36" s="109"/>
      <c r="G36" s="346" t="s">
        <v>714</v>
      </c>
      <c r="H36" s="346"/>
      <c r="I36" s="346"/>
      <c r="J36" s="346"/>
      <c r="K36" s="107"/>
    </row>
    <row r="37" spans="2:11" s="1" customFormat="1" ht="30.75" customHeight="1">
      <c r="B37" s="110"/>
      <c r="C37" s="111"/>
      <c r="D37" s="109"/>
      <c r="E37" s="112" t="s">
        <v>715</v>
      </c>
      <c r="F37" s="109"/>
      <c r="G37" s="346" t="s">
        <v>716</v>
      </c>
      <c r="H37" s="346"/>
      <c r="I37" s="346"/>
      <c r="J37" s="346"/>
      <c r="K37" s="107"/>
    </row>
    <row r="38" spans="2:11" s="1" customFormat="1" ht="15" customHeight="1">
      <c r="B38" s="110"/>
      <c r="C38" s="111"/>
      <c r="D38" s="109"/>
      <c r="E38" s="112" t="s">
        <v>51</v>
      </c>
      <c r="F38" s="109"/>
      <c r="G38" s="346" t="s">
        <v>717</v>
      </c>
      <c r="H38" s="346"/>
      <c r="I38" s="346"/>
      <c r="J38" s="346"/>
      <c r="K38" s="107"/>
    </row>
    <row r="39" spans="2:11" s="1" customFormat="1" ht="15" customHeight="1">
      <c r="B39" s="110"/>
      <c r="C39" s="111"/>
      <c r="D39" s="109"/>
      <c r="E39" s="112" t="s">
        <v>52</v>
      </c>
      <c r="F39" s="109"/>
      <c r="G39" s="346" t="s">
        <v>718</v>
      </c>
      <c r="H39" s="346"/>
      <c r="I39" s="346"/>
      <c r="J39" s="346"/>
      <c r="K39" s="107"/>
    </row>
    <row r="40" spans="2:11" s="1" customFormat="1" ht="15" customHeight="1">
      <c r="B40" s="110"/>
      <c r="C40" s="111"/>
      <c r="D40" s="109"/>
      <c r="E40" s="112" t="s">
        <v>108</v>
      </c>
      <c r="F40" s="109"/>
      <c r="G40" s="346" t="s">
        <v>719</v>
      </c>
      <c r="H40" s="346"/>
      <c r="I40" s="346"/>
      <c r="J40" s="346"/>
      <c r="K40" s="107"/>
    </row>
    <row r="41" spans="2:11" s="1" customFormat="1" ht="15" customHeight="1">
      <c r="B41" s="110"/>
      <c r="C41" s="111"/>
      <c r="D41" s="109"/>
      <c r="E41" s="112" t="s">
        <v>109</v>
      </c>
      <c r="F41" s="109"/>
      <c r="G41" s="346" t="s">
        <v>720</v>
      </c>
      <c r="H41" s="346"/>
      <c r="I41" s="346"/>
      <c r="J41" s="346"/>
      <c r="K41" s="107"/>
    </row>
    <row r="42" spans="2:11" s="1" customFormat="1" ht="15" customHeight="1">
      <c r="B42" s="110"/>
      <c r="C42" s="111"/>
      <c r="D42" s="109"/>
      <c r="E42" s="112" t="s">
        <v>721</v>
      </c>
      <c r="F42" s="109"/>
      <c r="G42" s="346" t="s">
        <v>722</v>
      </c>
      <c r="H42" s="346"/>
      <c r="I42" s="346"/>
      <c r="J42" s="346"/>
      <c r="K42" s="107"/>
    </row>
    <row r="43" spans="2:11" s="1" customFormat="1" ht="15" customHeight="1">
      <c r="B43" s="110"/>
      <c r="C43" s="111"/>
      <c r="D43" s="109"/>
      <c r="E43" s="112"/>
      <c r="F43" s="109"/>
      <c r="G43" s="346" t="s">
        <v>723</v>
      </c>
      <c r="H43" s="346"/>
      <c r="I43" s="346"/>
      <c r="J43" s="346"/>
      <c r="K43" s="107"/>
    </row>
    <row r="44" spans="2:11" s="1" customFormat="1" ht="15" customHeight="1">
      <c r="B44" s="110"/>
      <c r="C44" s="111"/>
      <c r="D44" s="109"/>
      <c r="E44" s="112" t="s">
        <v>724</v>
      </c>
      <c r="F44" s="109"/>
      <c r="G44" s="346" t="s">
        <v>725</v>
      </c>
      <c r="H44" s="346"/>
      <c r="I44" s="346"/>
      <c r="J44" s="346"/>
      <c r="K44" s="107"/>
    </row>
    <row r="45" spans="2:11" s="1" customFormat="1" ht="15" customHeight="1">
      <c r="B45" s="110"/>
      <c r="C45" s="111"/>
      <c r="D45" s="109"/>
      <c r="E45" s="112" t="s">
        <v>110</v>
      </c>
      <c r="F45" s="109"/>
      <c r="G45" s="346" t="s">
        <v>726</v>
      </c>
      <c r="H45" s="346"/>
      <c r="I45" s="346"/>
      <c r="J45" s="346"/>
      <c r="K45" s="107"/>
    </row>
    <row r="46" spans="2:11" s="1" customFormat="1" ht="12.75" customHeight="1">
      <c r="B46" s="110"/>
      <c r="C46" s="111"/>
      <c r="D46" s="109"/>
      <c r="E46" s="109"/>
      <c r="F46" s="109"/>
      <c r="G46" s="109"/>
      <c r="H46" s="109"/>
      <c r="I46" s="109"/>
      <c r="J46" s="109"/>
      <c r="K46" s="107"/>
    </row>
    <row r="47" spans="2:11" s="1" customFormat="1" ht="15" customHeight="1">
      <c r="B47" s="110"/>
      <c r="C47" s="111"/>
      <c r="D47" s="346" t="s">
        <v>727</v>
      </c>
      <c r="E47" s="346"/>
      <c r="F47" s="346"/>
      <c r="G47" s="346"/>
      <c r="H47" s="346"/>
      <c r="I47" s="346"/>
      <c r="J47" s="346"/>
      <c r="K47" s="107"/>
    </row>
    <row r="48" spans="2:11" s="1" customFormat="1" ht="15" customHeight="1">
      <c r="B48" s="110"/>
      <c r="C48" s="111"/>
      <c r="D48" s="111"/>
      <c r="E48" s="346" t="s">
        <v>728</v>
      </c>
      <c r="F48" s="346"/>
      <c r="G48" s="346"/>
      <c r="H48" s="346"/>
      <c r="I48" s="346"/>
      <c r="J48" s="346"/>
      <c r="K48" s="107"/>
    </row>
    <row r="49" spans="2:11" s="1" customFormat="1" ht="15" customHeight="1">
      <c r="B49" s="110"/>
      <c r="C49" s="111"/>
      <c r="D49" s="111"/>
      <c r="E49" s="346" t="s">
        <v>729</v>
      </c>
      <c r="F49" s="346"/>
      <c r="G49" s="346"/>
      <c r="H49" s="346"/>
      <c r="I49" s="346"/>
      <c r="J49" s="346"/>
      <c r="K49" s="107"/>
    </row>
    <row r="50" spans="2:11" s="1" customFormat="1" ht="15" customHeight="1">
      <c r="B50" s="110"/>
      <c r="C50" s="111"/>
      <c r="D50" s="111"/>
      <c r="E50" s="346" t="s">
        <v>730</v>
      </c>
      <c r="F50" s="346"/>
      <c r="G50" s="346"/>
      <c r="H50" s="346"/>
      <c r="I50" s="346"/>
      <c r="J50" s="346"/>
      <c r="K50" s="107"/>
    </row>
    <row r="51" spans="2:11" s="1" customFormat="1" ht="15" customHeight="1">
      <c r="B51" s="110"/>
      <c r="C51" s="111"/>
      <c r="D51" s="346" t="s">
        <v>731</v>
      </c>
      <c r="E51" s="346"/>
      <c r="F51" s="346"/>
      <c r="G51" s="346"/>
      <c r="H51" s="346"/>
      <c r="I51" s="346"/>
      <c r="J51" s="346"/>
      <c r="K51" s="107"/>
    </row>
    <row r="52" spans="2:11" s="1" customFormat="1" ht="25.5" customHeight="1">
      <c r="B52" s="106"/>
      <c r="C52" s="348" t="s">
        <v>732</v>
      </c>
      <c r="D52" s="348"/>
      <c r="E52" s="348"/>
      <c r="F52" s="348"/>
      <c r="G52" s="348"/>
      <c r="H52" s="348"/>
      <c r="I52" s="348"/>
      <c r="J52" s="348"/>
      <c r="K52" s="107"/>
    </row>
    <row r="53" spans="2:11" s="1" customFormat="1" ht="5.25" customHeight="1">
      <c r="B53" s="106"/>
      <c r="C53" s="108"/>
      <c r="D53" s="108"/>
      <c r="E53" s="108"/>
      <c r="F53" s="108"/>
      <c r="G53" s="108"/>
      <c r="H53" s="108"/>
      <c r="I53" s="108"/>
      <c r="J53" s="108"/>
      <c r="K53" s="107"/>
    </row>
    <row r="54" spans="2:11" s="1" customFormat="1" ht="15" customHeight="1">
      <c r="B54" s="106"/>
      <c r="C54" s="346" t="s">
        <v>733</v>
      </c>
      <c r="D54" s="346"/>
      <c r="E54" s="346"/>
      <c r="F54" s="346"/>
      <c r="G54" s="346"/>
      <c r="H54" s="346"/>
      <c r="I54" s="346"/>
      <c r="J54" s="346"/>
      <c r="K54" s="107"/>
    </row>
    <row r="55" spans="2:11" s="1" customFormat="1" ht="15" customHeight="1">
      <c r="B55" s="106"/>
      <c r="C55" s="346" t="s">
        <v>734</v>
      </c>
      <c r="D55" s="346"/>
      <c r="E55" s="346"/>
      <c r="F55" s="346"/>
      <c r="G55" s="346"/>
      <c r="H55" s="346"/>
      <c r="I55" s="346"/>
      <c r="J55" s="346"/>
      <c r="K55" s="107"/>
    </row>
    <row r="56" spans="2:11" s="1" customFormat="1" ht="12.75" customHeight="1">
      <c r="B56" s="106"/>
      <c r="C56" s="109"/>
      <c r="D56" s="109"/>
      <c r="E56" s="109"/>
      <c r="F56" s="109"/>
      <c r="G56" s="109"/>
      <c r="H56" s="109"/>
      <c r="I56" s="109"/>
      <c r="J56" s="109"/>
      <c r="K56" s="107"/>
    </row>
    <row r="57" spans="2:11" s="1" customFormat="1" ht="15" customHeight="1">
      <c r="B57" s="106"/>
      <c r="C57" s="346" t="s">
        <v>735</v>
      </c>
      <c r="D57" s="346"/>
      <c r="E57" s="346"/>
      <c r="F57" s="346"/>
      <c r="G57" s="346"/>
      <c r="H57" s="346"/>
      <c r="I57" s="346"/>
      <c r="J57" s="346"/>
      <c r="K57" s="107"/>
    </row>
    <row r="58" spans="2:11" s="1" customFormat="1" ht="15" customHeight="1">
      <c r="B58" s="106"/>
      <c r="C58" s="111"/>
      <c r="D58" s="346" t="s">
        <v>736</v>
      </c>
      <c r="E58" s="346"/>
      <c r="F58" s="346"/>
      <c r="G58" s="346"/>
      <c r="H58" s="346"/>
      <c r="I58" s="346"/>
      <c r="J58" s="346"/>
      <c r="K58" s="107"/>
    </row>
    <row r="59" spans="2:11" s="1" customFormat="1" ht="15" customHeight="1">
      <c r="B59" s="106"/>
      <c r="C59" s="111"/>
      <c r="D59" s="346" t="s">
        <v>737</v>
      </c>
      <c r="E59" s="346"/>
      <c r="F59" s="346"/>
      <c r="G59" s="346"/>
      <c r="H59" s="346"/>
      <c r="I59" s="346"/>
      <c r="J59" s="346"/>
      <c r="K59" s="107"/>
    </row>
    <row r="60" spans="2:11" s="1" customFormat="1" ht="15" customHeight="1">
      <c r="B60" s="106"/>
      <c r="C60" s="111"/>
      <c r="D60" s="346" t="s">
        <v>738</v>
      </c>
      <c r="E60" s="346"/>
      <c r="F60" s="346"/>
      <c r="G60" s="346"/>
      <c r="H60" s="346"/>
      <c r="I60" s="346"/>
      <c r="J60" s="346"/>
      <c r="K60" s="107"/>
    </row>
    <row r="61" spans="2:11" s="1" customFormat="1" ht="15" customHeight="1">
      <c r="B61" s="106"/>
      <c r="C61" s="111"/>
      <c r="D61" s="346" t="s">
        <v>739</v>
      </c>
      <c r="E61" s="346"/>
      <c r="F61" s="346"/>
      <c r="G61" s="346"/>
      <c r="H61" s="346"/>
      <c r="I61" s="346"/>
      <c r="J61" s="346"/>
      <c r="K61" s="107"/>
    </row>
    <row r="62" spans="2:11" s="1" customFormat="1" ht="15" customHeight="1">
      <c r="B62" s="106"/>
      <c r="C62" s="111"/>
      <c r="D62" s="350" t="s">
        <v>740</v>
      </c>
      <c r="E62" s="350"/>
      <c r="F62" s="350"/>
      <c r="G62" s="350"/>
      <c r="H62" s="350"/>
      <c r="I62" s="350"/>
      <c r="J62" s="350"/>
      <c r="K62" s="107"/>
    </row>
    <row r="63" spans="2:11" s="1" customFormat="1" ht="15" customHeight="1">
      <c r="B63" s="106"/>
      <c r="C63" s="111"/>
      <c r="D63" s="346" t="s">
        <v>741</v>
      </c>
      <c r="E63" s="346"/>
      <c r="F63" s="346"/>
      <c r="G63" s="346"/>
      <c r="H63" s="346"/>
      <c r="I63" s="346"/>
      <c r="J63" s="346"/>
      <c r="K63" s="107"/>
    </row>
    <row r="64" spans="2:11" s="1" customFormat="1" ht="12.75" customHeight="1">
      <c r="B64" s="106"/>
      <c r="C64" s="111"/>
      <c r="D64" s="111"/>
      <c r="E64" s="114"/>
      <c r="F64" s="111"/>
      <c r="G64" s="111"/>
      <c r="H64" s="111"/>
      <c r="I64" s="111"/>
      <c r="J64" s="111"/>
      <c r="K64" s="107"/>
    </row>
    <row r="65" spans="2:11" s="1" customFormat="1" ht="15" customHeight="1">
      <c r="B65" s="106"/>
      <c r="C65" s="111"/>
      <c r="D65" s="346" t="s">
        <v>742</v>
      </c>
      <c r="E65" s="346"/>
      <c r="F65" s="346"/>
      <c r="G65" s="346"/>
      <c r="H65" s="346"/>
      <c r="I65" s="346"/>
      <c r="J65" s="346"/>
      <c r="K65" s="107"/>
    </row>
    <row r="66" spans="2:11" s="1" customFormat="1" ht="15" customHeight="1">
      <c r="B66" s="106"/>
      <c r="C66" s="111"/>
      <c r="D66" s="350" t="s">
        <v>743</v>
      </c>
      <c r="E66" s="350"/>
      <c r="F66" s="350"/>
      <c r="G66" s="350"/>
      <c r="H66" s="350"/>
      <c r="I66" s="350"/>
      <c r="J66" s="350"/>
      <c r="K66" s="107"/>
    </row>
    <row r="67" spans="2:11" s="1" customFormat="1" ht="15" customHeight="1">
      <c r="B67" s="106"/>
      <c r="C67" s="111"/>
      <c r="D67" s="346" t="s">
        <v>744</v>
      </c>
      <c r="E67" s="346"/>
      <c r="F67" s="346"/>
      <c r="G67" s="346"/>
      <c r="H67" s="346"/>
      <c r="I67" s="346"/>
      <c r="J67" s="346"/>
      <c r="K67" s="107"/>
    </row>
    <row r="68" spans="2:11" s="1" customFormat="1" ht="15" customHeight="1">
      <c r="B68" s="106"/>
      <c r="C68" s="111"/>
      <c r="D68" s="346" t="s">
        <v>745</v>
      </c>
      <c r="E68" s="346"/>
      <c r="F68" s="346"/>
      <c r="G68" s="346"/>
      <c r="H68" s="346"/>
      <c r="I68" s="346"/>
      <c r="J68" s="346"/>
      <c r="K68" s="107"/>
    </row>
    <row r="69" spans="2:11" s="1" customFormat="1" ht="15" customHeight="1">
      <c r="B69" s="106"/>
      <c r="C69" s="111"/>
      <c r="D69" s="346" t="s">
        <v>746</v>
      </c>
      <c r="E69" s="346"/>
      <c r="F69" s="346"/>
      <c r="G69" s="346"/>
      <c r="H69" s="346"/>
      <c r="I69" s="346"/>
      <c r="J69" s="346"/>
      <c r="K69" s="107"/>
    </row>
    <row r="70" spans="2:11" s="1" customFormat="1" ht="15" customHeight="1">
      <c r="B70" s="106"/>
      <c r="C70" s="111"/>
      <c r="D70" s="346" t="s">
        <v>747</v>
      </c>
      <c r="E70" s="346"/>
      <c r="F70" s="346"/>
      <c r="G70" s="346"/>
      <c r="H70" s="346"/>
      <c r="I70" s="346"/>
      <c r="J70" s="346"/>
      <c r="K70" s="107"/>
    </row>
    <row r="71" spans="2:11" s="1" customFormat="1" ht="12.75" customHeight="1">
      <c r="B71" s="115"/>
      <c r="C71" s="116"/>
      <c r="D71" s="116"/>
      <c r="E71" s="116"/>
      <c r="F71" s="116"/>
      <c r="G71" s="116"/>
      <c r="H71" s="116"/>
      <c r="I71" s="116"/>
      <c r="J71" s="116"/>
      <c r="K71" s="117"/>
    </row>
    <row r="72" spans="2:11" s="1" customFormat="1" ht="18.75" customHeight="1">
      <c r="B72" s="118"/>
      <c r="C72" s="118"/>
      <c r="D72" s="118"/>
      <c r="E72" s="118"/>
      <c r="F72" s="118"/>
      <c r="G72" s="118"/>
      <c r="H72" s="118"/>
      <c r="I72" s="118"/>
      <c r="J72" s="118"/>
      <c r="K72" s="119"/>
    </row>
    <row r="73" spans="2:11" s="1" customFormat="1" ht="18.75" customHeight="1">
      <c r="B73" s="119"/>
      <c r="C73" s="119"/>
      <c r="D73" s="119"/>
      <c r="E73" s="119"/>
      <c r="F73" s="119"/>
      <c r="G73" s="119"/>
      <c r="H73" s="119"/>
      <c r="I73" s="119"/>
      <c r="J73" s="119"/>
      <c r="K73" s="119"/>
    </row>
    <row r="74" spans="2:11" s="1" customFormat="1" ht="7.5" customHeight="1">
      <c r="B74" s="120"/>
      <c r="C74" s="121"/>
      <c r="D74" s="121"/>
      <c r="E74" s="121"/>
      <c r="F74" s="121"/>
      <c r="G74" s="121"/>
      <c r="H74" s="121"/>
      <c r="I74" s="121"/>
      <c r="J74" s="121"/>
      <c r="K74" s="122"/>
    </row>
    <row r="75" spans="2:11" s="1" customFormat="1" ht="45" customHeight="1">
      <c r="B75" s="123"/>
      <c r="C75" s="349" t="s">
        <v>748</v>
      </c>
      <c r="D75" s="349"/>
      <c r="E75" s="349"/>
      <c r="F75" s="349"/>
      <c r="G75" s="349"/>
      <c r="H75" s="349"/>
      <c r="I75" s="349"/>
      <c r="J75" s="349"/>
      <c r="K75" s="124"/>
    </row>
    <row r="76" spans="2:11" s="1" customFormat="1" ht="17.25" customHeight="1">
      <c r="B76" s="123"/>
      <c r="C76" s="125" t="s">
        <v>749</v>
      </c>
      <c r="D76" s="125"/>
      <c r="E76" s="125"/>
      <c r="F76" s="125" t="s">
        <v>750</v>
      </c>
      <c r="G76" s="126"/>
      <c r="H76" s="125" t="s">
        <v>52</v>
      </c>
      <c r="I76" s="125" t="s">
        <v>54</v>
      </c>
      <c r="J76" s="125" t="s">
        <v>751</v>
      </c>
      <c r="K76" s="124"/>
    </row>
    <row r="77" spans="2:11" s="1" customFormat="1" ht="17.25" customHeight="1">
      <c r="B77" s="123"/>
      <c r="C77" s="127" t="s">
        <v>752</v>
      </c>
      <c r="D77" s="127"/>
      <c r="E77" s="127"/>
      <c r="F77" s="128" t="s">
        <v>753</v>
      </c>
      <c r="G77" s="129"/>
      <c r="H77" s="127"/>
      <c r="I77" s="127"/>
      <c r="J77" s="127" t="s">
        <v>754</v>
      </c>
      <c r="K77" s="124"/>
    </row>
    <row r="78" spans="2:11" s="1" customFormat="1" ht="5.25" customHeight="1">
      <c r="B78" s="123"/>
      <c r="C78" s="130"/>
      <c r="D78" s="130"/>
      <c r="E78" s="130"/>
      <c r="F78" s="130"/>
      <c r="G78" s="131"/>
      <c r="H78" s="130"/>
      <c r="I78" s="130"/>
      <c r="J78" s="130"/>
      <c r="K78" s="124"/>
    </row>
    <row r="79" spans="2:11" s="1" customFormat="1" ht="15" customHeight="1">
      <c r="B79" s="123"/>
      <c r="C79" s="112" t="s">
        <v>51</v>
      </c>
      <c r="D79" s="132"/>
      <c r="E79" s="132"/>
      <c r="F79" s="133" t="s">
        <v>755</v>
      </c>
      <c r="G79" s="134"/>
      <c r="H79" s="112" t="s">
        <v>756</v>
      </c>
      <c r="I79" s="112" t="s">
        <v>757</v>
      </c>
      <c r="J79" s="112">
        <v>20</v>
      </c>
      <c r="K79" s="124"/>
    </row>
    <row r="80" spans="2:11" s="1" customFormat="1" ht="15" customHeight="1">
      <c r="B80" s="123"/>
      <c r="C80" s="112" t="s">
        <v>758</v>
      </c>
      <c r="D80" s="112"/>
      <c r="E80" s="112"/>
      <c r="F80" s="133" t="s">
        <v>755</v>
      </c>
      <c r="G80" s="134"/>
      <c r="H80" s="112" t="s">
        <v>759</v>
      </c>
      <c r="I80" s="112" t="s">
        <v>757</v>
      </c>
      <c r="J80" s="112">
        <v>120</v>
      </c>
      <c r="K80" s="124"/>
    </row>
    <row r="81" spans="2:11" s="1" customFormat="1" ht="15" customHeight="1">
      <c r="B81" s="135"/>
      <c r="C81" s="112" t="s">
        <v>760</v>
      </c>
      <c r="D81" s="112"/>
      <c r="E81" s="112"/>
      <c r="F81" s="133" t="s">
        <v>761</v>
      </c>
      <c r="G81" s="134"/>
      <c r="H81" s="112" t="s">
        <v>762</v>
      </c>
      <c r="I81" s="112" t="s">
        <v>757</v>
      </c>
      <c r="J81" s="112">
        <v>50</v>
      </c>
      <c r="K81" s="124"/>
    </row>
    <row r="82" spans="2:11" s="1" customFormat="1" ht="15" customHeight="1">
      <c r="B82" s="135"/>
      <c r="C82" s="112" t="s">
        <v>763</v>
      </c>
      <c r="D82" s="112"/>
      <c r="E82" s="112"/>
      <c r="F82" s="133" t="s">
        <v>755</v>
      </c>
      <c r="G82" s="134"/>
      <c r="H82" s="112" t="s">
        <v>764</v>
      </c>
      <c r="I82" s="112" t="s">
        <v>765</v>
      </c>
      <c r="J82" s="112"/>
      <c r="K82" s="124"/>
    </row>
    <row r="83" spans="2:11" s="1" customFormat="1" ht="15" customHeight="1">
      <c r="B83" s="135"/>
      <c r="C83" s="136" t="s">
        <v>766</v>
      </c>
      <c r="D83" s="136"/>
      <c r="E83" s="136"/>
      <c r="F83" s="137" t="s">
        <v>761</v>
      </c>
      <c r="G83" s="136"/>
      <c r="H83" s="136" t="s">
        <v>767</v>
      </c>
      <c r="I83" s="136" t="s">
        <v>757</v>
      </c>
      <c r="J83" s="136">
        <v>15</v>
      </c>
      <c r="K83" s="124"/>
    </row>
    <row r="84" spans="2:11" s="1" customFormat="1" ht="15" customHeight="1">
      <c r="B84" s="135"/>
      <c r="C84" s="136" t="s">
        <v>768</v>
      </c>
      <c r="D84" s="136"/>
      <c r="E84" s="136"/>
      <c r="F84" s="137" t="s">
        <v>761</v>
      </c>
      <c r="G84" s="136"/>
      <c r="H84" s="136" t="s">
        <v>769</v>
      </c>
      <c r="I84" s="136" t="s">
        <v>757</v>
      </c>
      <c r="J84" s="136">
        <v>15</v>
      </c>
      <c r="K84" s="124"/>
    </row>
    <row r="85" spans="2:11" s="1" customFormat="1" ht="15" customHeight="1">
      <c r="B85" s="135"/>
      <c r="C85" s="136" t="s">
        <v>770</v>
      </c>
      <c r="D85" s="136"/>
      <c r="E85" s="136"/>
      <c r="F85" s="137" t="s">
        <v>761</v>
      </c>
      <c r="G85" s="136"/>
      <c r="H85" s="136" t="s">
        <v>771</v>
      </c>
      <c r="I85" s="136" t="s">
        <v>757</v>
      </c>
      <c r="J85" s="136">
        <v>20</v>
      </c>
      <c r="K85" s="124"/>
    </row>
    <row r="86" spans="2:11" s="1" customFormat="1" ht="15" customHeight="1">
      <c r="B86" s="135"/>
      <c r="C86" s="136" t="s">
        <v>772</v>
      </c>
      <c r="D86" s="136"/>
      <c r="E86" s="136"/>
      <c r="F86" s="137" t="s">
        <v>761</v>
      </c>
      <c r="G86" s="136"/>
      <c r="H86" s="136" t="s">
        <v>773</v>
      </c>
      <c r="I86" s="136" t="s">
        <v>757</v>
      </c>
      <c r="J86" s="136">
        <v>20</v>
      </c>
      <c r="K86" s="124"/>
    </row>
    <row r="87" spans="2:11" s="1" customFormat="1" ht="15" customHeight="1">
      <c r="B87" s="135"/>
      <c r="C87" s="112" t="s">
        <v>774</v>
      </c>
      <c r="D87" s="112"/>
      <c r="E87" s="112"/>
      <c r="F87" s="133" t="s">
        <v>761</v>
      </c>
      <c r="G87" s="134"/>
      <c r="H87" s="112" t="s">
        <v>775</v>
      </c>
      <c r="I87" s="112" t="s">
        <v>757</v>
      </c>
      <c r="J87" s="112">
        <v>50</v>
      </c>
      <c r="K87" s="124"/>
    </row>
    <row r="88" spans="2:11" s="1" customFormat="1" ht="15" customHeight="1">
      <c r="B88" s="135"/>
      <c r="C88" s="112" t="s">
        <v>776</v>
      </c>
      <c r="D88" s="112"/>
      <c r="E88" s="112"/>
      <c r="F88" s="133" t="s">
        <v>761</v>
      </c>
      <c r="G88" s="134"/>
      <c r="H88" s="112" t="s">
        <v>777</v>
      </c>
      <c r="I88" s="112" t="s">
        <v>757</v>
      </c>
      <c r="J88" s="112">
        <v>20</v>
      </c>
      <c r="K88" s="124"/>
    </row>
    <row r="89" spans="2:11" s="1" customFormat="1" ht="15" customHeight="1">
      <c r="B89" s="135"/>
      <c r="C89" s="112" t="s">
        <v>778</v>
      </c>
      <c r="D89" s="112"/>
      <c r="E89" s="112"/>
      <c r="F89" s="133" t="s">
        <v>761</v>
      </c>
      <c r="G89" s="134"/>
      <c r="H89" s="112" t="s">
        <v>779</v>
      </c>
      <c r="I89" s="112" t="s">
        <v>757</v>
      </c>
      <c r="J89" s="112">
        <v>20</v>
      </c>
      <c r="K89" s="124"/>
    </row>
    <row r="90" spans="2:11" s="1" customFormat="1" ht="15" customHeight="1">
      <c r="B90" s="135"/>
      <c r="C90" s="112" t="s">
        <v>780</v>
      </c>
      <c r="D90" s="112"/>
      <c r="E90" s="112"/>
      <c r="F90" s="133" t="s">
        <v>761</v>
      </c>
      <c r="G90" s="134"/>
      <c r="H90" s="112" t="s">
        <v>781</v>
      </c>
      <c r="I90" s="112" t="s">
        <v>757</v>
      </c>
      <c r="J90" s="112">
        <v>50</v>
      </c>
      <c r="K90" s="124"/>
    </row>
    <row r="91" spans="2:11" s="1" customFormat="1" ht="15" customHeight="1">
      <c r="B91" s="135"/>
      <c r="C91" s="112" t="s">
        <v>782</v>
      </c>
      <c r="D91" s="112"/>
      <c r="E91" s="112"/>
      <c r="F91" s="133" t="s">
        <v>761</v>
      </c>
      <c r="G91" s="134"/>
      <c r="H91" s="112" t="s">
        <v>782</v>
      </c>
      <c r="I91" s="112" t="s">
        <v>757</v>
      </c>
      <c r="J91" s="112">
        <v>50</v>
      </c>
      <c r="K91" s="124"/>
    </row>
    <row r="92" spans="2:11" s="1" customFormat="1" ht="15" customHeight="1">
      <c r="B92" s="135"/>
      <c r="C92" s="112" t="s">
        <v>783</v>
      </c>
      <c r="D92" s="112"/>
      <c r="E92" s="112"/>
      <c r="F92" s="133" t="s">
        <v>761</v>
      </c>
      <c r="G92" s="134"/>
      <c r="H92" s="112" t="s">
        <v>784</v>
      </c>
      <c r="I92" s="112" t="s">
        <v>757</v>
      </c>
      <c r="J92" s="112">
        <v>255</v>
      </c>
      <c r="K92" s="124"/>
    </row>
    <row r="93" spans="2:11" s="1" customFormat="1" ht="15" customHeight="1">
      <c r="B93" s="135"/>
      <c r="C93" s="112" t="s">
        <v>785</v>
      </c>
      <c r="D93" s="112"/>
      <c r="E93" s="112"/>
      <c r="F93" s="133" t="s">
        <v>755</v>
      </c>
      <c r="G93" s="134"/>
      <c r="H93" s="112" t="s">
        <v>786</v>
      </c>
      <c r="I93" s="112" t="s">
        <v>787</v>
      </c>
      <c r="J93" s="112"/>
      <c r="K93" s="124"/>
    </row>
    <row r="94" spans="2:11" s="1" customFormat="1" ht="15" customHeight="1">
      <c r="B94" s="135"/>
      <c r="C94" s="112" t="s">
        <v>788</v>
      </c>
      <c r="D94" s="112"/>
      <c r="E94" s="112"/>
      <c r="F94" s="133" t="s">
        <v>755</v>
      </c>
      <c r="G94" s="134"/>
      <c r="H94" s="112" t="s">
        <v>789</v>
      </c>
      <c r="I94" s="112" t="s">
        <v>790</v>
      </c>
      <c r="J94" s="112"/>
      <c r="K94" s="124"/>
    </row>
    <row r="95" spans="2:11" s="1" customFormat="1" ht="15" customHeight="1">
      <c r="B95" s="135"/>
      <c r="C95" s="112" t="s">
        <v>791</v>
      </c>
      <c r="D95" s="112"/>
      <c r="E95" s="112"/>
      <c r="F95" s="133" t="s">
        <v>755</v>
      </c>
      <c r="G95" s="134"/>
      <c r="H95" s="112" t="s">
        <v>791</v>
      </c>
      <c r="I95" s="112" t="s">
        <v>790</v>
      </c>
      <c r="J95" s="112"/>
      <c r="K95" s="124"/>
    </row>
    <row r="96" spans="2:11" s="1" customFormat="1" ht="15" customHeight="1">
      <c r="B96" s="135"/>
      <c r="C96" s="112" t="s">
        <v>37</v>
      </c>
      <c r="D96" s="112"/>
      <c r="E96" s="112"/>
      <c r="F96" s="133" t="s">
        <v>755</v>
      </c>
      <c r="G96" s="134"/>
      <c r="H96" s="112" t="s">
        <v>792</v>
      </c>
      <c r="I96" s="112" t="s">
        <v>790</v>
      </c>
      <c r="J96" s="112"/>
      <c r="K96" s="124"/>
    </row>
    <row r="97" spans="2:11" s="1" customFormat="1" ht="15" customHeight="1">
      <c r="B97" s="135"/>
      <c r="C97" s="112" t="s">
        <v>46</v>
      </c>
      <c r="D97" s="112"/>
      <c r="E97" s="112"/>
      <c r="F97" s="133" t="s">
        <v>755</v>
      </c>
      <c r="G97" s="134"/>
      <c r="H97" s="112" t="s">
        <v>793</v>
      </c>
      <c r="I97" s="112" t="s">
        <v>790</v>
      </c>
      <c r="J97" s="112"/>
      <c r="K97" s="124"/>
    </row>
    <row r="98" spans="2:11" s="1" customFormat="1" ht="15" customHeight="1">
      <c r="B98" s="138"/>
      <c r="C98" s="139"/>
      <c r="D98" s="139"/>
      <c r="E98" s="139"/>
      <c r="F98" s="139"/>
      <c r="G98" s="139"/>
      <c r="H98" s="139"/>
      <c r="I98" s="139"/>
      <c r="J98" s="139"/>
      <c r="K98" s="140"/>
    </row>
    <row r="99" spans="2:11" s="1" customFormat="1" ht="18.75" customHeight="1">
      <c r="B99" s="141"/>
      <c r="C99" s="142"/>
      <c r="D99" s="142"/>
      <c r="E99" s="142"/>
      <c r="F99" s="142"/>
      <c r="G99" s="142"/>
      <c r="H99" s="142"/>
      <c r="I99" s="142"/>
      <c r="J99" s="142"/>
      <c r="K99" s="141"/>
    </row>
    <row r="100" spans="2:11" s="1" customFormat="1" ht="18.75" customHeight="1">
      <c r="B100" s="119"/>
      <c r="C100" s="119"/>
      <c r="D100" s="119"/>
      <c r="E100" s="119"/>
      <c r="F100" s="119"/>
      <c r="G100" s="119"/>
      <c r="H100" s="119"/>
      <c r="I100" s="119"/>
      <c r="J100" s="119"/>
      <c r="K100" s="119"/>
    </row>
    <row r="101" spans="2:11" s="1" customFormat="1" ht="7.5" customHeight="1">
      <c r="B101" s="120"/>
      <c r="C101" s="121"/>
      <c r="D101" s="121"/>
      <c r="E101" s="121"/>
      <c r="F101" s="121"/>
      <c r="G101" s="121"/>
      <c r="H101" s="121"/>
      <c r="I101" s="121"/>
      <c r="J101" s="121"/>
      <c r="K101" s="122"/>
    </row>
    <row r="102" spans="2:11" s="1" customFormat="1" ht="45" customHeight="1">
      <c r="B102" s="123"/>
      <c r="C102" s="349" t="s">
        <v>794</v>
      </c>
      <c r="D102" s="349"/>
      <c r="E102" s="349"/>
      <c r="F102" s="349"/>
      <c r="G102" s="349"/>
      <c r="H102" s="349"/>
      <c r="I102" s="349"/>
      <c r="J102" s="349"/>
      <c r="K102" s="124"/>
    </row>
    <row r="103" spans="2:11" s="1" customFormat="1" ht="17.25" customHeight="1">
      <c r="B103" s="123"/>
      <c r="C103" s="125" t="s">
        <v>749</v>
      </c>
      <c r="D103" s="125"/>
      <c r="E103" s="125"/>
      <c r="F103" s="125" t="s">
        <v>750</v>
      </c>
      <c r="G103" s="126"/>
      <c r="H103" s="125" t="s">
        <v>52</v>
      </c>
      <c r="I103" s="125" t="s">
        <v>54</v>
      </c>
      <c r="J103" s="125" t="s">
        <v>751</v>
      </c>
      <c r="K103" s="124"/>
    </row>
    <row r="104" spans="2:11" s="1" customFormat="1" ht="17.25" customHeight="1">
      <c r="B104" s="123"/>
      <c r="C104" s="127" t="s">
        <v>752</v>
      </c>
      <c r="D104" s="127"/>
      <c r="E104" s="127"/>
      <c r="F104" s="128" t="s">
        <v>753</v>
      </c>
      <c r="G104" s="129"/>
      <c r="H104" s="127"/>
      <c r="I104" s="127"/>
      <c r="J104" s="127" t="s">
        <v>754</v>
      </c>
      <c r="K104" s="124"/>
    </row>
    <row r="105" spans="2:11" s="1" customFormat="1" ht="5.25" customHeight="1">
      <c r="B105" s="123"/>
      <c r="C105" s="125"/>
      <c r="D105" s="125"/>
      <c r="E105" s="125"/>
      <c r="F105" s="125"/>
      <c r="G105" s="143"/>
      <c r="H105" s="125"/>
      <c r="I105" s="125"/>
      <c r="J105" s="125"/>
      <c r="K105" s="124"/>
    </row>
    <row r="106" spans="2:11" s="1" customFormat="1" ht="15" customHeight="1">
      <c r="B106" s="123"/>
      <c r="C106" s="112" t="s">
        <v>51</v>
      </c>
      <c r="D106" s="132"/>
      <c r="E106" s="132"/>
      <c r="F106" s="133" t="s">
        <v>755</v>
      </c>
      <c r="G106" s="112"/>
      <c r="H106" s="112" t="s">
        <v>795</v>
      </c>
      <c r="I106" s="112" t="s">
        <v>757</v>
      </c>
      <c r="J106" s="112">
        <v>20</v>
      </c>
      <c r="K106" s="124"/>
    </row>
    <row r="107" spans="2:11" s="1" customFormat="1" ht="15" customHeight="1">
      <c r="B107" s="123"/>
      <c r="C107" s="112" t="s">
        <v>758</v>
      </c>
      <c r="D107" s="112"/>
      <c r="E107" s="112"/>
      <c r="F107" s="133" t="s">
        <v>755</v>
      </c>
      <c r="G107" s="112"/>
      <c r="H107" s="112" t="s">
        <v>795</v>
      </c>
      <c r="I107" s="112" t="s">
        <v>757</v>
      </c>
      <c r="J107" s="112">
        <v>120</v>
      </c>
      <c r="K107" s="124"/>
    </row>
    <row r="108" spans="2:11" s="1" customFormat="1" ht="15" customHeight="1">
      <c r="B108" s="135"/>
      <c r="C108" s="112" t="s">
        <v>760</v>
      </c>
      <c r="D108" s="112"/>
      <c r="E108" s="112"/>
      <c r="F108" s="133" t="s">
        <v>761</v>
      </c>
      <c r="G108" s="112"/>
      <c r="H108" s="112" t="s">
        <v>795</v>
      </c>
      <c r="I108" s="112" t="s">
        <v>757</v>
      </c>
      <c r="J108" s="112">
        <v>50</v>
      </c>
      <c r="K108" s="124"/>
    </row>
    <row r="109" spans="2:11" s="1" customFormat="1" ht="15" customHeight="1">
      <c r="B109" s="135"/>
      <c r="C109" s="112" t="s">
        <v>763</v>
      </c>
      <c r="D109" s="112"/>
      <c r="E109" s="112"/>
      <c r="F109" s="133" t="s">
        <v>755</v>
      </c>
      <c r="G109" s="112"/>
      <c r="H109" s="112" t="s">
        <v>795</v>
      </c>
      <c r="I109" s="112" t="s">
        <v>765</v>
      </c>
      <c r="J109" s="112"/>
      <c r="K109" s="124"/>
    </row>
    <row r="110" spans="2:11" s="1" customFormat="1" ht="15" customHeight="1">
      <c r="B110" s="135"/>
      <c r="C110" s="112" t="s">
        <v>774</v>
      </c>
      <c r="D110" s="112"/>
      <c r="E110" s="112"/>
      <c r="F110" s="133" t="s">
        <v>761</v>
      </c>
      <c r="G110" s="112"/>
      <c r="H110" s="112" t="s">
        <v>795</v>
      </c>
      <c r="I110" s="112" t="s">
        <v>757</v>
      </c>
      <c r="J110" s="112">
        <v>50</v>
      </c>
      <c r="K110" s="124"/>
    </row>
    <row r="111" spans="2:11" s="1" customFormat="1" ht="15" customHeight="1">
      <c r="B111" s="135"/>
      <c r="C111" s="112" t="s">
        <v>782</v>
      </c>
      <c r="D111" s="112"/>
      <c r="E111" s="112"/>
      <c r="F111" s="133" t="s">
        <v>761</v>
      </c>
      <c r="G111" s="112"/>
      <c r="H111" s="112" t="s">
        <v>795</v>
      </c>
      <c r="I111" s="112" t="s">
        <v>757</v>
      </c>
      <c r="J111" s="112">
        <v>50</v>
      </c>
      <c r="K111" s="124"/>
    </row>
    <row r="112" spans="2:11" s="1" customFormat="1" ht="15" customHeight="1">
      <c r="B112" s="135"/>
      <c r="C112" s="112" t="s">
        <v>780</v>
      </c>
      <c r="D112" s="112"/>
      <c r="E112" s="112"/>
      <c r="F112" s="133" t="s">
        <v>761</v>
      </c>
      <c r="G112" s="112"/>
      <c r="H112" s="112" t="s">
        <v>795</v>
      </c>
      <c r="I112" s="112" t="s">
        <v>757</v>
      </c>
      <c r="J112" s="112">
        <v>50</v>
      </c>
      <c r="K112" s="124"/>
    </row>
    <row r="113" spans="2:11" s="1" customFormat="1" ht="15" customHeight="1">
      <c r="B113" s="135"/>
      <c r="C113" s="112" t="s">
        <v>51</v>
      </c>
      <c r="D113" s="112"/>
      <c r="E113" s="112"/>
      <c r="F113" s="133" t="s">
        <v>755</v>
      </c>
      <c r="G113" s="112"/>
      <c r="H113" s="112" t="s">
        <v>796</v>
      </c>
      <c r="I113" s="112" t="s">
        <v>757</v>
      </c>
      <c r="J113" s="112">
        <v>20</v>
      </c>
      <c r="K113" s="124"/>
    </row>
    <row r="114" spans="2:11" s="1" customFormat="1" ht="15" customHeight="1">
      <c r="B114" s="135"/>
      <c r="C114" s="112" t="s">
        <v>797</v>
      </c>
      <c r="D114" s="112"/>
      <c r="E114" s="112"/>
      <c r="F114" s="133" t="s">
        <v>755</v>
      </c>
      <c r="G114" s="112"/>
      <c r="H114" s="112" t="s">
        <v>798</v>
      </c>
      <c r="I114" s="112" t="s">
        <v>757</v>
      </c>
      <c r="J114" s="112">
        <v>120</v>
      </c>
      <c r="K114" s="124"/>
    </row>
    <row r="115" spans="2:11" s="1" customFormat="1" ht="15" customHeight="1">
      <c r="B115" s="135"/>
      <c r="C115" s="112" t="s">
        <v>37</v>
      </c>
      <c r="D115" s="112"/>
      <c r="E115" s="112"/>
      <c r="F115" s="133" t="s">
        <v>755</v>
      </c>
      <c r="G115" s="112"/>
      <c r="H115" s="112" t="s">
        <v>799</v>
      </c>
      <c r="I115" s="112" t="s">
        <v>790</v>
      </c>
      <c r="J115" s="112"/>
      <c r="K115" s="124"/>
    </row>
    <row r="116" spans="2:11" s="1" customFormat="1" ht="15" customHeight="1">
      <c r="B116" s="135"/>
      <c r="C116" s="112" t="s">
        <v>46</v>
      </c>
      <c r="D116" s="112"/>
      <c r="E116" s="112"/>
      <c r="F116" s="133" t="s">
        <v>755</v>
      </c>
      <c r="G116" s="112"/>
      <c r="H116" s="112" t="s">
        <v>800</v>
      </c>
      <c r="I116" s="112" t="s">
        <v>790</v>
      </c>
      <c r="J116" s="112"/>
      <c r="K116" s="124"/>
    </row>
    <row r="117" spans="2:11" s="1" customFormat="1" ht="15" customHeight="1">
      <c r="B117" s="135"/>
      <c r="C117" s="112" t="s">
        <v>54</v>
      </c>
      <c r="D117" s="112"/>
      <c r="E117" s="112"/>
      <c r="F117" s="133" t="s">
        <v>755</v>
      </c>
      <c r="G117" s="112"/>
      <c r="H117" s="112" t="s">
        <v>801</v>
      </c>
      <c r="I117" s="112" t="s">
        <v>802</v>
      </c>
      <c r="J117" s="112"/>
      <c r="K117" s="124"/>
    </row>
    <row r="118" spans="2:11" s="1" customFormat="1" ht="15" customHeight="1">
      <c r="B118" s="138"/>
      <c r="C118" s="144"/>
      <c r="D118" s="144"/>
      <c r="E118" s="144"/>
      <c r="F118" s="144"/>
      <c r="G118" s="144"/>
      <c r="H118" s="144"/>
      <c r="I118" s="144"/>
      <c r="J118" s="144"/>
      <c r="K118" s="140"/>
    </row>
    <row r="119" spans="2:11" s="1" customFormat="1" ht="18.75" customHeight="1">
      <c r="B119" s="145"/>
      <c r="C119" s="146"/>
      <c r="D119" s="146"/>
      <c r="E119" s="146"/>
      <c r="F119" s="147"/>
      <c r="G119" s="146"/>
      <c r="H119" s="146"/>
      <c r="I119" s="146"/>
      <c r="J119" s="146"/>
      <c r="K119" s="145"/>
    </row>
    <row r="120" spans="2:11" s="1" customFormat="1" ht="18.75" customHeight="1">
      <c r="B120" s="119"/>
      <c r="C120" s="119"/>
      <c r="D120" s="119"/>
      <c r="E120" s="119"/>
      <c r="F120" s="119"/>
      <c r="G120" s="119"/>
      <c r="H120" s="119"/>
      <c r="I120" s="119"/>
      <c r="J120" s="119"/>
      <c r="K120" s="119"/>
    </row>
    <row r="121" spans="2:11" s="1" customFormat="1" ht="7.5" customHeight="1">
      <c r="B121" s="148"/>
      <c r="C121" s="149"/>
      <c r="D121" s="149"/>
      <c r="E121" s="149"/>
      <c r="F121" s="149"/>
      <c r="G121" s="149"/>
      <c r="H121" s="149"/>
      <c r="I121" s="149"/>
      <c r="J121" s="149"/>
      <c r="K121" s="150"/>
    </row>
    <row r="122" spans="2:11" s="1" customFormat="1" ht="45" customHeight="1">
      <c r="B122" s="151"/>
      <c r="C122" s="347" t="s">
        <v>803</v>
      </c>
      <c r="D122" s="347"/>
      <c r="E122" s="347"/>
      <c r="F122" s="347"/>
      <c r="G122" s="347"/>
      <c r="H122" s="347"/>
      <c r="I122" s="347"/>
      <c r="J122" s="347"/>
      <c r="K122" s="152"/>
    </row>
    <row r="123" spans="2:11" s="1" customFormat="1" ht="17.25" customHeight="1">
      <c r="B123" s="153"/>
      <c r="C123" s="125" t="s">
        <v>749</v>
      </c>
      <c r="D123" s="125"/>
      <c r="E123" s="125"/>
      <c r="F123" s="125" t="s">
        <v>750</v>
      </c>
      <c r="G123" s="126"/>
      <c r="H123" s="125" t="s">
        <v>52</v>
      </c>
      <c r="I123" s="125" t="s">
        <v>54</v>
      </c>
      <c r="J123" s="125" t="s">
        <v>751</v>
      </c>
      <c r="K123" s="154"/>
    </row>
    <row r="124" spans="2:11" s="1" customFormat="1" ht="17.25" customHeight="1">
      <c r="B124" s="153"/>
      <c r="C124" s="127" t="s">
        <v>752</v>
      </c>
      <c r="D124" s="127"/>
      <c r="E124" s="127"/>
      <c r="F124" s="128" t="s">
        <v>753</v>
      </c>
      <c r="G124" s="129"/>
      <c r="H124" s="127"/>
      <c r="I124" s="127"/>
      <c r="J124" s="127" t="s">
        <v>754</v>
      </c>
      <c r="K124" s="154"/>
    </row>
    <row r="125" spans="2:11" s="1" customFormat="1" ht="5.25" customHeight="1">
      <c r="B125" s="155"/>
      <c r="C125" s="130"/>
      <c r="D125" s="130"/>
      <c r="E125" s="130"/>
      <c r="F125" s="130"/>
      <c r="G125" s="156"/>
      <c r="H125" s="130"/>
      <c r="I125" s="130"/>
      <c r="J125" s="130"/>
      <c r="K125" s="157"/>
    </row>
    <row r="126" spans="2:11" s="1" customFormat="1" ht="15" customHeight="1">
      <c r="B126" s="155"/>
      <c r="C126" s="112" t="s">
        <v>758</v>
      </c>
      <c r="D126" s="132"/>
      <c r="E126" s="132"/>
      <c r="F126" s="133" t="s">
        <v>755</v>
      </c>
      <c r="G126" s="112"/>
      <c r="H126" s="112" t="s">
        <v>795</v>
      </c>
      <c r="I126" s="112" t="s">
        <v>757</v>
      </c>
      <c r="J126" s="112">
        <v>120</v>
      </c>
      <c r="K126" s="158"/>
    </row>
    <row r="127" spans="2:11" s="1" customFormat="1" ht="15" customHeight="1">
      <c r="B127" s="155"/>
      <c r="C127" s="112" t="s">
        <v>804</v>
      </c>
      <c r="D127" s="112"/>
      <c r="E127" s="112"/>
      <c r="F127" s="133" t="s">
        <v>755</v>
      </c>
      <c r="G127" s="112"/>
      <c r="H127" s="112" t="s">
        <v>805</v>
      </c>
      <c r="I127" s="112" t="s">
        <v>757</v>
      </c>
      <c r="J127" s="112" t="s">
        <v>806</v>
      </c>
      <c r="K127" s="158"/>
    </row>
    <row r="128" spans="2:11" s="1" customFormat="1" ht="15" customHeight="1">
      <c r="B128" s="155"/>
      <c r="C128" s="112" t="s">
        <v>703</v>
      </c>
      <c r="D128" s="112"/>
      <c r="E128" s="112"/>
      <c r="F128" s="133" t="s">
        <v>755</v>
      </c>
      <c r="G128" s="112"/>
      <c r="H128" s="112" t="s">
        <v>807</v>
      </c>
      <c r="I128" s="112" t="s">
        <v>757</v>
      </c>
      <c r="J128" s="112" t="s">
        <v>806</v>
      </c>
      <c r="K128" s="158"/>
    </row>
    <row r="129" spans="2:11" s="1" customFormat="1" ht="15" customHeight="1">
      <c r="B129" s="155"/>
      <c r="C129" s="112" t="s">
        <v>766</v>
      </c>
      <c r="D129" s="112"/>
      <c r="E129" s="112"/>
      <c r="F129" s="133" t="s">
        <v>761</v>
      </c>
      <c r="G129" s="112"/>
      <c r="H129" s="112" t="s">
        <v>767</v>
      </c>
      <c r="I129" s="112" t="s">
        <v>757</v>
      </c>
      <c r="J129" s="112">
        <v>15</v>
      </c>
      <c r="K129" s="158"/>
    </row>
    <row r="130" spans="2:11" s="1" customFormat="1" ht="15" customHeight="1">
      <c r="B130" s="155"/>
      <c r="C130" s="136" t="s">
        <v>768</v>
      </c>
      <c r="D130" s="136"/>
      <c r="E130" s="136"/>
      <c r="F130" s="137" t="s">
        <v>761</v>
      </c>
      <c r="G130" s="136"/>
      <c r="H130" s="136" t="s">
        <v>769</v>
      </c>
      <c r="I130" s="136" t="s">
        <v>757</v>
      </c>
      <c r="J130" s="136">
        <v>15</v>
      </c>
      <c r="K130" s="158"/>
    </row>
    <row r="131" spans="2:11" s="1" customFormat="1" ht="15" customHeight="1">
      <c r="B131" s="155"/>
      <c r="C131" s="136" t="s">
        <v>770</v>
      </c>
      <c r="D131" s="136"/>
      <c r="E131" s="136"/>
      <c r="F131" s="137" t="s">
        <v>761</v>
      </c>
      <c r="G131" s="136"/>
      <c r="H131" s="136" t="s">
        <v>771</v>
      </c>
      <c r="I131" s="136" t="s">
        <v>757</v>
      </c>
      <c r="J131" s="136">
        <v>20</v>
      </c>
      <c r="K131" s="158"/>
    </row>
    <row r="132" spans="2:11" s="1" customFormat="1" ht="15" customHeight="1">
      <c r="B132" s="155"/>
      <c r="C132" s="136" t="s">
        <v>772</v>
      </c>
      <c r="D132" s="136"/>
      <c r="E132" s="136"/>
      <c r="F132" s="137" t="s">
        <v>761</v>
      </c>
      <c r="G132" s="136"/>
      <c r="H132" s="136" t="s">
        <v>773</v>
      </c>
      <c r="I132" s="136" t="s">
        <v>757</v>
      </c>
      <c r="J132" s="136">
        <v>20</v>
      </c>
      <c r="K132" s="158"/>
    </row>
    <row r="133" spans="2:11" s="1" customFormat="1" ht="15" customHeight="1">
      <c r="B133" s="155"/>
      <c r="C133" s="112" t="s">
        <v>760</v>
      </c>
      <c r="D133" s="112"/>
      <c r="E133" s="112"/>
      <c r="F133" s="133" t="s">
        <v>761</v>
      </c>
      <c r="G133" s="112"/>
      <c r="H133" s="112" t="s">
        <v>795</v>
      </c>
      <c r="I133" s="112" t="s">
        <v>757</v>
      </c>
      <c r="J133" s="112">
        <v>50</v>
      </c>
      <c r="K133" s="158"/>
    </row>
    <row r="134" spans="2:11" s="1" customFormat="1" ht="15" customHeight="1">
      <c r="B134" s="155"/>
      <c r="C134" s="112" t="s">
        <v>774</v>
      </c>
      <c r="D134" s="112"/>
      <c r="E134" s="112"/>
      <c r="F134" s="133" t="s">
        <v>761</v>
      </c>
      <c r="G134" s="112"/>
      <c r="H134" s="112" t="s">
        <v>795</v>
      </c>
      <c r="I134" s="112" t="s">
        <v>757</v>
      </c>
      <c r="J134" s="112">
        <v>50</v>
      </c>
      <c r="K134" s="158"/>
    </row>
    <row r="135" spans="2:11" s="1" customFormat="1" ht="15" customHeight="1">
      <c r="B135" s="155"/>
      <c r="C135" s="112" t="s">
        <v>780</v>
      </c>
      <c r="D135" s="112"/>
      <c r="E135" s="112"/>
      <c r="F135" s="133" t="s">
        <v>761</v>
      </c>
      <c r="G135" s="112"/>
      <c r="H135" s="112" t="s">
        <v>795</v>
      </c>
      <c r="I135" s="112" t="s">
        <v>757</v>
      </c>
      <c r="J135" s="112">
        <v>50</v>
      </c>
      <c r="K135" s="158"/>
    </row>
    <row r="136" spans="2:11" s="1" customFormat="1" ht="15" customHeight="1">
      <c r="B136" s="155"/>
      <c r="C136" s="112" t="s">
        <v>782</v>
      </c>
      <c r="D136" s="112"/>
      <c r="E136" s="112"/>
      <c r="F136" s="133" t="s">
        <v>761</v>
      </c>
      <c r="G136" s="112"/>
      <c r="H136" s="112" t="s">
        <v>795</v>
      </c>
      <c r="I136" s="112" t="s">
        <v>757</v>
      </c>
      <c r="J136" s="112">
        <v>50</v>
      </c>
      <c r="K136" s="158"/>
    </row>
    <row r="137" spans="2:11" s="1" customFormat="1" ht="15" customHeight="1">
      <c r="B137" s="155"/>
      <c r="C137" s="112" t="s">
        <v>783</v>
      </c>
      <c r="D137" s="112"/>
      <c r="E137" s="112"/>
      <c r="F137" s="133" t="s">
        <v>761</v>
      </c>
      <c r="G137" s="112"/>
      <c r="H137" s="112" t="s">
        <v>808</v>
      </c>
      <c r="I137" s="112" t="s">
        <v>757</v>
      </c>
      <c r="J137" s="112">
        <v>255</v>
      </c>
      <c r="K137" s="158"/>
    </row>
    <row r="138" spans="2:11" s="1" customFormat="1" ht="15" customHeight="1">
      <c r="B138" s="155"/>
      <c r="C138" s="112" t="s">
        <v>785</v>
      </c>
      <c r="D138" s="112"/>
      <c r="E138" s="112"/>
      <c r="F138" s="133" t="s">
        <v>755</v>
      </c>
      <c r="G138" s="112"/>
      <c r="H138" s="112" t="s">
        <v>809</v>
      </c>
      <c r="I138" s="112" t="s">
        <v>787</v>
      </c>
      <c r="J138" s="112"/>
      <c r="K138" s="158"/>
    </row>
    <row r="139" spans="2:11" s="1" customFormat="1" ht="15" customHeight="1">
      <c r="B139" s="155"/>
      <c r="C139" s="112" t="s">
        <v>788</v>
      </c>
      <c r="D139" s="112"/>
      <c r="E139" s="112"/>
      <c r="F139" s="133" t="s">
        <v>755</v>
      </c>
      <c r="G139" s="112"/>
      <c r="H139" s="112" t="s">
        <v>810</v>
      </c>
      <c r="I139" s="112" t="s">
        <v>790</v>
      </c>
      <c r="J139" s="112"/>
      <c r="K139" s="158"/>
    </row>
    <row r="140" spans="2:11" s="1" customFormat="1" ht="15" customHeight="1">
      <c r="B140" s="155"/>
      <c r="C140" s="112" t="s">
        <v>791</v>
      </c>
      <c r="D140" s="112"/>
      <c r="E140" s="112"/>
      <c r="F140" s="133" t="s">
        <v>755</v>
      </c>
      <c r="G140" s="112"/>
      <c r="H140" s="112" t="s">
        <v>791</v>
      </c>
      <c r="I140" s="112" t="s">
        <v>790</v>
      </c>
      <c r="J140" s="112"/>
      <c r="K140" s="158"/>
    </row>
    <row r="141" spans="2:11" s="1" customFormat="1" ht="15" customHeight="1">
      <c r="B141" s="155"/>
      <c r="C141" s="112" t="s">
        <v>37</v>
      </c>
      <c r="D141" s="112"/>
      <c r="E141" s="112"/>
      <c r="F141" s="133" t="s">
        <v>755</v>
      </c>
      <c r="G141" s="112"/>
      <c r="H141" s="112" t="s">
        <v>811</v>
      </c>
      <c r="I141" s="112" t="s">
        <v>790</v>
      </c>
      <c r="J141" s="112"/>
      <c r="K141" s="158"/>
    </row>
    <row r="142" spans="2:11" s="1" customFormat="1" ht="15" customHeight="1">
      <c r="B142" s="155"/>
      <c r="C142" s="112" t="s">
        <v>812</v>
      </c>
      <c r="D142" s="112"/>
      <c r="E142" s="112"/>
      <c r="F142" s="133" t="s">
        <v>755</v>
      </c>
      <c r="G142" s="112"/>
      <c r="H142" s="112" t="s">
        <v>813</v>
      </c>
      <c r="I142" s="112" t="s">
        <v>790</v>
      </c>
      <c r="J142" s="112"/>
      <c r="K142" s="158"/>
    </row>
    <row r="143" spans="2:11" s="1" customFormat="1" ht="15" customHeight="1">
      <c r="B143" s="159"/>
      <c r="C143" s="160"/>
      <c r="D143" s="160"/>
      <c r="E143" s="160"/>
      <c r="F143" s="160"/>
      <c r="G143" s="160"/>
      <c r="H143" s="160"/>
      <c r="I143" s="160"/>
      <c r="J143" s="160"/>
      <c r="K143" s="161"/>
    </row>
    <row r="144" spans="2:11" s="1" customFormat="1" ht="18.75" customHeight="1">
      <c r="B144" s="146"/>
      <c r="C144" s="146"/>
      <c r="D144" s="146"/>
      <c r="E144" s="146"/>
      <c r="F144" s="147"/>
      <c r="G144" s="146"/>
      <c r="H144" s="146"/>
      <c r="I144" s="146"/>
      <c r="J144" s="146"/>
      <c r="K144" s="146"/>
    </row>
    <row r="145" spans="2:11" s="1" customFormat="1" ht="18.75" customHeight="1">
      <c r="B145" s="119"/>
      <c r="C145" s="119"/>
      <c r="D145" s="119"/>
      <c r="E145" s="119"/>
      <c r="F145" s="119"/>
      <c r="G145" s="119"/>
      <c r="H145" s="119"/>
      <c r="I145" s="119"/>
      <c r="J145" s="119"/>
      <c r="K145" s="119"/>
    </row>
    <row r="146" spans="2:11" s="1" customFormat="1" ht="7.5" customHeight="1">
      <c r="B146" s="120"/>
      <c r="C146" s="121"/>
      <c r="D146" s="121"/>
      <c r="E146" s="121"/>
      <c r="F146" s="121"/>
      <c r="G146" s="121"/>
      <c r="H146" s="121"/>
      <c r="I146" s="121"/>
      <c r="J146" s="121"/>
      <c r="K146" s="122"/>
    </row>
    <row r="147" spans="2:11" s="1" customFormat="1" ht="45" customHeight="1">
      <c r="B147" s="123"/>
      <c r="C147" s="349" t="s">
        <v>814</v>
      </c>
      <c r="D147" s="349"/>
      <c r="E147" s="349"/>
      <c r="F147" s="349"/>
      <c r="G147" s="349"/>
      <c r="H147" s="349"/>
      <c r="I147" s="349"/>
      <c r="J147" s="349"/>
      <c r="K147" s="124"/>
    </row>
    <row r="148" spans="2:11" s="1" customFormat="1" ht="17.25" customHeight="1">
      <c r="B148" s="123"/>
      <c r="C148" s="125" t="s">
        <v>749</v>
      </c>
      <c r="D148" s="125"/>
      <c r="E148" s="125"/>
      <c r="F148" s="125" t="s">
        <v>750</v>
      </c>
      <c r="G148" s="126"/>
      <c r="H148" s="125" t="s">
        <v>52</v>
      </c>
      <c r="I148" s="125" t="s">
        <v>54</v>
      </c>
      <c r="J148" s="125" t="s">
        <v>751</v>
      </c>
      <c r="K148" s="124"/>
    </row>
    <row r="149" spans="2:11" s="1" customFormat="1" ht="17.25" customHeight="1">
      <c r="B149" s="123"/>
      <c r="C149" s="127" t="s">
        <v>752</v>
      </c>
      <c r="D149" s="127"/>
      <c r="E149" s="127"/>
      <c r="F149" s="128" t="s">
        <v>753</v>
      </c>
      <c r="G149" s="129"/>
      <c r="H149" s="127"/>
      <c r="I149" s="127"/>
      <c r="J149" s="127" t="s">
        <v>754</v>
      </c>
      <c r="K149" s="124"/>
    </row>
    <row r="150" spans="2:11" s="1" customFormat="1" ht="5.25" customHeight="1">
      <c r="B150" s="135"/>
      <c r="C150" s="130"/>
      <c r="D150" s="130"/>
      <c r="E150" s="130"/>
      <c r="F150" s="130"/>
      <c r="G150" s="131"/>
      <c r="H150" s="130"/>
      <c r="I150" s="130"/>
      <c r="J150" s="130"/>
      <c r="K150" s="158"/>
    </row>
    <row r="151" spans="2:11" s="1" customFormat="1" ht="15" customHeight="1">
      <c r="B151" s="135"/>
      <c r="C151" s="162" t="s">
        <v>758</v>
      </c>
      <c r="D151" s="112"/>
      <c r="E151" s="112"/>
      <c r="F151" s="163" t="s">
        <v>755</v>
      </c>
      <c r="G151" s="112"/>
      <c r="H151" s="162" t="s">
        <v>795</v>
      </c>
      <c r="I151" s="162" t="s">
        <v>757</v>
      </c>
      <c r="J151" s="162">
        <v>120</v>
      </c>
      <c r="K151" s="158"/>
    </row>
    <row r="152" spans="2:11" s="1" customFormat="1" ht="15" customHeight="1">
      <c r="B152" s="135"/>
      <c r="C152" s="162" t="s">
        <v>804</v>
      </c>
      <c r="D152" s="112"/>
      <c r="E152" s="112"/>
      <c r="F152" s="163" t="s">
        <v>755</v>
      </c>
      <c r="G152" s="112"/>
      <c r="H152" s="162" t="s">
        <v>815</v>
      </c>
      <c r="I152" s="162" t="s">
        <v>757</v>
      </c>
      <c r="J152" s="162" t="s">
        <v>806</v>
      </c>
      <c r="K152" s="158"/>
    </row>
    <row r="153" spans="2:11" s="1" customFormat="1" ht="15" customHeight="1">
      <c r="B153" s="135"/>
      <c r="C153" s="162" t="s">
        <v>703</v>
      </c>
      <c r="D153" s="112"/>
      <c r="E153" s="112"/>
      <c r="F153" s="163" t="s">
        <v>755</v>
      </c>
      <c r="G153" s="112"/>
      <c r="H153" s="162" t="s">
        <v>816</v>
      </c>
      <c r="I153" s="162" t="s">
        <v>757</v>
      </c>
      <c r="J153" s="162" t="s">
        <v>806</v>
      </c>
      <c r="K153" s="158"/>
    </row>
    <row r="154" spans="2:11" s="1" customFormat="1" ht="15" customHeight="1">
      <c r="B154" s="135"/>
      <c r="C154" s="162" t="s">
        <v>760</v>
      </c>
      <c r="D154" s="112"/>
      <c r="E154" s="112"/>
      <c r="F154" s="163" t="s">
        <v>761</v>
      </c>
      <c r="G154" s="112"/>
      <c r="H154" s="162" t="s">
        <v>795</v>
      </c>
      <c r="I154" s="162" t="s">
        <v>757</v>
      </c>
      <c r="J154" s="162">
        <v>50</v>
      </c>
      <c r="K154" s="158"/>
    </row>
    <row r="155" spans="2:11" s="1" customFormat="1" ht="15" customHeight="1">
      <c r="B155" s="135"/>
      <c r="C155" s="162" t="s">
        <v>763</v>
      </c>
      <c r="D155" s="112"/>
      <c r="E155" s="112"/>
      <c r="F155" s="163" t="s">
        <v>755</v>
      </c>
      <c r="G155" s="112"/>
      <c r="H155" s="162" t="s">
        <v>795</v>
      </c>
      <c r="I155" s="162" t="s">
        <v>765</v>
      </c>
      <c r="J155" s="162"/>
      <c r="K155" s="158"/>
    </row>
    <row r="156" spans="2:11" s="1" customFormat="1" ht="15" customHeight="1">
      <c r="B156" s="135"/>
      <c r="C156" s="162" t="s">
        <v>774</v>
      </c>
      <c r="D156" s="112"/>
      <c r="E156" s="112"/>
      <c r="F156" s="163" t="s">
        <v>761</v>
      </c>
      <c r="G156" s="112"/>
      <c r="H156" s="162" t="s">
        <v>795</v>
      </c>
      <c r="I156" s="162" t="s">
        <v>757</v>
      </c>
      <c r="J156" s="162">
        <v>50</v>
      </c>
      <c r="K156" s="158"/>
    </row>
    <row r="157" spans="2:11" s="1" customFormat="1" ht="15" customHeight="1">
      <c r="B157" s="135"/>
      <c r="C157" s="162" t="s">
        <v>782</v>
      </c>
      <c r="D157" s="112"/>
      <c r="E157" s="112"/>
      <c r="F157" s="163" t="s">
        <v>761</v>
      </c>
      <c r="G157" s="112"/>
      <c r="H157" s="162" t="s">
        <v>795</v>
      </c>
      <c r="I157" s="162" t="s">
        <v>757</v>
      </c>
      <c r="J157" s="162">
        <v>50</v>
      </c>
      <c r="K157" s="158"/>
    </row>
    <row r="158" spans="2:11" s="1" customFormat="1" ht="15" customHeight="1">
      <c r="B158" s="135"/>
      <c r="C158" s="162" t="s">
        <v>780</v>
      </c>
      <c r="D158" s="112"/>
      <c r="E158" s="112"/>
      <c r="F158" s="163" t="s">
        <v>761</v>
      </c>
      <c r="G158" s="112"/>
      <c r="H158" s="162" t="s">
        <v>795</v>
      </c>
      <c r="I158" s="162" t="s">
        <v>757</v>
      </c>
      <c r="J158" s="162">
        <v>50</v>
      </c>
      <c r="K158" s="158"/>
    </row>
    <row r="159" spans="2:11" s="1" customFormat="1" ht="15" customHeight="1">
      <c r="B159" s="135"/>
      <c r="C159" s="162" t="s">
        <v>79</v>
      </c>
      <c r="D159" s="112"/>
      <c r="E159" s="112"/>
      <c r="F159" s="163" t="s">
        <v>755</v>
      </c>
      <c r="G159" s="112"/>
      <c r="H159" s="162" t="s">
        <v>817</v>
      </c>
      <c r="I159" s="162" t="s">
        <v>757</v>
      </c>
      <c r="J159" s="162" t="s">
        <v>818</v>
      </c>
      <c r="K159" s="158"/>
    </row>
    <row r="160" spans="2:11" s="1" customFormat="1" ht="15" customHeight="1">
      <c r="B160" s="135"/>
      <c r="C160" s="162" t="s">
        <v>819</v>
      </c>
      <c r="D160" s="112"/>
      <c r="E160" s="112"/>
      <c r="F160" s="163" t="s">
        <v>755</v>
      </c>
      <c r="G160" s="112"/>
      <c r="H160" s="162" t="s">
        <v>820</v>
      </c>
      <c r="I160" s="162" t="s">
        <v>790</v>
      </c>
      <c r="J160" s="162"/>
      <c r="K160" s="158"/>
    </row>
    <row r="161" spans="2:11" s="1" customFormat="1" ht="15" customHeight="1">
      <c r="B161" s="164"/>
      <c r="C161" s="144"/>
      <c r="D161" s="144"/>
      <c r="E161" s="144"/>
      <c r="F161" s="144"/>
      <c r="G161" s="144"/>
      <c r="H161" s="144"/>
      <c r="I161" s="144"/>
      <c r="J161" s="144"/>
      <c r="K161" s="165"/>
    </row>
    <row r="162" spans="2:11" s="1" customFormat="1" ht="18.75" customHeight="1">
      <c r="B162" s="146"/>
      <c r="C162" s="156"/>
      <c r="D162" s="156"/>
      <c r="E162" s="156"/>
      <c r="F162" s="166"/>
      <c r="G162" s="156"/>
      <c r="H162" s="156"/>
      <c r="I162" s="156"/>
      <c r="J162" s="156"/>
      <c r="K162" s="146"/>
    </row>
    <row r="163" spans="2:11" s="1" customFormat="1" ht="18.75" customHeight="1">
      <c r="B163" s="119"/>
      <c r="C163" s="119"/>
      <c r="D163" s="119"/>
      <c r="E163" s="119"/>
      <c r="F163" s="119"/>
      <c r="G163" s="119"/>
      <c r="H163" s="119"/>
      <c r="I163" s="119"/>
      <c r="J163" s="119"/>
      <c r="K163" s="119"/>
    </row>
    <row r="164" spans="2:11" s="1" customFormat="1" ht="7.5" customHeight="1">
      <c r="B164" s="101"/>
      <c r="C164" s="102"/>
      <c r="D164" s="102"/>
      <c r="E164" s="102"/>
      <c r="F164" s="102"/>
      <c r="G164" s="102"/>
      <c r="H164" s="102"/>
      <c r="I164" s="102"/>
      <c r="J164" s="102"/>
      <c r="K164" s="103"/>
    </row>
    <row r="165" spans="2:11" s="1" customFormat="1" ht="45" customHeight="1">
      <c r="B165" s="104"/>
      <c r="C165" s="347" t="s">
        <v>821</v>
      </c>
      <c r="D165" s="347"/>
      <c r="E165" s="347"/>
      <c r="F165" s="347"/>
      <c r="G165" s="347"/>
      <c r="H165" s="347"/>
      <c r="I165" s="347"/>
      <c r="J165" s="347"/>
      <c r="K165" s="105"/>
    </row>
    <row r="166" spans="2:11" s="1" customFormat="1" ht="17.25" customHeight="1">
      <c r="B166" s="104"/>
      <c r="C166" s="125" t="s">
        <v>749</v>
      </c>
      <c r="D166" s="125"/>
      <c r="E166" s="125"/>
      <c r="F166" s="125" t="s">
        <v>750</v>
      </c>
      <c r="G166" s="167"/>
      <c r="H166" s="168" t="s">
        <v>52</v>
      </c>
      <c r="I166" s="168" t="s">
        <v>54</v>
      </c>
      <c r="J166" s="125" t="s">
        <v>751</v>
      </c>
      <c r="K166" s="105"/>
    </row>
    <row r="167" spans="2:11" s="1" customFormat="1" ht="17.25" customHeight="1">
      <c r="B167" s="106"/>
      <c r="C167" s="127" t="s">
        <v>752</v>
      </c>
      <c r="D167" s="127"/>
      <c r="E167" s="127"/>
      <c r="F167" s="128" t="s">
        <v>753</v>
      </c>
      <c r="G167" s="169"/>
      <c r="H167" s="170"/>
      <c r="I167" s="170"/>
      <c r="J167" s="127" t="s">
        <v>754</v>
      </c>
      <c r="K167" s="107"/>
    </row>
    <row r="168" spans="2:11" s="1" customFormat="1" ht="5.25" customHeight="1">
      <c r="B168" s="135"/>
      <c r="C168" s="130"/>
      <c r="D168" s="130"/>
      <c r="E168" s="130"/>
      <c r="F168" s="130"/>
      <c r="G168" s="131"/>
      <c r="H168" s="130"/>
      <c r="I168" s="130"/>
      <c r="J168" s="130"/>
      <c r="K168" s="158"/>
    </row>
    <row r="169" spans="2:11" s="1" customFormat="1" ht="15" customHeight="1">
      <c r="B169" s="135"/>
      <c r="C169" s="112" t="s">
        <v>758</v>
      </c>
      <c r="D169" s="112"/>
      <c r="E169" s="112"/>
      <c r="F169" s="133" t="s">
        <v>755</v>
      </c>
      <c r="G169" s="112"/>
      <c r="H169" s="112" t="s">
        <v>795</v>
      </c>
      <c r="I169" s="112" t="s">
        <v>757</v>
      </c>
      <c r="J169" s="112">
        <v>120</v>
      </c>
      <c r="K169" s="158"/>
    </row>
    <row r="170" spans="2:11" s="1" customFormat="1" ht="15" customHeight="1">
      <c r="B170" s="135"/>
      <c r="C170" s="112" t="s">
        <v>804</v>
      </c>
      <c r="D170" s="112"/>
      <c r="E170" s="112"/>
      <c r="F170" s="133" t="s">
        <v>755</v>
      </c>
      <c r="G170" s="112"/>
      <c r="H170" s="112" t="s">
        <v>805</v>
      </c>
      <c r="I170" s="112" t="s">
        <v>757</v>
      </c>
      <c r="J170" s="112" t="s">
        <v>806</v>
      </c>
      <c r="K170" s="158"/>
    </row>
    <row r="171" spans="2:11" s="1" customFormat="1" ht="15" customHeight="1">
      <c r="B171" s="135"/>
      <c r="C171" s="112" t="s">
        <v>703</v>
      </c>
      <c r="D171" s="112"/>
      <c r="E171" s="112"/>
      <c r="F171" s="133" t="s">
        <v>755</v>
      </c>
      <c r="G171" s="112"/>
      <c r="H171" s="112" t="s">
        <v>822</v>
      </c>
      <c r="I171" s="112" t="s">
        <v>757</v>
      </c>
      <c r="J171" s="112" t="s">
        <v>806</v>
      </c>
      <c r="K171" s="158"/>
    </row>
    <row r="172" spans="2:11" s="1" customFormat="1" ht="15" customHeight="1">
      <c r="B172" s="135"/>
      <c r="C172" s="112" t="s">
        <v>760</v>
      </c>
      <c r="D172" s="112"/>
      <c r="E172" s="112"/>
      <c r="F172" s="133" t="s">
        <v>761</v>
      </c>
      <c r="G172" s="112"/>
      <c r="H172" s="112" t="s">
        <v>822</v>
      </c>
      <c r="I172" s="112" t="s">
        <v>757</v>
      </c>
      <c r="J172" s="112">
        <v>50</v>
      </c>
      <c r="K172" s="158"/>
    </row>
    <row r="173" spans="2:11" s="1" customFormat="1" ht="15" customHeight="1">
      <c r="B173" s="135"/>
      <c r="C173" s="112" t="s">
        <v>763</v>
      </c>
      <c r="D173" s="112"/>
      <c r="E173" s="112"/>
      <c r="F173" s="133" t="s">
        <v>755</v>
      </c>
      <c r="G173" s="112"/>
      <c r="H173" s="112" t="s">
        <v>822</v>
      </c>
      <c r="I173" s="112" t="s">
        <v>765</v>
      </c>
      <c r="J173" s="112"/>
      <c r="K173" s="158"/>
    </row>
    <row r="174" spans="2:11" s="1" customFormat="1" ht="15" customHeight="1">
      <c r="B174" s="135"/>
      <c r="C174" s="112" t="s">
        <v>774</v>
      </c>
      <c r="D174" s="112"/>
      <c r="E174" s="112"/>
      <c r="F174" s="133" t="s">
        <v>761</v>
      </c>
      <c r="G174" s="112"/>
      <c r="H174" s="112" t="s">
        <v>822</v>
      </c>
      <c r="I174" s="112" t="s">
        <v>757</v>
      </c>
      <c r="J174" s="112">
        <v>50</v>
      </c>
      <c r="K174" s="158"/>
    </row>
    <row r="175" spans="2:11" s="1" customFormat="1" ht="15" customHeight="1">
      <c r="B175" s="135"/>
      <c r="C175" s="112" t="s">
        <v>782</v>
      </c>
      <c r="D175" s="112"/>
      <c r="E175" s="112"/>
      <c r="F175" s="133" t="s">
        <v>761</v>
      </c>
      <c r="G175" s="112"/>
      <c r="H175" s="112" t="s">
        <v>822</v>
      </c>
      <c r="I175" s="112" t="s">
        <v>757</v>
      </c>
      <c r="J175" s="112">
        <v>50</v>
      </c>
      <c r="K175" s="158"/>
    </row>
    <row r="176" spans="2:11" s="1" customFormat="1" ht="15" customHeight="1">
      <c r="B176" s="135"/>
      <c r="C176" s="112" t="s">
        <v>780</v>
      </c>
      <c r="D176" s="112"/>
      <c r="E176" s="112"/>
      <c r="F176" s="133" t="s">
        <v>761</v>
      </c>
      <c r="G176" s="112"/>
      <c r="H176" s="112" t="s">
        <v>822</v>
      </c>
      <c r="I176" s="112" t="s">
        <v>757</v>
      </c>
      <c r="J176" s="112">
        <v>50</v>
      </c>
      <c r="K176" s="158"/>
    </row>
    <row r="177" spans="2:11" s="1" customFormat="1" ht="15" customHeight="1">
      <c r="B177" s="135"/>
      <c r="C177" s="112" t="s">
        <v>107</v>
      </c>
      <c r="D177" s="112"/>
      <c r="E177" s="112"/>
      <c r="F177" s="133" t="s">
        <v>755</v>
      </c>
      <c r="G177" s="112"/>
      <c r="H177" s="112" t="s">
        <v>823</v>
      </c>
      <c r="I177" s="112" t="s">
        <v>824</v>
      </c>
      <c r="J177" s="112"/>
      <c r="K177" s="158"/>
    </row>
    <row r="178" spans="2:11" s="1" customFormat="1" ht="15" customHeight="1">
      <c r="B178" s="135"/>
      <c r="C178" s="112" t="s">
        <v>54</v>
      </c>
      <c r="D178" s="112"/>
      <c r="E178" s="112"/>
      <c r="F178" s="133" t="s">
        <v>755</v>
      </c>
      <c r="G178" s="112"/>
      <c r="H178" s="112" t="s">
        <v>825</v>
      </c>
      <c r="I178" s="112" t="s">
        <v>826</v>
      </c>
      <c r="J178" s="112">
        <v>1</v>
      </c>
      <c r="K178" s="158"/>
    </row>
    <row r="179" spans="2:11" s="1" customFormat="1" ht="15" customHeight="1">
      <c r="B179" s="135"/>
      <c r="C179" s="112" t="s">
        <v>51</v>
      </c>
      <c r="D179" s="112"/>
      <c r="E179" s="112"/>
      <c r="F179" s="133" t="s">
        <v>755</v>
      </c>
      <c r="G179" s="112"/>
      <c r="H179" s="112" t="s">
        <v>827</v>
      </c>
      <c r="I179" s="112" t="s">
        <v>757</v>
      </c>
      <c r="J179" s="112">
        <v>20</v>
      </c>
      <c r="K179" s="158"/>
    </row>
    <row r="180" spans="2:11" s="1" customFormat="1" ht="15" customHeight="1">
      <c r="B180" s="135"/>
      <c r="C180" s="112" t="s">
        <v>52</v>
      </c>
      <c r="D180" s="112"/>
      <c r="E180" s="112"/>
      <c r="F180" s="133" t="s">
        <v>755</v>
      </c>
      <c r="G180" s="112"/>
      <c r="H180" s="112" t="s">
        <v>828</v>
      </c>
      <c r="I180" s="112" t="s">
        <v>757</v>
      </c>
      <c r="J180" s="112">
        <v>255</v>
      </c>
      <c r="K180" s="158"/>
    </row>
    <row r="181" spans="2:11" s="1" customFormat="1" ht="15" customHeight="1">
      <c r="B181" s="135"/>
      <c r="C181" s="112" t="s">
        <v>108</v>
      </c>
      <c r="D181" s="112"/>
      <c r="E181" s="112"/>
      <c r="F181" s="133" t="s">
        <v>755</v>
      </c>
      <c r="G181" s="112"/>
      <c r="H181" s="112" t="s">
        <v>719</v>
      </c>
      <c r="I181" s="112" t="s">
        <v>757</v>
      </c>
      <c r="J181" s="112">
        <v>10</v>
      </c>
      <c r="K181" s="158"/>
    </row>
    <row r="182" spans="2:11" s="1" customFormat="1" ht="15" customHeight="1">
      <c r="B182" s="135"/>
      <c r="C182" s="112" t="s">
        <v>109</v>
      </c>
      <c r="D182" s="112"/>
      <c r="E182" s="112"/>
      <c r="F182" s="133" t="s">
        <v>755</v>
      </c>
      <c r="G182" s="112"/>
      <c r="H182" s="112" t="s">
        <v>829</v>
      </c>
      <c r="I182" s="112" t="s">
        <v>790</v>
      </c>
      <c r="J182" s="112"/>
      <c r="K182" s="158"/>
    </row>
    <row r="183" spans="2:11" s="1" customFormat="1" ht="15" customHeight="1">
      <c r="B183" s="135"/>
      <c r="C183" s="112" t="s">
        <v>830</v>
      </c>
      <c r="D183" s="112"/>
      <c r="E183" s="112"/>
      <c r="F183" s="133" t="s">
        <v>755</v>
      </c>
      <c r="G183" s="112"/>
      <c r="H183" s="112" t="s">
        <v>831</v>
      </c>
      <c r="I183" s="112" t="s">
        <v>790</v>
      </c>
      <c r="J183" s="112"/>
      <c r="K183" s="158"/>
    </row>
    <row r="184" spans="2:11" s="1" customFormat="1" ht="15" customHeight="1">
      <c r="B184" s="135"/>
      <c r="C184" s="112" t="s">
        <v>819</v>
      </c>
      <c r="D184" s="112"/>
      <c r="E184" s="112"/>
      <c r="F184" s="133" t="s">
        <v>755</v>
      </c>
      <c r="G184" s="112"/>
      <c r="H184" s="112" t="s">
        <v>832</v>
      </c>
      <c r="I184" s="112" t="s">
        <v>790</v>
      </c>
      <c r="J184" s="112"/>
      <c r="K184" s="158"/>
    </row>
    <row r="185" spans="2:11" s="1" customFormat="1" ht="15" customHeight="1">
      <c r="B185" s="135"/>
      <c r="C185" s="112" t="s">
        <v>110</v>
      </c>
      <c r="D185" s="112"/>
      <c r="E185" s="112"/>
      <c r="F185" s="133" t="s">
        <v>761</v>
      </c>
      <c r="G185" s="112"/>
      <c r="H185" s="112" t="s">
        <v>833</v>
      </c>
      <c r="I185" s="112" t="s">
        <v>757</v>
      </c>
      <c r="J185" s="112">
        <v>50</v>
      </c>
      <c r="K185" s="158"/>
    </row>
    <row r="186" spans="2:11" s="1" customFormat="1" ht="15" customHeight="1">
      <c r="B186" s="135"/>
      <c r="C186" s="112" t="s">
        <v>834</v>
      </c>
      <c r="D186" s="112"/>
      <c r="E186" s="112"/>
      <c r="F186" s="133" t="s">
        <v>761</v>
      </c>
      <c r="G186" s="112"/>
      <c r="H186" s="112" t="s">
        <v>835</v>
      </c>
      <c r="I186" s="112" t="s">
        <v>836</v>
      </c>
      <c r="J186" s="112"/>
      <c r="K186" s="158"/>
    </row>
    <row r="187" spans="2:11" s="1" customFormat="1" ht="15" customHeight="1">
      <c r="B187" s="135"/>
      <c r="C187" s="112" t="s">
        <v>837</v>
      </c>
      <c r="D187" s="112"/>
      <c r="E187" s="112"/>
      <c r="F187" s="133" t="s">
        <v>761</v>
      </c>
      <c r="G187" s="112"/>
      <c r="H187" s="112" t="s">
        <v>838</v>
      </c>
      <c r="I187" s="112" t="s">
        <v>836</v>
      </c>
      <c r="J187" s="112"/>
      <c r="K187" s="158"/>
    </row>
    <row r="188" spans="2:11" s="1" customFormat="1" ht="15" customHeight="1">
      <c r="B188" s="135"/>
      <c r="C188" s="112" t="s">
        <v>839</v>
      </c>
      <c r="D188" s="112"/>
      <c r="E188" s="112"/>
      <c r="F188" s="133" t="s">
        <v>761</v>
      </c>
      <c r="G188" s="112"/>
      <c r="H188" s="112" t="s">
        <v>840</v>
      </c>
      <c r="I188" s="112" t="s">
        <v>836</v>
      </c>
      <c r="J188" s="112"/>
      <c r="K188" s="158"/>
    </row>
    <row r="189" spans="2:11" s="1" customFormat="1" ht="15" customHeight="1">
      <c r="B189" s="135"/>
      <c r="C189" s="171" t="s">
        <v>841</v>
      </c>
      <c r="D189" s="112"/>
      <c r="E189" s="112"/>
      <c r="F189" s="133" t="s">
        <v>761</v>
      </c>
      <c r="G189" s="112"/>
      <c r="H189" s="112" t="s">
        <v>842</v>
      </c>
      <c r="I189" s="112" t="s">
        <v>843</v>
      </c>
      <c r="J189" s="172" t="s">
        <v>844</v>
      </c>
      <c r="K189" s="158"/>
    </row>
    <row r="190" spans="2:11" s="1" customFormat="1" ht="15" customHeight="1">
      <c r="B190" s="135"/>
      <c r="C190" s="171" t="s">
        <v>40</v>
      </c>
      <c r="D190" s="112"/>
      <c r="E190" s="112"/>
      <c r="F190" s="133" t="s">
        <v>755</v>
      </c>
      <c r="G190" s="112"/>
      <c r="H190" s="109" t="s">
        <v>845</v>
      </c>
      <c r="I190" s="112" t="s">
        <v>846</v>
      </c>
      <c r="J190" s="112"/>
      <c r="K190" s="158"/>
    </row>
    <row r="191" spans="2:11" s="1" customFormat="1" ht="15" customHeight="1">
      <c r="B191" s="135"/>
      <c r="C191" s="171" t="s">
        <v>847</v>
      </c>
      <c r="D191" s="112"/>
      <c r="E191" s="112"/>
      <c r="F191" s="133" t="s">
        <v>755</v>
      </c>
      <c r="G191" s="112"/>
      <c r="H191" s="112" t="s">
        <v>848</v>
      </c>
      <c r="I191" s="112" t="s">
        <v>790</v>
      </c>
      <c r="J191" s="112"/>
      <c r="K191" s="158"/>
    </row>
    <row r="192" spans="2:11" s="1" customFormat="1" ht="15" customHeight="1">
      <c r="B192" s="135"/>
      <c r="C192" s="171" t="s">
        <v>849</v>
      </c>
      <c r="D192" s="112"/>
      <c r="E192" s="112"/>
      <c r="F192" s="133" t="s">
        <v>755</v>
      </c>
      <c r="G192" s="112"/>
      <c r="H192" s="112" t="s">
        <v>850</v>
      </c>
      <c r="I192" s="112" t="s">
        <v>790</v>
      </c>
      <c r="J192" s="112"/>
      <c r="K192" s="158"/>
    </row>
    <row r="193" spans="2:11" s="1" customFormat="1" ht="15" customHeight="1">
      <c r="B193" s="135"/>
      <c r="C193" s="171" t="s">
        <v>851</v>
      </c>
      <c r="D193" s="112"/>
      <c r="E193" s="112"/>
      <c r="F193" s="133" t="s">
        <v>761</v>
      </c>
      <c r="G193" s="112"/>
      <c r="H193" s="112" t="s">
        <v>852</v>
      </c>
      <c r="I193" s="112" t="s">
        <v>790</v>
      </c>
      <c r="J193" s="112"/>
      <c r="K193" s="158"/>
    </row>
    <row r="194" spans="2:11" s="1" customFormat="1" ht="15" customHeight="1">
      <c r="B194" s="164"/>
      <c r="C194" s="173"/>
      <c r="D194" s="144"/>
      <c r="E194" s="144"/>
      <c r="F194" s="144"/>
      <c r="G194" s="144"/>
      <c r="H194" s="144"/>
      <c r="I194" s="144"/>
      <c r="J194" s="144"/>
      <c r="K194" s="165"/>
    </row>
    <row r="195" spans="2:11" s="1" customFormat="1" ht="18.75" customHeight="1">
      <c r="B195" s="146"/>
      <c r="C195" s="156"/>
      <c r="D195" s="156"/>
      <c r="E195" s="156"/>
      <c r="F195" s="166"/>
      <c r="G195" s="156"/>
      <c r="H195" s="156"/>
      <c r="I195" s="156"/>
      <c r="J195" s="156"/>
      <c r="K195" s="146"/>
    </row>
    <row r="196" spans="2:11" s="1" customFormat="1" ht="18.75" customHeight="1">
      <c r="B196" s="146"/>
      <c r="C196" s="156"/>
      <c r="D196" s="156"/>
      <c r="E196" s="156"/>
      <c r="F196" s="166"/>
      <c r="G196" s="156"/>
      <c r="H196" s="156"/>
      <c r="I196" s="156"/>
      <c r="J196" s="156"/>
      <c r="K196" s="146"/>
    </row>
    <row r="197" spans="2:11" s="1" customFormat="1" ht="18.75" customHeight="1">
      <c r="B197" s="119"/>
      <c r="C197" s="119"/>
      <c r="D197" s="119"/>
      <c r="E197" s="119"/>
      <c r="F197" s="119"/>
      <c r="G197" s="119"/>
      <c r="H197" s="119"/>
      <c r="I197" s="119"/>
      <c r="J197" s="119"/>
      <c r="K197" s="119"/>
    </row>
    <row r="198" spans="2:11" s="1" customFormat="1" ht="13.5">
      <c r="B198" s="101"/>
      <c r="C198" s="102"/>
      <c r="D198" s="102"/>
      <c r="E198" s="102"/>
      <c r="F198" s="102"/>
      <c r="G198" s="102"/>
      <c r="H198" s="102"/>
      <c r="I198" s="102"/>
      <c r="J198" s="102"/>
      <c r="K198" s="103"/>
    </row>
    <row r="199" spans="2:11" s="1" customFormat="1" ht="21">
      <c r="B199" s="104"/>
      <c r="C199" s="347" t="s">
        <v>853</v>
      </c>
      <c r="D199" s="347"/>
      <c r="E199" s="347"/>
      <c r="F199" s="347"/>
      <c r="G199" s="347"/>
      <c r="H199" s="347"/>
      <c r="I199" s="347"/>
      <c r="J199" s="347"/>
      <c r="K199" s="105"/>
    </row>
    <row r="200" spans="2:11" s="1" customFormat="1" ht="25.5" customHeight="1">
      <c r="B200" s="104"/>
      <c r="C200" s="174" t="s">
        <v>854</v>
      </c>
      <c r="D200" s="174"/>
      <c r="E200" s="174"/>
      <c r="F200" s="174" t="s">
        <v>855</v>
      </c>
      <c r="G200" s="175"/>
      <c r="H200" s="353" t="s">
        <v>856</v>
      </c>
      <c r="I200" s="353"/>
      <c r="J200" s="353"/>
      <c r="K200" s="105"/>
    </row>
    <row r="201" spans="2:11" s="1" customFormat="1" ht="5.25" customHeight="1">
      <c r="B201" s="135"/>
      <c r="C201" s="130"/>
      <c r="D201" s="130"/>
      <c r="E201" s="130"/>
      <c r="F201" s="130"/>
      <c r="G201" s="156"/>
      <c r="H201" s="130"/>
      <c r="I201" s="130"/>
      <c r="J201" s="130"/>
      <c r="K201" s="158"/>
    </row>
    <row r="202" spans="2:11" s="1" customFormat="1" ht="15" customHeight="1">
      <c r="B202" s="135"/>
      <c r="C202" s="112" t="s">
        <v>846</v>
      </c>
      <c r="D202" s="112"/>
      <c r="E202" s="112"/>
      <c r="F202" s="133" t="s">
        <v>41</v>
      </c>
      <c r="G202" s="112"/>
      <c r="H202" s="352" t="s">
        <v>857</v>
      </c>
      <c r="I202" s="352"/>
      <c r="J202" s="352"/>
      <c r="K202" s="158"/>
    </row>
    <row r="203" spans="2:11" s="1" customFormat="1" ht="15" customHeight="1">
      <c r="B203" s="135"/>
      <c r="C203" s="112"/>
      <c r="D203" s="112"/>
      <c r="E203" s="112"/>
      <c r="F203" s="133" t="s">
        <v>42</v>
      </c>
      <c r="G203" s="112"/>
      <c r="H203" s="352" t="s">
        <v>858</v>
      </c>
      <c r="I203" s="352"/>
      <c r="J203" s="352"/>
      <c r="K203" s="158"/>
    </row>
    <row r="204" spans="2:11" s="1" customFormat="1" ht="15" customHeight="1">
      <c r="B204" s="135"/>
      <c r="C204" s="112"/>
      <c r="D204" s="112"/>
      <c r="E204" s="112"/>
      <c r="F204" s="133" t="s">
        <v>45</v>
      </c>
      <c r="G204" s="112"/>
      <c r="H204" s="352" t="s">
        <v>859</v>
      </c>
      <c r="I204" s="352"/>
      <c r="J204" s="352"/>
      <c r="K204" s="158"/>
    </row>
    <row r="205" spans="2:11" s="1" customFormat="1" ht="15" customHeight="1">
      <c r="B205" s="135"/>
      <c r="C205" s="112"/>
      <c r="D205" s="112"/>
      <c r="E205" s="112"/>
      <c r="F205" s="133" t="s">
        <v>43</v>
      </c>
      <c r="G205" s="112"/>
      <c r="H205" s="352" t="s">
        <v>860</v>
      </c>
      <c r="I205" s="352"/>
      <c r="J205" s="352"/>
      <c r="K205" s="158"/>
    </row>
    <row r="206" spans="2:11" s="1" customFormat="1" ht="15" customHeight="1">
      <c r="B206" s="135"/>
      <c r="C206" s="112"/>
      <c r="D206" s="112"/>
      <c r="E206" s="112"/>
      <c r="F206" s="133" t="s">
        <v>44</v>
      </c>
      <c r="G206" s="112"/>
      <c r="H206" s="352" t="s">
        <v>861</v>
      </c>
      <c r="I206" s="352"/>
      <c r="J206" s="352"/>
      <c r="K206" s="158"/>
    </row>
    <row r="207" spans="2:11" s="1" customFormat="1" ht="15" customHeight="1">
      <c r="B207" s="135"/>
      <c r="C207" s="112"/>
      <c r="D207" s="112"/>
      <c r="E207" s="112"/>
      <c r="F207" s="133"/>
      <c r="G207" s="112"/>
      <c r="H207" s="112"/>
      <c r="I207" s="112"/>
      <c r="J207" s="112"/>
      <c r="K207" s="158"/>
    </row>
    <row r="208" spans="2:11" s="1" customFormat="1" ht="15" customHeight="1">
      <c r="B208" s="135"/>
      <c r="C208" s="112" t="s">
        <v>802</v>
      </c>
      <c r="D208" s="112"/>
      <c r="E208" s="112"/>
      <c r="F208" s="133" t="s">
        <v>73</v>
      </c>
      <c r="G208" s="112"/>
      <c r="H208" s="352" t="s">
        <v>862</v>
      </c>
      <c r="I208" s="352"/>
      <c r="J208" s="352"/>
      <c r="K208" s="158"/>
    </row>
    <row r="209" spans="2:11" s="1" customFormat="1" ht="15" customHeight="1">
      <c r="B209" s="135"/>
      <c r="C209" s="112"/>
      <c r="D209" s="112"/>
      <c r="E209" s="112"/>
      <c r="F209" s="133" t="s">
        <v>697</v>
      </c>
      <c r="G209" s="112"/>
      <c r="H209" s="352" t="s">
        <v>698</v>
      </c>
      <c r="I209" s="352"/>
      <c r="J209" s="352"/>
      <c r="K209" s="158"/>
    </row>
    <row r="210" spans="2:11" s="1" customFormat="1" ht="15" customHeight="1">
      <c r="B210" s="135"/>
      <c r="C210" s="112"/>
      <c r="D210" s="112"/>
      <c r="E210" s="112"/>
      <c r="F210" s="133" t="s">
        <v>695</v>
      </c>
      <c r="G210" s="112"/>
      <c r="H210" s="352" t="s">
        <v>863</v>
      </c>
      <c r="I210" s="352"/>
      <c r="J210" s="352"/>
      <c r="K210" s="158"/>
    </row>
    <row r="211" spans="2:11" s="1" customFormat="1" ht="15" customHeight="1">
      <c r="B211" s="176"/>
      <c r="C211" s="112"/>
      <c r="D211" s="112"/>
      <c r="E211" s="112"/>
      <c r="F211" s="133" t="s">
        <v>699</v>
      </c>
      <c r="G211" s="171"/>
      <c r="H211" s="351" t="s">
        <v>700</v>
      </c>
      <c r="I211" s="351"/>
      <c r="J211" s="351"/>
      <c r="K211" s="177"/>
    </row>
    <row r="212" spans="2:11" s="1" customFormat="1" ht="15" customHeight="1">
      <c r="B212" s="176"/>
      <c r="C212" s="112"/>
      <c r="D212" s="112"/>
      <c r="E212" s="112"/>
      <c r="F212" s="133" t="s">
        <v>701</v>
      </c>
      <c r="G212" s="171"/>
      <c r="H212" s="351" t="s">
        <v>864</v>
      </c>
      <c r="I212" s="351"/>
      <c r="J212" s="351"/>
      <c r="K212" s="177"/>
    </row>
    <row r="213" spans="2:11" s="1" customFormat="1" ht="15" customHeight="1">
      <c r="B213" s="176"/>
      <c r="C213" s="112"/>
      <c r="D213" s="112"/>
      <c r="E213" s="112"/>
      <c r="F213" s="133"/>
      <c r="G213" s="171"/>
      <c r="H213" s="162"/>
      <c r="I213" s="162"/>
      <c r="J213" s="162"/>
      <c r="K213" s="177"/>
    </row>
    <row r="214" spans="2:11" s="1" customFormat="1" ht="15" customHeight="1">
      <c r="B214" s="176"/>
      <c r="C214" s="112" t="s">
        <v>826</v>
      </c>
      <c r="D214" s="112"/>
      <c r="E214" s="112"/>
      <c r="F214" s="133">
        <v>1</v>
      </c>
      <c r="G214" s="171"/>
      <c r="H214" s="351" t="s">
        <v>865</v>
      </c>
      <c r="I214" s="351"/>
      <c r="J214" s="351"/>
      <c r="K214" s="177"/>
    </row>
    <row r="215" spans="2:11" s="1" customFormat="1" ht="15" customHeight="1">
      <c r="B215" s="176"/>
      <c r="C215" s="112"/>
      <c r="D215" s="112"/>
      <c r="E215" s="112"/>
      <c r="F215" s="133">
        <v>2</v>
      </c>
      <c r="G215" s="171"/>
      <c r="H215" s="351" t="s">
        <v>866</v>
      </c>
      <c r="I215" s="351"/>
      <c r="J215" s="351"/>
      <c r="K215" s="177"/>
    </row>
    <row r="216" spans="2:11" s="1" customFormat="1" ht="15" customHeight="1">
      <c r="B216" s="176"/>
      <c r="C216" s="112"/>
      <c r="D216" s="112"/>
      <c r="E216" s="112"/>
      <c r="F216" s="133">
        <v>3</v>
      </c>
      <c r="G216" s="171"/>
      <c r="H216" s="351" t="s">
        <v>867</v>
      </c>
      <c r="I216" s="351"/>
      <c r="J216" s="351"/>
      <c r="K216" s="177"/>
    </row>
    <row r="217" spans="2:11" s="1" customFormat="1" ht="15" customHeight="1">
      <c r="B217" s="176"/>
      <c r="C217" s="112"/>
      <c r="D217" s="112"/>
      <c r="E217" s="112"/>
      <c r="F217" s="133">
        <v>4</v>
      </c>
      <c r="G217" s="171"/>
      <c r="H217" s="351" t="s">
        <v>868</v>
      </c>
      <c r="I217" s="351"/>
      <c r="J217" s="351"/>
      <c r="K217" s="177"/>
    </row>
    <row r="218" spans="2:11" s="1" customFormat="1" ht="12.75" customHeight="1">
      <c r="B218" s="178"/>
      <c r="C218" s="179"/>
      <c r="D218" s="179"/>
      <c r="E218" s="179"/>
      <c r="F218" s="179"/>
      <c r="G218" s="179"/>
      <c r="H218" s="179"/>
      <c r="I218" s="179"/>
      <c r="J218" s="179"/>
      <c r="K218" s="18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Vlastimil Brabec</dc:creator>
  <cp:keywords/>
  <dc:description/>
  <cp:lastModifiedBy>Dundr Miroslav</cp:lastModifiedBy>
  <dcterms:created xsi:type="dcterms:W3CDTF">2021-05-12T05:29:21Z</dcterms:created>
  <dcterms:modified xsi:type="dcterms:W3CDTF">2021-05-12T05:56:01Z</dcterms:modified>
  <cp:category/>
  <cp:version/>
  <cp:contentType/>
  <cp:contentStatus/>
</cp:coreProperties>
</file>