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160" activeTab="0"/>
  </bookViews>
  <sheets>
    <sheet name="Rekapitulace stavby" sheetId="1" r:id="rId1"/>
    <sheet name="01 - SO 01 - Teplovodní s..." sheetId="2" r:id="rId2"/>
  </sheets>
  <definedNames>
    <definedName name="_xlnm._FilterDatabase" localSheetId="1" hidden="1">'01 - SO 01 - Teplovodní s...'!$C$117:$K$157</definedName>
    <definedName name="_xlnm.Print_Area" localSheetId="1">'01 - SO 01 - Teplovodní s...'!$C$4:$J$76,'01 - SO 01 - Teplovodní s...'!$C$82:$J$99,'01 - SO 01 - Teplovodní s...'!$C$105:$K$157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SO 01 - Teplovodní s...'!$117:$117</definedName>
  </definedNames>
  <calcPr calcId="191029"/>
</workbook>
</file>

<file path=xl/sharedStrings.xml><?xml version="1.0" encoding="utf-8"?>
<sst xmlns="http://schemas.openxmlformats.org/spreadsheetml/2006/main" count="812" uniqueCount="262">
  <si>
    <t>Export Komplet</t>
  </si>
  <si>
    <t/>
  </si>
  <si>
    <t>2.0</t>
  </si>
  <si>
    <t>False</t>
  </si>
  <si>
    <t>{f5fdbdec-13d4-4e89-9c53-37008fe339c9}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</si>
  <si>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</si>
  <si>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</si>
  <si>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</si>
  <si>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</si>
  <si>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</si>
  <si>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</si>
  <si>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</si>
  <si>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</si>
  <si>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</si>
  <si>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20200603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</si>
  <si>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</si>
  <si>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</si>
  <si>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A3126_Teplovodní solární panely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</si>
  <si>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</si>
  <si>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</si>
  <si>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</si>
  <si>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</si>
  <si>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</si>
  <si>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</si>
  <si>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</si>
  <si>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</si>
  <si>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</si>
  <si>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</si>
  <si>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</si>
  <si>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</si>
  <si>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</si>
  <si>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</si>
  <si>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</si>
  <si>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</si>
  <si>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</si>
  <si>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</si>
  <si>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</si>
  <si>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</si>
  <si>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</si>
  <si>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</si>
  <si>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</si>
  <si>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</si>
  <si>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</si>
  <si>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</si>
  <si>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</si>
  <si>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</si>
  <si>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</si>
  <si>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</si>
  <si>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</si>
  <si>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</si>
  <si>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</si>
  <si>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</si>
  <si>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</si>
  <si>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</si>
  <si>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</si>
  <si>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</si>
  <si>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</si>
  <si>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</si>
  <si>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</si>
  <si>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</si>
  <si>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</si>
  <si>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</si>
  <si>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</si>
  <si>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</si>
  <si>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</si>
  <si>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</si>
  <si>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</si>
  <si>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</si>
  <si>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</si>
  <si>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</si>
  <si>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</si>
  <si>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</si>
  <si>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</si>
  <si>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</si>
  <si>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</si>
  <si>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</si>
  <si>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</si>
  <si>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</si>
  <si>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Teplovodní solární panely</t>
  </si>
  <si>
    <t>STA</t>
  </si>
  <si>
    <t>1</t>
  </si>
  <si>
    <t>{ec2968f5-0618-47aa-8aa4-e31bd0d10819}</t>
  </si>
  <si>
    <t>2</t>
  </si>
  <si>
    <t>KRYCÍ LIST SOUPISU PRACÍ</t>
  </si>
  <si>
    <t>Objekt:</t>
  </si>
  <si>
    <t>01 - SO 01 - Teplovodní solární panely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</si>
  <si>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</si>
  <si>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</si>
  <si>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</si>
  <si>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</si>
  <si>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</si>
  <si>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</si>
  <si>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01 - Sluneční kolektory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</si>
  <si>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</si>
  <si>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</si>
  <si>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</si>
  <si>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</si>
  <si>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</si>
  <si>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</si>
  <si>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</si>
  <si>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</si>
  <si>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</si>
  <si>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</si>
  <si>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</si>
  <si>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</si>
  <si>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</si>
  <si>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</si>
  <si>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</si>
  <si>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Sluneční kolektory</t>
  </si>
  <si>
    <t>K</t>
  </si>
  <si>
    <t>014734</t>
  </si>
  <si>
    <t xml:space="preserve">Sluneční kolektor KPG1+  </t>
  </si>
  <si>
    <t>ks</t>
  </si>
  <si>
    <t>4</t>
  </si>
  <si>
    <t>1330508880</t>
  </si>
  <si>
    <t>009883</t>
  </si>
  <si>
    <t xml:space="preserve">Sada připojovací pro KPS,KPG,KTU  </t>
  </si>
  <si>
    <t>-1375803536</t>
  </si>
  <si>
    <t>3</t>
  </si>
  <si>
    <t>002256</t>
  </si>
  <si>
    <t xml:space="preserve">Sada pro uchycení 5 kolektorů KPG1 </t>
  </si>
  <si>
    <t>-418965254</t>
  </si>
  <si>
    <t>003957</t>
  </si>
  <si>
    <t xml:space="preserve">Podpěra trojúhel.45° pro slun.kolektor </t>
  </si>
  <si>
    <t>237623437</t>
  </si>
  <si>
    <t>5</t>
  </si>
  <si>
    <t>006222</t>
  </si>
  <si>
    <t xml:space="preserve">Vzpěra zavětrovací na rovnou střechu </t>
  </si>
  <si>
    <t>-50117494</t>
  </si>
  <si>
    <t>6</t>
  </si>
  <si>
    <t>011477</t>
  </si>
  <si>
    <t xml:space="preserve">Odvzdušňovací sada pro solár.systémy </t>
  </si>
  <si>
    <t>110992689</t>
  </si>
  <si>
    <t>7</t>
  </si>
  <si>
    <t>006988</t>
  </si>
  <si>
    <t xml:space="preserve">Izolace odvzdušňovací sady </t>
  </si>
  <si>
    <t>-186169147</t>
  </si>
  <si>
    <t>8</t>
  </si>
  <si>
    <t>011982</t>
  </si>
  <si>
    <t>Expanzní nádoba SL050, 50l</t>
  </si>
  <si>
    <t>-2108735836</t>
  </si>
  <si>
    <t>9</t>
  </si>
  <si>
    <t>009630</t>
  </si>
  <si>
    <t xml:space="preserve">Topné těleso 7,5kW, typ A </t>
  </si>
  <si>
    <t>1931938566</t>
  </si>
  <si>
    <t>10</t>
  </si>
  <si>
    <t>003754</t>
  </si>
  <si>
    <t xml:space="preserve">Ventil pro expanz.nádoby 3/4" uzav.a vypoušt. </t>
  </si>
  <si>
    <t>-2117813053</t>
  </si>
  <si>
    <t>11</t>
  </si>
  <si>
    <t>003990</t>
  </si>
  <si>
    <t xml:space="preserve">Solar.kapalina 25l </t>
  </si>
  <si>
    <t>2034834675</t>
  </si>
  <si>
    <t>12</t>
  </si>
  <si>
    <t>15045</t>
  </si>
  <si>
    <t>Čerpadlová skupina S2 SRS2 TE</t>
  </si>
  <si>
    <t>1351530940</t>
  </si>
  <si>
    <t>13</t>
  </si>
  <si>
    <t>6485</t>
  </si>
  <si>
    <t>Zásobník TUV 1000, 2 x výměník solární a TV</t>
  </si>
  <si>
    <t>788338125</t>
  </si>
  <si>
    <t>14</t>
  </si>
  <si>
    <t>015901</t>
  </si>
  <si>
    <t xml:space="preserve">Ventil termo.směš.1" TVmix ŠŠŠ </t>
  </si>
  <si>
    <t>-105583094</t>
  </si>
  <si>
    <t>010819</t>
  </si>
  <si>
    <t xml:space="preserve">Expanzní nádoba HW040, 40l </t>
  </si>
  <si>
    <t>-750268831</t>
  </si>
  <si>
    <t>16</t>
  </si>
  <si>
    <t>009763</t>
  </si>
  <si>
    <t xml:space="preserve">Ventil expanz.nádoby 3/4" s držákem na zeď </t>
  </si>
  <si>
    <t>729438274</t>
  </si>
  <si>
    <t>17</t>
  </si>
  <si>
    <t>17369</t>
  </si>
  <si>
    <t>Anoda elektronická pro zásobníky RBC 750-1000, R2BC 750-1000</t>
  </si>
  <si>
    <t>1812976734</t>
  </si>
  <si>
    <t>18</t>
  </si>
  <si>
    <t>004607</t>
  </si>
  <si>
    <t xml:space="preserve">Trubka předizol. nerez, DN20x13, 50m </t>
  </si>
  <si>
    <t>1625613753</t>
  </si>
  <si>
    <t>19</t>
  </si>
  <si>
    <t>004974</t>
  </si>
  <si>
    <t xml:space="preserve">Sada 4ks pro nerez trubky DN20 matice,měsíč.,těsn. </t>
  </si>
  <si>
    <t>1721072882</t>
  </si>
  <si>
    <t>20</t>
  </si>
  <si>
    <t>008793</t>
  </si>
  <si>
    <t xml:space="preserve">Trubka nerez pro solár DN16 1m </t>
  </si>
  <si>
    <t>m</t>
  </si>
  <si>
    <t>-616794699</t>
  </si>
  <si>
    <t>004168</t>
  </si>
  <si>
    <t xml:space="preserve">Sada 4 ks pro nerez. (matice,měsíč.,těs.,vsuv.) </t>
  </si>
  <si>
    <t>-357849170</t>
  </si>
  <si>
    <t>22</t>
  </si>
  <si>
    <t>008512</t>
  </si>
  <si>
    <t>Šroub s držákem pro H profil</t>
  </si>
  <si>
    <t>1360645496</t>
  </si>
  <si>
    <t>23</t>
  </si>
  <si>
    <t>P0000</t>
  </si>
  <si>
    <t>pažnice 1450Kg 200x2500</t>
  </si>
  <si>
    <t>-1712321667</t>
  </si>
  <si>
    <t>24</t>
  </si>
  <si>
    <t>P0000.1</t>
  </si>
  <si>
    <t>instalatérský materiál.tvarovky mosaz a cu, potrubí, těsnění</t>
  </si>
  <si>
    <t>-595112000</t>
  </si>
  <si>
    <t>25</t>
  </si>
  <si>
    <t>P0000.2</t>
  </si>
  <si>
    <t>jeřábnické práce, manipulace s materiálem na střechu, doprava jeřábu</t>
  </si>
  <si>
    <t>-1979659160</t>
  </si>
  <si>
    <t>26</t>
  </si>
  <si>
    <t>P0000.3</t>
  </si>
  <si>
    <t>demontáž, vypouštění starého zásobníku a zařízení, manipulace</t>
  </si>
  <si>
    <t>-672334340</t>
  </si>
  <si>
    <t>27</t>
  </si>
  <si>
    <t>P0000328</t>
  </si>
  <si>
    <t>Jádrové vrtání průměr 125 mm</t>
  </si>
  <si>
    <t>bm</t>
  </si>
  <si>
    <t>1036888258</t>
  </si>
  <si>
    <t>28</t>
  </si>
  <si>
    <t>P0000.4</t>
  </si>
  <si>
    <t>montáž solárního kolektoru</t>
  </si>
  <si>
    <t>-1111598611</t>
  </si>
  <si>
    <t>29</t>
  </si>
  <si>
    <t>P0000.5</t>
  </si>
  <si>
    <t>Zásobník akumulační TV montáž, napojení</t>
  </si>
  <si>
    <t>1691433336</t>
  </si>
  <si>
    <t>30</t>
  </si>
  <si>
    <t>P0000.6</t>
  </si>
  <si>
    <t>napojení s primární zdrojem-kotlem</t>
  </si>
  <si>
    <t>-1712124442</t>
  </si>
  <si>
    <t>31</t>
  </si>
  <si>
    <t>P0000114</t>
  </si>
  <si>
    <t>Expanzomat - montáž</t>
  </si>
  <si>
    <t>131052947</t>
  </si>
  <si>
    <t>32</t>
  </si>
  <si>
    <t>P0000173</t>
  </si>
  <si>
    <t>Potrubí solární montáž, izolování</t>
  </si>
  <si>
    <t>-355354445</t>
  </si>
  <si>
    <t>33</t>
  </si>
  <si>
    <t>P0000186</t>
  </si>
  <si>
    <t>Tlaková zkouška</t>
  </si>
  <si>
    <t>-511585479</t>
  </si>
  <si>
    <t>34</t>
  </si>
  <si>
    <t>P0000288</t>
  </si>
  <si>
    <t>Elektrikářské práce, montáž regulace</t>
  </si>
  <si>
    <t>-1848184681</t>
  </si>
  <si>
    <t>35</t>
  </si>
  <si>
    <t>P0000295</t>
  </si>
  <si>
    <t>Aktivace solárního systému, el.propojení, zaregulování, zaškolení</t>
  </si>
  <si>
    <t>-309857366</t>
  </si>
  <si>
    <t>36</t>
  </si>
  <si>
    <t>P0000297</t>
  </si>
  <si>
    <t>Napouštění a odvzdušnění solárního systému čerpadlem s cirkulací</t>
  </si>
  <si>
    <t>1455630935</t>
  </si>
  <si>
    <t>37</t>
  </si>
  <si>
    <t>P0000.7</t>
  </si>
  <si>
    <t>doprava materiálu a montérů</t>
  </si>
  <si>
    <t>-348145387</t>
  </si>
  <si>
    <t>CS ÚRS 2020 01</t>
  </si>
  <si>
    <t>542 34 Malé Svatoňovice, Strážkovice 70</t>
  </si>
  <si>
    <t>PALIVOVÝ KOMBINÁT ÚSTÍ, státní podnik, Hrbovická 2, 403 39 Chlumec</t>
  </si>
  <si>
    <t>00007536</t>
  </si>
  <si>
    <t>CZ00007536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</si>
</sst>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color theme="0" tint="-0.24997000396251678"/>
      <name val="Arial CE"/>
      <family val="2"/>
    </font>
    <font>
      <sz val="8"/>
      <color theme="0" tint="-0.24997000396251678"/>
      <name val="Arial CE"/>
      <family val="2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11"/>
      <color theme="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2" xfId="0" applyNumberFormat="1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166" fontId="27" fillId="0" borderId="13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30" fillId="0" borderId="4" xfId="0" applyNumberFormat="1" applyFont="1" applyBorder="1" applyAlignment="1">
      <alignment/>
    </xf>
    <xf numFmtId="166" fontId="30" fillId="0" borderId="5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6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0" fillId="4" borderId="15" xfId="0" applyNumberFormat="1" applyFont="1" applyFill="1" applyBorder="1" applyAlignment="1" applyProtection="1">
      <alignment vertical="center"/>
      <protection locked="0"/>
    </xf>
    <xf numFmtId="0" fontId="21" fillId="4" borderId="11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4" borderId="12" xfId="0" applyFont="1" applyFill="1" applyBorder="1" applyAlignment="1" applyProtection="1">
      <alignment horizontal="left" vertical="center"/>
      <protection locked="0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6" fontId="21" fillId="0" borderId="13" xfId="0" applyNumberFormat="1" applyFont="1" applyBorder="1" applyAlignment="1">
      <alignment vertical="center"/>
    </xf>
    <xf numFmtId="166" fontId="21" fillId="0" borderId="14" xfId="0" applyNumberFormat="1" applyFont="1" applyBorder="1" applyAlignment="1">
      <alignment vertical="center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20" fillId="3" borderId="8" xfId="0" applyFont="1" applyFill="1" applyBorder="1" applyAlignment="1" applyProtection="1">
      <alignment horizontal="center" vertical="center" wrapText="1"/>
      <protection/>
    </xf>
    <xf numFmtId="0" fontId="20" fillId="3" borderId="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15" xfId="0" applyFont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167" fontId="20" fillId="0" borderId="15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16" xfId="0" applyBorder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Protection="1"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17" fillId="0" borderId="19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horizontal="left"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36" fillId="0" borderId="0" xfId="0" applyNumberFormat="1" applyFont="1" applyAlignment="1" applyProtection="1">
      <alignment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21" xfId="0" applyFont="1" applyFill="1" applyBorder="1" applyAlignment="1" applyProtection="1">
      <alignment horizontal="left" vertical="center"/>
      <protection/>
    </xf>
    <xf numFmtId="0" fontId="0" fillId="5" borderId="22" xfId="0" applyFont="1" applyFill="1" applyBorder="1" applyAlignment="1" applyProtection="1">
      <alignment vertical="center"/>
      <protection/>
    </xf>
    <xf numFmtId="0" fontId="5" fillId="5" borderId="22" xfId="0" applyFont="1" applyFill="1" applyBorder="1" applyAlignment="1" applyProtection="1">
      <alignment horizontal="right" vertical="center"/>
      <protection/>
    </xf>
    <xf numFmtId="0" fontId="5" fillId="5" borderId="22" xfId="0" applyFont="1" applyFill="1" applyBorder="1" applyAlignment="1" applyProtection="1">
      <alignment horizontal="center" vertical="center"/>
      <protection/>
    </xf>
    <xf numFmtId="0" fontId="0" fillId="5" borderId="23" xfId="0" applyFont="1" applyFill="1" applyBorder="1" applyAlignment="1" applyProtection="1">
      <alignment vertical="center"/>
      <protection/>
    </xf>
    <xf numFmtId="4" fontId="33" fillId="5" borderId="22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35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left"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/>
    </xf>
    <xf numFmtId="0" fontId="34" fillId="2" borderId="22" xfId="0" applyFont="1" applyFill="1" applyBorder="1" applyAlignment="1" applyProtection="1">
      <alignment vertical="center"/>
      <protection/>
    </xf>
    <xf numFmtId="0" fontId="34" fillId="2" borderId="23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37" fillId="0" borderId="0" xfId="0" applyNumberFormat="1" applyFont="1" applyAlignment="1" applyProtection="1">
      <alignment vertical="center"/>
      <protection/>
    </xf>
    <xf numFmtId="0" fontId="11" fillId="6" borderId="0" xfId="0" applyFont="1" applyFill="1" applyAlignment="1">
      <alignment horizontal="center" vertical="center"/>
    </xf>
    <xf numFmtId="0" fontId="0" fillId="0" borderId="0" xfId="0"/>
    <xf numFmtId="0" fontId="20" fillId="3" borderId="21" xfId="0" applyFont="1" applyFill="1" applyBorder="1" applyAlignment="1" applyProtection="1">
      <alignment horizontal="center" vertical="center"/>
      <protection/>
    </xf>
    <xf numFmtId="0" fontId="20" fillId="3" borderId="22" xfId="0" applyFont="1" applyFill="1" applyBorder="1" applyAlignment="1" applyProtection="1">
      <alignment horizontal="left" vertical="center"/>
      <protection/>
    </xf>
    <xf numFmtId="0" fontId="20" fillId="3" borderId="22" xfId="0" applyFont="1" applyFill="1" applyBorder="1" applyAlignment="1" applyProtection="1">
      <alignment horizontal="center" vertical="center"/>
      <protection/>
    </xf>
    <xf numFmtId="0" fontId="20" fillId="3" borderId="22" xfId="0" applyFont="1" applyFill="1" applyBorder="1" applyAlignment="1" applyProtection="1">
      <alignment horizontal="right" vertical="center"/>
      <protection/>
    </xf>
    <xf numFmtId="0" fontId="20" fillId="3" borderId="23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view="pageLayout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2" s="1" customFormat="1" ht="36.9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R2" s="218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4" t="s">
        <v>6</v>
      </c>
      <c r="BT2" s="14" t="s">
        <v>7</v>
      </c>
    </row>
    <row r="3" spans="1:72" s="1" customFormat="1" ht="6.95" customHeight="1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5"/>
      <c r="AR3" s="16"/>
      <c r="BS3" s="14" t="s">
        <v>6</v>
      </c>
      <c r="BT3" s="14" t="s">
        <v>8</v>
      </c>
    </row>
    <row r="4" spans="1:71" s="1" customFormat="1" ht="24.95" customHeight="1">
      <c r="A4" s="119"/>
      <c r="B4" s="122"/>
      <c r="C4" s="119"/>
      <c r="D4" s="91" t="s">
        <v>9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6"/>
      <c r="AS4" s="17" t="s">
        <v>10</v>
      </c>
      <c r="BE4" s="18" t="s">
        <v>11</v>
      </c>
      <c r="BS4" s="14" t="s">
        <v>12</v>
      </c>
    </row>
    <row r="5" spans="1:71" s="1" customFormat="1" ht="12" customHeight="1">
      <c r="A5" s="119"/>
      <c r="B5" s="122"/>
      <c r="C5" s="119"/>
      <c r="D5" s="123" t="s">
        <v>13</v>
      </c>
      <c r="E5" s="119"/>
      <c r="F5" s="119"/>
      <c r="G5" s="119"/>
      <c r="H5" s="119"/>
      <c r="I5" s="119"/>
      <c r="J5" s="119"/>
      <c r="K5" s="192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19"/>
      <c r="AR5" s="16"/>
      <c r="BE5" s="189" t="s">
        <v>15</v>
      </c>
      <c r="BS5" s="14" t="s">
        <v>6</v>
      </c>
    </row>
    <row r="6" spans="1:71" s="1" customFormat="1" ht="36.95" customHeight="1">
      <c r="A6" s="119"/>
      <c r="B6" s="122"/>
      <c r="C6" s="119"/>
      <c r="D6" s="124" t="s">
        <v>16</v>
      </c>
      <c r="E6" s="119"/>
      <c r="F6" s="119"/>
      <c r="G6" s="119"/>
      <c r="H6" s="119"/>
      <c r="I6" s="119"/>
      <c r="J6" s="119"/>
      <c r="K6" s="19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19"/>
      <c r="AR6" s="16"/>
      <c r="BE6" s="190"/>
      <c r="BS6" s="14" t="s">
        <v>6</v>
      </c>
    </row>
    <row r="7" spans="1:71" s="1" customFormat="1" ht="12" customHeight="1">
      <c r="A7" s="119"/>
      <c r="B7" s="122"/>
      <c r="C7" s="119"/>
      <c r="D7" s="92" t="s">
        <v>18</v>
      </c>
      <c r="E7" s="119"/>
      <c r="F7" s="119"/>
      <c r="G7" s="119"/>
      <c r="H7" s="119"/>
      <c r="I7" s="119"/>
      <c r="J7" s="119"/>
      <c r="K7" s="94" t="s">
        <v>1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92" t="s">
        <v>19</v>
      </c>
      <c r="AL7" s="119"/>
      <c r="AM7" s="119"/>
      <c r="AN7" s="94" t="s">
        <v>1</v>
      </c>
      <c r="AO7" s="119"/>
      <c r="AP7" s="119"/>
      <c r="AR7" s="16"/>
      <c r="BE7" s="190"/>
      <c r="BS7" s="14" t="s">
        <v>6</v>
      </c>
    </row>
    <row r="8" spans="1:71" s="1" customFormat="1" ht="12" customHeight="1">
      <c r="A8" s="119"/>
      <c r="B8" s="122"/>
      <c r="C8" s="119"/>
      <c r="D8" s="92" t="s">
        <v>20</v>
      </c>
      <c r="E8" s="119"/>
      <c r="F8" s="119"/>
      <c r="G8" s="119"/>
      <c r="H8" s="119"/>
      <c r="I8" s="119"/>
      <c r="J8" s="119"/>
      <c r="K8" s="94" t="s">
        <v>258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92" t="s">
        <v>21</v>
      </c>
      <c r="AL8" s="119"/>
      <c r="AM8" s="119"/>
      <c r="AN8" s="86"/>
      <c r="AO8" s="119"/>
      <c r="AP8" s="119"/>
      <c r="AR8" s="16"/>
      <c r="BE8" s="190"/>
      <c r="BS8" s="14" t="s">
        <v>6</v>
      </c>
    </row>
    <row r="9" spans="1:71" s="1" customFormat="1" ht="14.45" customHeight="1">
      <c r="A9" s="119"/>
      <c r="B9" s="12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6"/>
      <c r="BE9" s="190"/>
      <c r="BS9" s="14" t="s">
        <v>6</v>
      </c>
    </row>
    <row r="10" spans="1:71" s="1" customFormat="1" ht="12" customHeight="1">
      <c r="A10" s="119"/>
      <c r="B10" s="122"/>
      <c r="C10" s="119"/>
      <c r="D10" s="92" t="s">
        <v>22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92" t="s">
        <v>23</v>
      </c>
      <c r="AL10" s="119"/>
      <c r="AM10" s="119"/>
      <c r="AN10" s="125" t="s">
        <v>260</v>
      </c>
      <c r="AO10" s="119"/>
      <c r="AP10" s="119"/>
      <c r="AR10" s="16"/>
      <c r="BE10" s="190"/>
      <c r="BS10" s="14" t="s">
        <v>6</v>
      </c>
    </row>
    <row r="11" spans="1:71" s="1" customFormat="1" ht="18.4" customHeight="1">
      <c r="A11" s="119"/>
      <c r="B11" s="122"/>
      <c r="C11" s="119"/>
      <c r="D11" s="119"/>
      <c r="E11" s="94" t="s">
        <v>259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92" t="s">
        <v>24</v>
      </c>
      <c r="AL11" s="119"/>
      <c r="AM11" s="119"/>
      <c r="AN11" s="94" t="s">
        <v>261</v>
      </c>
      <c r="AO11" s="119"/>
      <c r="AP11" s="119"/>
      <c r="AR11" s="16"/>
      <c r="BE11" s="190"/>
      <c r="BS11" s="14" t="s">
        <v>6</v>
      </c>
    </row>
    <row r="12" spans="1:71" s="1" customFormat="1" ht="6.95" customHeight="1">
      <c r="A12" s="119"/>
      <c r="B12" s="12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6"/>
      <c r="BE12" s="190"/>
      <c r="BS12" s="14" t="s">
        <v>6</v>
      </c>
    </row>
    <row r="13" spans="1:71" s="1" customFormat="1" ht="12" customHeight="1">
      <c r="A13" s="119"/>
      <c r="B13" s="122"/>
      <c r="C13" s="119"/>
      <c r="D13" s="92" t="s">
        <v>25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92" t="s">
        <v>23</v>
      </c>
      <c r="AL13" s="119"/>
      <c r="AM13" s="119"/>
      <c r="AN13" s="85" t="s">
        <v>26</v>
      </c>
      <c r="AO13" s="119"/>
      <c r="AP13" s="119"/>
      <c r="AR13" s="16"/>
      <c r="BE13" s="190"/>
      <c r="BS13" s="14" t="s">
        <v>6</v>
      </c>
    </row>
    <row r="14" spans="1:71" ht="12.75">
      <c r="A14" s="119"/>
      <c r="B14" s="122"/>
      <c r="C14" s="119"/>
      <c r="D14" s="119"/>
      <c r="E14" s="195" t="s">
        <v>26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92" t="s">
        <v>24</v>
      </c>
      <c r="AL14" s="119"/>
      <c r="AM14" s="119"/>
      <c r="AN14" s="85" t="s">
        <v>26</v>
      </c>
      <c r="AO14" s="119"/>
      <c r="AP14" s="119"/>
      <c r="AR14" s="16"/>
      <c r="BE14" s="190"/>
      <c r="BS14" s="14" t="s">
        <v>6</v>
      </c>
    </row>
    <row r="15" spans="1:71" s="1" customFormat="1" ht="6.95" customHeight="1">
      <c r="A15" s="119"/>
      <c r="B15" s="12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6"/>
      <c r="BE15" s="190"/>
      <c r="BS15" s="14" t="s">
        <v>3</v>
      </c>
    </row>
    <row r="16" spans="1:71" s="1" customFormat="1" ht="12" customHeight="1">
      <c r="A16" s="119"/>
      <c r="B16" s="122"/>
      <c r="C16" s="119"/>
      <c r="D16" s="92" t="s">
        <v>27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92" t="s">
        <v>23</v>
      </c>
      <c r="AL16" s="119"/>
      <c r="AM16" s="119"/>
      <c r="AN16" s="94" t="s">
        <v>1</v>
      </c>
      <c r="AO16" s="119"/>
      <c r="AP16" s="119"/>
      <c r="AR16" s="16"/>
      <c r="BE16" s="190"/>
      <c r="BS16" s="14" t="s">
        <v>3</v>
      </c>
    </row>
    <row r="17" spans="1:71" s="1" customFormat="1" ht="18.4" customHeight="1">
      <c r="A17" s="119"/>
      <c r="B17" s="122"/>
      <c r="C17" s="119"/>
      <c r="D17" s="119"/>
      <c r="E17" s="94" t="s">
        <v>28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92" t="s">
        <v>24</v>
      </c>
      <c r="AL17" s="119"/>
      <c r="AM17" s="119"/>
      <c r="AN17" s="94" t="s">
        <v>1</v>
      </c>
      <c r="AO17" s="119"/>
      <c r="AP17" s="119"/>
      <c r="AR17" s="16"/>
      <c r="BE17" s="190"/>
      <c r="BS17" s="14" t="s">
        <v>29</v>
      </c>
    </row>
    <row r="18" spans="1:71" s="1" customFormat="1" ht="6.95" customHeight="1">
      <c r="A18" s="119"/>
      <c r="B18" s="122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6"/>
      <c r="BE18" s="190"/>
      <c r="BS18" s="14" t="s">
        <v>6</v>
      </c>
    </row>
    <row r="19" spans="1:71" s="1" customFormat="1" ht="12" customHeight="1">
      <c r="A19" s="119"/>
      <c r="B19" s="122"/>
      <c r="C19" s="119"/>
      <c r="D19" s="92" t="s">
        <v>30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92" t="s">
        <v>23</v>
      </c>
      <c r="AL19" s="119"/>
      <c r="AM19" s="119"/>
      <c r="AN19" s="94" t="s">
        <v>1</v>
      </c>
      <c r="AO19" s="119"/>
      <c r="AP19" s="119"/>
      <c r="AR19" s="16"/>
      <c r="BE19" s="190"/>
      <c r="BS19" s="14" t="s">
        <v>6</v>
      </c>
    </row>
    <row r="20" spans="1:71" s="1" customFormat="1" ht="18.4" customHeight="1">
      <c r="A20" s="119"/>
      <c r="B20" s="122"/>
      <c r="C20" s="119"/>
      <c r="D20" s="119"/>
      <c r="E20" s="94" t="s">
        <v>28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92" t="s">
        <v>24</v>
      </c>
      <c r="AL20" s="119"/>
      <c r="AM20" s="119"/>
      <c r="AN20" s="94" t="s">
        <v>1</v>
      </c>
      <c r="AO20" s="119"/>
      <c r="AP20" s="119"/>
      <c r="AR20" s="16"/>
      <c r="BE20" s="190"/>
      <c r="BS20" s="14" t="s">
        <v>29</v>
      </c>
    </row>
    <row r="21" spans="1:57" s="1" customFormat="1" ht="6.95" customHeight="1">
      <c r="A21" s="119"/>
      <c r="B21" s="12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6"/>
      <c r="BE21" s="190"/>
    </row>
    <row r="22" spans="1:57" s="1" customFormat="1" ht="12" customHeight="1">
      <c r="A22" s="119"/>
      <c r="B22" s="122"/>
      <c r="C22" s="119"/>
      <c r="D22" s="92" t="s">
        <v>31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6"/>
      <c r="BE22" s="190"/>
    </row>
    <row r="23" spans="1:57" s="1" customFormat="1" ht="16.5" customHeight="1">
      <c r="A23" s="119"/>
      <c r="B23" s="122"/>
      <c r="C23" s="119"/>
      <c r="D23" s="119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19"/>
      <c r="AP23" s="119"/>
      <c r="AR23" s="16"/>
      <c r="BE23" s="190"/>
    </row>
    <row r="24" spans="1:57" s="1" customFormat="1" ht="6.95" customHeight="1">
      <c r="A24" s="119"/>
      <c r="B24" s="122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6"/>
      <c r="BE24" s="190"/>
    </row>
    <row r="25" spans="1:57" s="1" customFormat="1" ht="6.95" customHeight="1">
      <c r="A25" s="119"/>
      <c r="B25" s="122"/>
      <c r="C25" s="119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19"/>
      <c r="AR25" s="16"/>
      <c r="BE25" s="190"/>
    </row>
    <row r="26" spans="1:57" s="2" customFormat="1" ht="25.9" customHeight="1">
      <c r="A26" s="93"/>
      <c r="B26" s="90"/>
      <c r="C26" s="93"/>
      <c r="D26" s="127" t="s">
        <v>32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98">
        <f>ROUND(AG94,2)</f>
        <v>0</v>
      </c>
      <c r="AL26" s="199"/>
      <c r="AM26" s="199"/>
      <c r="AN26" s="199"/>
      <c r="AO26" s="199"/>
      <c r="AP26" s="93"/>
      <c r="AQ26" s="19"/>
      <c r="AR26" s="20"/>
      <c r="BE26" s="190"/>
    </row>
    <row r="27" spans="1:57" s="2" customFormat="1" ht="6.95" customHeight="1">
      <c r="A27" s="93"/>
      <c r="B27" s="90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19"/>
      <c r="AR27" s="20"/>
      <c r="BE27" s="190"/>
    </row>
    <row r="28" spans="1:57" s="2" customFormat="1" ht="12.75">
      <c r="A28" s="93"/>
      <c r="B28" s="90"/>
      <c r="C28" s="93"/>
      <c r="D28" s="93"/>
      <c r="E28" s="93"/>
      <c r="F28" s="93"/>
      <c r="G28" s="93"/>
      <c r="H28" s="93"/>
      <c r="I28" s="93"/>
      <c r="J28" s="93"/>
      <c r="K28" s="93"/>
      <c r="L28" s="200" t="s">
        <v>33</v>
      </c>
      <c r="M28" s="200"/>
      <c r="N28" s="200"/>
      <c r="O28" s="200"/>
      <c r="P28" s="200"/>
      <c r="Q28" s="93"/>
      <c r="R28" s="93"/>
      <c r="S28" s="93"/>
      <c r="T28" s="93"/>
      <c r="U28" s="93"/>
      <c r="V28" s="93"/>
      <c r="W28" s="200" t="s">
        <v>34</v>
      </c>
      <c r="X28" s="200"/>
      <c r="Y28" s="200"/>
      <c r="Z28" s="200"/>
      <c r="AA28" s="200"/>
      <c r="AB28" s="200"/>
      <c r="AC28" s="200"/>
      <c r="AD28" s="200"/>
      <c r="AE28" s="200"/>
      <c r="AF28" s="93"/>
      <c r="AG28" s="93"/>
      <c r="AH28" s="93"/>
      <c r="AI28" s="93"/>
      <c r="AJ28" s="93"/>
      <c r="AK28" s="200" t="s">
        <v>35</v>
      </c>
      <c r="AL28" s="200"/>
      <c r="AM28" s="200"/>
      <c r="AN28" s="200"/>
      <c r="AO28" s="200"/>
      <c r="AP28" s="93"/>
      <c r="AQ28" s="19"/>
      <c r="AR28" s="20"/>
      <c r="BE28" s="190"/>
    </row>
    <row r="29" spans="1:57" s="3" customFormat="1" ht="14.45" customHeight="1">
      <c r="A29" s="129"/>
      <c r="B29" s="130"/>
      <c r="C29" s="129"/>
      <c r="D29" s="92" t="s">
        <v>36</v>
      </c>
      <c r="E29" s="129"/>
      <c r="F29" s="92" t="s">
        <v>37</v>
      </c>
      <c r="G29" s="129"/>
      <c r="H29" s="129"/>
      <c r="I29" s="129"/>
      <c r="J29" s="129"/>
      <c r="K29" s="129"/>
      <c r="L29" s="203">
        <v>0.21</v>
      </c>
      <c r="M29" s="204"/>
      <c r="N29" s="204"/>
      <c r="O29" s="204"/>
      <c r="P29" s="204"/>
      <c r="Q29" s="129"/>
      <c r="R29" s="129"/>
      <c r="S29" s="129"/>
      <c r="T29" s="129"/>
      <c r="U29" s="129"/>
      <c r="V29" s="129"/>
      <c r="W29" s="201">
        <f>ROUND(AZ94,2)</f>
        <v>0</v>
      </c>
      <c r="X29" s="202"/>
      <c r="Y29" s="202"/>
      <c r="Z29" s="202"/>
      <c r="AA29" s="202"/>
      <c r="AB29" s="202"/>
      <c r="AC29" s="202"/>
      <c r="AD29" s="202"/>
      <c r="AE29" s="202"/>
      <c r="AF29" s="129"/>
      <c r="AG29" s="129"/>
      <c r="AH29" s="129"/>
      <c r="AI29" s="129"/>
      <c r="AJ29" s="129"/>
      <c r="AK29" s="201">
        <f>ROUND(AV94,2)</f>
        <v>0</v>
      </c>
      <c r="AL29" s="202"/>
      <c r="AM29" s="202"/>
      <c r="AN29" s="202"/>
      <c r="AO29" s="202"/>
      <c r="AP29" s="129"/>
      <c r="AR29" s="21"/>
      <c r="BE29" s="191"/>
    </row>
    <row r="30" spans="1:57" s="3" customFormat="1" ht="14.45" customHeight="1">
      <c r="A30" s="129"/>
      <c r="B30" s="130"/>
      <c r="C30" s="129"/>
      <c r="D30" s="129"/>
      <c r="E30" s="129"/>
      <c r="F30" s="92" t="s">
        <v>38</v>
      </c>
      <c r="G30" s="129"/>
      <c r="H30" s="129"/>
      <c r="I30" s="129"/>
      <c r="J30" s="129"/>
      <c r="K30" s="129"/>
      <c r="L30" s="203">
        <v>0.15</v>
      </c>
      <c r="M30" s="204"/>
      <c r="N30" s="204"/>
      <c r="O30" s="204"/>
      <c r="P30" s="204"/>
      <c r="Q30" s="129"/>
      <c r="R30" s="129"/>
      <c r="S30" s="129"/>
      <c r="T30" s="129"/>
      <c r="U30" s="129"/>
      <c r="V30" s="129"/>
      <c r="W30" s="201">
        <f>ROUND(BA94,2)</f>
        <v>0</v>
      </c>
      <c r="X30" s="202"/>
      <c r="Y30" s="202"/>
      <c r="Z30" s="202"/>
      <c r="AA30" s="202"/>
      <c r="AB30" s="202"/>
      <c r="AC30" s="202"/>
      <c r="AD30" s="202"/>
      <c r="AE30" s="202"/>
      <c r="AF30" s="129"/>
      <c r="AG30" s="129"/>
      <c r="AH30" s="129"/>
      <c r="AI30" s="129"/>
      <c r="AJ30" s="129"/>
      <c r="AK30" s="201">
        <f>ROUND(AW94,2)</f>
        <v>0</v>
      </c>
      <c r="AL30" s="202"/>
      <c r="AM30" s="202"/>
      <c r="AN30" s="202"/>
      <c r="AO30" s="202"/>
      <c r="AP30" s="129"/>
      <c r="AR30" s="21"/>
      <c r="BE30" s="191"/>
    </row>
    <row r="31" spans="1:57" s="3" customFormat="1" ht="14.45" customHeight="1" hidden="1">
      <c r="A31" s="129"/>
      <c r="B31" s="130"/>
      <c r="C31" s="129"/>
      <c r="D31" s="129"/>
      <c r="E31" s="129"/>
      <c r="F31" s="92" t="s">
        <v>39</v>
      </c>
      <c r="G31" s="129"/>
      <c r="H31" s="129"/>
      <c r="I31" s="129"/>
      <c r="J31" s="129"/>
      <c r="K31" s="129"/>
      <c r="L31" s="203">
        <v>0.21</v>
      </c>
      <c r="M31" s="204"/>
      <c r="N31" s="204"/>
      <c r="O31" s="204"/>
      <c r="P31" s="204"/>
      <c r="Q31" s="129"/>
      <c r="R31" s="129"/>
      <c r="S31" s="129"/>
      <c r="T31" s="129"/>
      <c r="U31" s="129"/>
      <c r="V31" s="129"/>
      <c r="W31" s="205">
        <f>ROUND(BB94,2)</f>
        <v>0</v>
      </c>
      <c r="X31" s="204"/>
      <c r="Y31" s="204"/>
      <c r="Z31" s="204"/>
      <c r="AA31" s="204"/>
      <c r="AB31" s="204"/>
      <c r="AC31" s="204"/>
      <c r="AD31" s="204"/>
      <c r="AE31" s="204"/>
      <c r="AF31" s="129"/>
      <c r="AG31" s="129"/>
      <c r="AH31" s="129"/>
      <c r="AI31" s="129"/>
      <c r="AJ31" s="129"/>
      <c r="AK31" s="205">
        <v>0</v>
      </c>
      <c r="AL31" s="204"/>
      <c r="AM31" s="204"/>
      <c r="AN31" s="204"/>
      <c r="AO31" s="204"/>
      <c r="AP31" s="129"/>
      <c r="AR31" s="21"/>
      <c r="BE31" s="191"/>
    </row>
    <row r="32" spans="1:57" s="3" customFormat="1" ht="14.45" customHeight="1" hidden="1">
      <c r="A32" s="129"/>
      <c r="B32" s="130"/>
      <c r="C32" s="129"/>
      <c r="D32" s="129"/>
      <c r="E32" s="129"/>
      <c r="F32" s="92" t="s">
        <v>40</v>
      </c>
      <c r="G32" s="129"/>
      <c r="H32" s="129"/>
      <c r="I32" s="129"/>
      <c r="J32" s="129"/>
      <c r="K32" s="129"/>
      <c r="L32" s="203">
        <v>0.15</v>
      </c>
      <c r="M32" s="204"/>
      <c r="N32" s="204"/>
      <c r="O32" s="204"/>
      <c r="P32" s="204"/>
      <c r="Q32" s="129"/>
      <c r="R32" s="129"/>
      <c r="S32" s="129"/>
      <c r="T32" s="129"/>
      <c r="U32" s="129"/>
      <c r="V32" s="129"/>
      <c r="W32" s="205">
        <f>ROUND(BC94,2)</f>
        <v>0</v>
      </c>
      <c r="X32" s="204"/>
      <c r="Y32" s="204"/>
      <c r="Z32" s="204"/>
      <c r="AA32" s="204"/>
      <c r="AB32" s="204"/>
      <c r="AC32" s="204"/>
      <c r="AD32" s="204"/>
      <c r="AE32" s="204"/>
      <c r="AF32" s="129"/>
      <c r="AG32" s="129"/>
      <c r="AH32" s="129"/>
      <c r="AI32" s="129"/>
      <c r="AJ32" s="129"/>
      <c r="AK32" s="205">
        <v>0</v>
      </c>
      <c r="AL32" s="204"/>
      <c r="AM32" s="204"/>
      <c r="AN32" s="204"/>
      <c r="AO32" s="204"/>
      <c r="AP32" s="129"/>
      <c r="AR32" s="21"/>
      <c r="BE32" s="191"/>
    </row>
    <row r="33" spans="1:57" s="3" customFormat="1" ht="14.45" customHeight="1" hidden="1">
      <c r="A33" s="129"/>
      <c r="B33" s="130"/>
      <c r="C33" s="129"/>
      <c r="D33" s="129"/>
      <c r="E33" s="129"/>
      <c r="F33" s="92" t="s">
        <v>41</v>
      </c>
      <c r="G33" s="129"/>
      <c r="H33" s="129"/>
      <c r="I33" s="129"/>
      <c r="J33" s="129"/>
      <c r="K33" s="129"/>
      <c r="L33" s="203">
        <v>0</v>
      </c>
      <c r="M33" s="204"/>
      <c r="N33" s="204"/>
      <c r="O33" s="204"/>
      <c r="P33" s="204"/>
      <c r="Q33" s="129"/>
      <c r="R33" s="129"/>
      <c r="S33" s="129"/>
      <c r="T33" s="129"/>
      <c r="U33" s="129"/>
      <c r="V33" s="129"/>
      <c r="W33" s="205">
        <f>ROUND(BD94,2)</f>
        <v>0</v>
      </c>
      <c r="X33" s="204"/>
      <c r="Y33" s="204"/>
      <c r="Z33" s="204"/>
      <c r="AA33" s="204"/>
      <c r="AB33" s="204"/>
      <c r="AC33" s="204"/>
      <c r="AD33" s="204"/>
      <c r="AE33" s="204"/>
      <c r="AF33" s="129"/>
      <c r="AG33" s="129"/>
      <c r="AH33" s="129"/>
      <c r="AI33" s="129"/>
      <c r="AJ33" s="129"/>
      <c r="AK33" s="205">
        <v>0</v>
      </c>
      <c r="AL33" s="204"/>
      <c r="AM33" s="204"/>
      <c r="AN33" s="204"/>
      <c r="AO33" s="204"/>
      <c r="AP33" s="129"/>
      <c r="AR33" s="21"/>
      <c r="BE33" s="191"/>
    </row>
    <row r="34" spans="1:57" s="2" customFormat="1" ht="6.95" customHeight="1">
      <c r="A34" s="93"/>
      <c r="B34" s="90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19"/>
      <c r="AR34" s="20"/>
      <c r="BE34" s="190"/>
    </row>
    <row r="35" spans="1:57" s="2" customFormat="1" ht="25.9" customHeight="1">
      <c r="A35" s="93"/>
      <c r="B35" s="90"/>
      <c r="C35" s="131"/>
      <c r="D35" s="132" t="s">
        <v>42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4" t="s">
        <v>43</v>
      </c>
      <c r="U35" s="133"/>
      <c r="V35" s="133"/>
      <c r="W35" s="133"/>
      <c r="X35" s="210" t="s">
        <v>44</v>
      </c>
      <c r="Y35" s="211"/>
      <c r="Z35" s="211"/>
      <c r="AA35" s="211"/>
      <c r="AB35" s="211"/>
      <c r="AC35" s="133"/>
      <c r="AD35" s="133"/>
      <c r="AE35" s="133"/>
      <c r="AF35" s="133"/>
      <c r="AG35" s="133"/>
      <c r="AH35" s="133"/>
      <c r="AI35" s="133"/>
      <c r="AJ35" s="133"/>
      <c r="AK35" s="212">
        <f>SUM(AK26:AK33)</f>
        <v>0</v>
      </c>
      <c r="AL35" s="213"/>
      <c r="AM35" s="213"/>
      <c r="AN35" s="213"/>
      <c r="AO35" s="214"/>
      <c r="AP35" s="131"/>
      <c r="AQ35" s="22"/>
      <c r="AR35" s="20"/>
      <c r="BE35" s="19"/>
    </row>
    <row r="36" spans="1:57" s="2" customFormat="1" ht="6.95" customHeight="1">
      <c r="A36" s="93"/>
      <c r="B36" s="90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19"/>
      <c r="AR36" s="20"/>
      <c r="BE36" s="19"/>
    </row>
    <row r="37" spans="1:57" s="2" customFormat="1" ht="14.45" customHeight="1">
      <c r="A37" s="93"/>
      <c r="B37" s="90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19"/>
      <c r="AR37" s="20"/>
      <c r="BE37" s="19"/>
    </row>
    <row r="38" spans="1:44" s="1" customFormat="1" ht="14.45" customHeight="1">
      <c r="A38" s="119"/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6"/>
    </row>
    <row r="39" spans="1:44" s="1" customFormat="1" ht="14.45" customHeight="1">
      <c r="A39" s="119"/>
      <c r="B39" s="122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6"/>
    </row>
    <row r="40" spans="1:44" s="1" customFormat="1" ht="14.45" customHeight="1">
      <c r="A40" s="119"/>
      <c r="B40" s="122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6"/>
    </row>
    <row r="41" spans="1:44" s="1" customFormat="1" ht="14.45" customHeight="1">
      <c r="A41" s="119"/>
      <c r="B41" s="12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6"/>
    </row>
    <row r="42" spans="1:44" s="1" customFormat="1" ht="14.45" customHeight="1">
      <c r="A42" s="119"/>
      <c r="B42" s="12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6"/>
    </row>
    <row r="43" spans="1:44" s="1" customFormat="1" ht="14.45" customHeight="1">
      <c r="A43" s="119"/>
      <c r="B43" s="122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6"/>
    </row>
    <row r="44" spans="1:44" s="1" customFormat="1" ht="14.45" customHeight="1">
      <c r="A44" s="119"/>
      <c r="B44" s="122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6"/>
    </row>
    <row r="45" spans="1:44" s="1" customFormat="1" ht="14.45" customHeight="1">
      <c r="A45" s="119"/>
      <c r="B45" s="122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6"/>
    </row>
    <row r="46" spans="1:44" s="1" customFormat="1" ht="14.45" customHeight="1">
      <c r="A46" s="119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6"/>
    </row>
    <row r="47" spans="1:44" s="1" customFormat="1" ht="14.45" customHeight="1">
      <c r="A47" s="119"/>
      <c r="B47" s="122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6"/>
    </row>
    <row r="48" spans="1:44" s="1" customFormat="1" ht="14.45" customHeight="1">
      <c r="A48" s="119"/>
      <c r="B48" s="122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6"/>
    </row>
    <row r="49" spans="1:44" s="2" customFormat="1" ht="14.45" customHeight="1">
      <c r="A49" s="135"/>
      <c r="B49" s="136"/>
      <c r="C49" s="135"/>
      <c r="D49" s="137" t="s">
        <v>45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7" t="s">
        <v>46</v>
      </c>
      <c r="AI49" s="138"/>
      <c r="AJ49" s="138"/>
      <c r="AK49" s="138"/>
      <c r="AL49" s="138"/>
      <c r="AM49" s="138"/>
      <c r="AN49" s="138"/>
      <c r="AO49" s="138"/>
      <c r="AP49" s="135"/>
      <c r="AR49" s="23"/>
    </row>
    <row r="50" spans="1:44" ht="12">
      <c r="A50" s="119"/>
      <c r="B50" s="122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6"/>
    </row>
    <row r="51" spans="1:44" ht="12">
      <c r="A51" s="119"/>
      <c r="B51" s="122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6"/>
    </row>
    <row r="52" spans="1:44" ht="12">
      <c r="A52" s="119"/>
      <c r="B52" s="12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6"/>
    </row>
    <row r="53" spans="1:44" ht="12">
      <c r="A53" s="119"/>
      <c r="B53" s="122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6"/>
    </row>
    <row r="54" spans="1:44" ht="12">
      <c r="A54" s="119"/>
      <c r="B54" s="122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6"/>
    </row>
    <row r="55" spans="1:44" ht="12">
      <c r="A55" s="119"/>
      <c r="B55" s="122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6"/>
    </row>
    <row r="56" spans="1:44" ht="12">
      <c r="A56" s="119"/>
      <c r="B56" s="122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6"/>
    </row>
    <row r="57" spans="1:44" ht="12">
      <c r="A57" s="119"/>
      <c r="B57" s="122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6"/>
    </row>
    <row r="58" spans="1:44" ht="12">
      <c r="A58" s="119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6"/>
    </row>
    <row r="59" spans="1:44" ht="12">
      <c r="A59" s="119"/>
      <c r="B59" s="122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6"/>
    </row>
    <row r="60" spans="1:57" s="2" customFormat="1" ht="12.75">
      <c r="A60" s="93"/>
      <c r="B60" s="90"/>
      <c r="C60" s="93"/>
      <c r="D60" s="139" t="s">
        <v>47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39" t="s">
        <v>48</v>
      </c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39" t="s">
        <v>47</v>
      </c>
      <c r="AI60" s="128"/>
      <c r="AJ60" s="128"/>
      <c r="AK60" s="128"/>
      <c r="AL60" s="128"/>
      <c r="AM60" s="139" t="s">
        <v>48</v>
      </c>
      <c r="AN60" s="128"/>
      <c r="AO60" s="128"/>
      <c r="AP60" s="93"/>
      <c r="AQ60" s="19"/>
      <c r="AR60" s="20"/>
      <c r="BE60" s="19"/>
    </row>
    <row r="61" spans="1:44" ht="12">
      <c r="A61" s="119"/>
      <c r="B61" s="122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6"/>
    </row>
    <row r="62" spans="1:44" ht="12">
      <c r="A62" s="119"/>
      <c r="B62" s="122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6"/>
    </row>
    <row r="63" spans="1:44" ht="12">
      <c r="A63" s="119"/>
      <c r="B63" s="122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6"/>
    </row>
    <row r="64" spans="1:57" s="2" customFormat="1" ht="12.75">
      <c r="A64" s="93"/>
      <c r="B64" s="90"/>
      <c r="C64" s="93"/>
      <c r="D64" s="137" t="s">
        <v>49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37" t="s">
        <v>50</v>
      </c>
      <c r="AI64" s="140"/>
      <c r="AJ64" s="140"/>
      <c r="AK64" s="140"/>
      <c r="AL64" s="140"/>
      <c r="AM64" s="140"/>
      <c r="AN64" s="140"/>
      <c r="AO64" s="140"/>
      <c r="AP64" s="93"/>
      <c r="AQ64" s="19"/>
      <c r="AR64" s="20"/>
      <c r="BE64" s="19"/>
    </row>
    <row r="65" spans="1:44" ht="12">
      <c r="A65" s="119"/>
      <c r="B65" s="122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6"/>
    </row>
    <row r="66" spans="1:44" ht="12">
      <c r="A66" s="119"/>
      <c r="B66" s="122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6"/>
    </row>
    <row r="67" spans="1:44" ht="12">
      <c r="A67" s="119"/>
      <c r="B67" s="122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6"/>
    </row>
    <row r="68" spans="1:44" ht="12">
      <c r="A68" s="119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6"/>
    </row>
    <row r="69" spans="1:44" ht="12">
      <c r="A69" s="119"/>
      <c r="B69" s="122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R69" s="16"/>
    </row>
    <row r="70" spans="1:44" ht="12">
      <c r="A70" s="119"/>
      <c r="B70" s="122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6"/>
    </row>
    <row r="71" spans="1:44" ht="12">
      <c r="A71" s="119"/>
      <c r="B71" s="122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6"/>
    </row>
    <row r="72" spans="1:44" ht="12">
      <c r="A72" s="119"/>
      <c r="B72" s="122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6"/>
    </row>
    <row r="73" spans="1:44" ht="12">
      <c r="A73" s="119"/>
      <c r="B73" s="122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6"/>
    </row>
    <row r="74" spans="1:44" ht="12">
      <c r="A74" s="119"/>
      <c r="B74" s="122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6"/>
    </row>
    <row r="75" spans="1:57" s="2" customFormat="1" ht="12.75">
      <c r="A75" s="93"/>
      <c r="B75" s="90"/>
      <c r="C75" s="93"/>
      <c r="D75" s="139" t="s">
        <v>47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39" t="s">
        <v>48</v>
      </c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39" t="s">
        <v>47</v>
      </c>
      <c r="AI75" s="128"/>
      <c r="AJ75" s="128"/>
      <c r="AK75" s="128"/>
      <c r="AL75" s="128"/>
      <c r="AM75" s="139" t="s">
        <v>48</v>
      </c>
      <c r="AN75" s="128"/>
      <c r="AO75" s="128"/>
      <c r="AP75" s="93"/>
      <c r="AQ75" s="19"/>
      <c r="AR75" s="20"/>
      <c r="BE75" s="19"/>
    </row>
    <row r="76" spans="1:57" s="2" customFormat="1" ht="12">
      <c r="A76" s="93"/>
      <c r="B76" s="90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19"/>
      <c r="AR76" s="20"/>
      <c r="BE76" s="19"/>
    </row>
    <row r="77" spans="1:57" s="2" customFormat="1" ht="6.95" customHeight="1">
      <c r="A77" s="93"/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24"/>
      <c r="AR77" s="20"/>
      <c r="BE77" s="19"/>
    </row>
    <row r="78" spans="1:42" ht="12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</row>
    <row r="79" spans="1:42" ht="12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</row>
    <row r="80" spans="1:42" ht="12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</row>
    <row r="81" spans="1:57" s="2" customFormat="1" ht="6.95" customHeight="1">
      <c r="A81" s="93"/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25"/>
      <c r="AR81" s="20"/>
      <c r="BE81" s="19"/>
    </row>
    <row r="82" spans="1:57" s="2" customFormat="1" ht="24.95" customHeight="1">
      <c r="A82" s="93"/>
      <c r="B82" s="90"/>
      <c r="C82" s="91" t="s">
        <v>51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19"/>
      <c r="AR82" s="20"/>
      <c r="BE82" s="19"/>
    </row>
    <row r="83" spans="1:57" s="2" customFormat="1" ht="6.95" customHeight="1">
      <c r="A83" s="93"/>
      <c r="B83" s="90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19"/>
      <c r="AR83" s="20"/>
      <c r="BE83" s="19"/>
    </row>
    <row r="84" spans="1:44" s="4" customFormat="1" ht="12" customHeight="1">
      <c r="A84" s="141"/>
      <c r="B84" s="142"/>
      <c r="C84" s="92" t="s">
        <v>13</v>
      </c>
      <c r="D84" s="141"/>
      <c r="E84" s="141"/>
      <c r="F84" s="141"/>
      <c r="G84" s="141"/>
      <c r="H84" s="141"/>
      <c r="I84" s="141"/>
      <c r="J84" s="141"/>
      <c r="K84" s="141"/>
      <c r="L84" s="141" t="str">
        <f>K5</f>
        <v>20200603</v>
      </c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R84" s="26"/>
    </row>
    <row r="85" spans="1:44" s="5" customFormat="1" ht="36.95" customHeight="1">
      <c r="A85" s="143"/>
      <c r="B85" s="144"/>
      <c r="C85" s="145" t="s">
        <v>16</v>
      </c>
      <c r="D85" s="143"/>
      <c r="E85" s="143"/>
      <c r="F85" s="143"/>
      <c r="G85" s="143"/>
      <c r="H85" s="143"/>
      <c r="I85" s="143"/>
      <c r="J85" s="143"/>
      <c r="K85" s="143"/>
      <c r="L85" s="225" t="str">
        <f>K6</f>
        <v>A3126_Teplovodní solární panely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143"/>
      <c r="AR85" s="27"/>
    </row>
    <row r="86" spans="1:57" s="2" customFormat="1" ht="6.95" customHeight="1">
      <c r="A86" s="93"/>
      <c r="B86" s="90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19"/>
      <c r="AR86" s="20"/>
      <c r="BE86" s="19"/>
    </row>
    <row r="87" spans="1:57" s="2" customFormat="1" ht="12" customHeight="1">
      <c r="A87" s="93"/>
      <c r="B87" s="90"/>
      <c r="C87" s="92" t="s">
        <v>20</v>
      </c>
      <c r="D87" s="93"/>
      <c r="E87" s="93"/>
      <c r="F87" s="93"/>
      <c r="G87" s="93"/>
      <c r="H87" s="93"/>
      <c r="I87" s="93"/>
      <c r="J87" s="93"/>
      <c r="K87" s="93"/>
      <c r="L87" s="146" t="str">
        <f>IF(K8="","",K8)</f>
        <v>542 34 Malé Svatoňovice, Strážkovice 70</v>
      </c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2" t="s">
        <v>21</v>
      </c>
      <c r="AJ87" s="93"/>
      <c r="AK87" s="93"/>
      <c r="AL87" s="93"/>
      <c r="AM87" s="227" t="str">
        <f>IF(AN8="","",AN8)</f>
        <v/>
      </c>
      <c r="AN87" s="227"/>
      <c r="AO87" s="93"/>
      <c r="AP87" s="93"/>
      <c r="AQ87" s="19"/>
      <c r="AR87" s="20"/>
      <c r="BE87" s="19"/>
    </row>
    <row r="88" spans="1:57" s="2" customFormat="1" ht="6.95" customHeight="1">
      <c r="A88" s="93"/>
      <c r="B88" s="90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19"/>
      <c r="AR88" s="20"/>
      <c r="BE88" s="19"/>
    </row>
    <row r="89" spans="1:57" s="2" customFormat="1" ht="15.2" customHeight="1">
      <c r="A89" s="93"/>
      <c r="B89" s="90"/>
      <c r="C89" s="92" t="s">
        <v>22</v>
      </c>
      <c r="D89" s="93"/>
      <c r="E89" s="93"/>
      <c r="F89" s="93"/>
      <c r="G89" s="93"/>
      <c r="H89" s="93"/>
      <c r="I89" s="93"/>
      <c r="J89" s="93"/>
      <c r="K89" s="93"/>
      <c r="L89" s="141" t="str">
        <f>IF(E11="","",E11)</f>
        <v>PALIVOVÝ KOMBINÁT ÚSTÍ, státní podnik, Hrbovická 2, 403 39 Chlumec</v>
      </c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2" t="s">
        <v>27</v>
      </c>
      <c r="AJ89" s="93"/>
      <c r="AK89" s="93"/>
      <c r="AL89" s="93"/>
      <c r="AM89" s="228" t="str">
        <f>IF(E17="","",E17)</f>
        <v xml:space="preserve"> </v>
      </c>
      <c r="AN89" s="229"/>
      <c r="AO89" s="229"/>
      <c r="AP89" s="229"/>
      <c r="AQ89" s="19"/>
      <c r="AR89" s="20"/>
      <c r="AS89" s="230" t="s">
        <v>52</v>
      </c>
      <c r="AT89" s="231"/>
      <c r="AU89" s="28"/>
      <c r="AV89" s="28"/>
      <c r="AW89" s="28"/>
      <c r="AX89" s="28"/>
      <c r="AY89" s="28"/>
      <c r="AZ89" s="28"/>
      <c r="BA89" s="28"/>
      <c r="BB89" s="28"/>
      <c r="BC89" s="28"/>
      <c r="BD89" s="29"/>
      <c r="BE89" s="19"/>
    </row>
    <row r="90" spans="1:57" s="2" customFormat="1" ht="15.2" customHeight="1">
      <c r="A90" s="93"/>
      <c r="B90" s="90"/>
      <c r="C90" s="92" t="s">
        <v>25</v>
      </c>
      <c r="D90" s="93"/>
      <c r="E90" s="93"/>
      <c r="F90" s="93"/>
      <c r="G90" s="93"/>
      <c r="H90" s="93"/>
      <c r="I90" s="93"/>
      <c r="J90" s="93"/>
      <c r="K90" s="93"/>
      <c r="L90" s="141" t="str">
        <f>IF(E14="Vyplň údaj","",E14)</f>
        <v/>
      </c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2" t="s">
        <v>30</v>
      </c>
      <c r="AJ90" s="93"/>
      <c r="AK90" s="93"/>
      <c r="AL90" s="93"/>
      <c r="AM90" s="228" t="str">
        <f>IF(E20="","",E20)</f>
        <v xml:space="preserve"> </v>
      </c>
      <c r="AN90" s="229"/>
      <c r="AO90" s="229"/>
      <c r="AP90" s="229"/>
      <c r="AQ90" s="19"/>
      <c r="AR90" s="20"/>
      <c r="AS90" s="232"/>
      <c r="AT90" s="233"/>
      <c r="AU90" s="30"/>
      <c r="AV90" s="30"/>
      <c r="AW90" s="30"/>
      <c r="AX90" s="30"/>
      <c r="AY90" s="30"/>
      <c r="AZ90" s="30"/>
      <c r="BA90" s="30"/>
      <c r="BB90" s="30"/>
      <c r="BC90" s="30"/>
      <c r="BD90" s="31"/>
      <c r="BE90" s="19"/>
    </row>
    <row r="91" spans="1:57" s="2" customFormat="1" ht="10.9" customHeight="1">
      <c r="A91" s="93"/>
      <c r="B91" s="90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19"/>
      <c r="AR91" s="20"/>
      <c r="AS91" s="232"/>
      <c r="AT91" s="233"/>
      <c r="AU91" s="30"/>
      <c r="AV91" s="30"/>
      <c r="AW91" s="30"/>
      <c r="AX91" s="30"/>
      <c r="AY91" s="30"/>
      <c r="AZ91" s="30"/>
      <c r="BA91" s="30"/>
      <c r="BB91" s="30"/>
      <c r="BC91" s="30"/>
      <c r="BD91" s="31"/>
      <c r="BE91" s="19"/>
    </row>
    <row r="92" spans="1:57" s="2" customFormat="1" ht="29.25" customHeight="1">
      <c r="A92" s="93"/>
      <c r="B92" s="90"/>
      <c r="C92" s="220" t="s">
        <v>53</v>
      </c>
      <c r="D92" s="221"/>
      <c r="E92" s="221"/>
      <c r="F92" s="221"/>
      <c r="G92" s="221"/>
      <c r="H92" s="147"/>
      <c r="I92" s="222" t="s">
        <v>54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55</v>
      </c>
      <c r="AH92" s="221"/>
      <c r="AI92" s="221"/>
      <c r="AJ92" s="221"/>
      <c r="AK92" s="221"/>
      <c r="AL92" s="221"/>
      <c r="AM92" s="221"/>
      <c r="AN92" s="222" t="s">
        <v>56</v>
      </c>
      <c r="AO92" s="221"/>
      <c r="AP92" s="224"/>
      <c r="AQ92" s="32" t="s">
        <v>57</v>
      </c>
      <c r="AR92" s="20"/>
      <c r="AS92" s="33" t="s">
        <v>58</v>
      </c>
      <c r="AT92" s="34" t="s">
        <v>59</v>
      </c>
      <c r="AU92" s="34" t="s">
        <v>60</v>
      </c>
      <c r="AV92" s="34" t="s">
        <v>61</v>
      </c>
      <c r="AW92" s="34" t="s">
        <v>62</v>
      </c>
      <c r="AX92" s="34" t="s">
        <v>63</v>
      </c>
      <c r="AY92" s="34" t="s">
        <v>64</v>
      </c>
      <c r="AZ92" s="34" t="s">
        <v>65</v>
      </c>
      <c r="BA92" s="34" t="s">
        <v>66</v>
      </c>
      <c r="BB92" s="34" t="s">
        <v>67</v>
      </c>
      <c r="BC92" s="34" t="s">
        <v>68</v>
      </c>
      <c r="BD92" s="35" t="s">
        <v>69</v>
      </c>
      <c r="BE92" s="19"/>
    </row>
    <row r="93" spans="1:57" s="2" customFormat="1" ht="10.9" customHeight="1">
      <c r="A93" s="93"/>
      <c r="B93" s="90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19"/>
      <c r="AR93" s="20"/>
      <c r="AS93" s="36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8"/>
      <c r="BE93" s="19"/>
    </row>
    <row r="94" spans="1:90" s="6" customFormat="1" ht="32.45" customHeight="1">
      <c r="A94" s="148"/>
      <c r="B94" s="149"/>
      <c r="C94" s="101" t="s">
        <v>70</v>
      </c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216">
        <f>ROUND(AG95,2)</f>
        <v>0</v>
      </c>
      <c r="AH94" s="216"/>
      <c r="AI94" s="216"/>
      <c r="AJ94" s="216"/>
      <c r="AK94" s="216"/>
      <c r="AL94" s="216"/>
      <c r="AM94" s="216"/>
      <c r="AN94" s="217">
        <f>SUM(AG94,AT94)</f>
        <v>0</v>
      </c>
      <c r="AO94" s="217"/>
      <c r="AP94" s="217"/>
      <c r="AQ94" s="40" t="s">
        <v>1</v>
      </c>
      <c r="AR94" s="39"/>
      <c r="AS94" s="41">
        <f>ROUND(AS95,2)</f>
        <v>0</v>
      </c>
      <c r="AT94" s="42">
        <f>ROUND(SUM(AV94:AW94),2)</f>
        <v>0</v>
      </c>
      <c r="AU94" s="43">
        <f>ROUND(AU95,5)</f>
        <v>0</v>
      </c>
      <c r="AV94" s="42">
        <f>ROUND(AZ94*L29,2)</f>
        <v>0</v>
      </c>
      <c r="AW94" s="42">
        <f>ROUND(BA94*L30,2)</f>
        <v>0</v>
      </c>
      <c r="AX94" s="42">
        <f>ROUND(BB94*L29,2)</f>
        <v>0</v>
      </c>
      <c r="AY94" s="42">
        <f>ROUND(BC94*L30,2)</f>
        <v>0</v>
      </c>
      <c r="AZ94" s="42">
        <f>ROUND(AZ95,2)</f>
        <v>0</v>
      </c>
      <c r="BA94" s="42">
        <f>ROUND(BA95,2)</f>
        <v>0</v>
      </c>
      <c r="BB94" s="42">
        <f>ROUND(BB95,2)</f>
        <v>0</v>
      </c>
      <c r="BC94" s="42">
        <f>ROUND(BC95,2)</f>
        <v>0</v>
      </c>
      <c r="BD94" s="44">
        <f>ROUND(BD95,2)</f>
        <v>0</v>
      </c>
      <c r="BS94" s="45" t="s">
        <v>71</v>
      </c>
      <c r="BT94" s="45" t="s">
        <v>72</v>
      </c>
      <c r="BU94" s="46" t="s">
        <v>73</v>
      </c>
      <c r="BV94" s="45" t="s">
        <v>74</v>
      </c>
      <c r="BW94" s="45" t="s">
        <v>4</v>
      </c>
      <c r="BX94" s="45" t="s">
        <v>75</v>
      </c>
      <c r="CL94" s="45" t="s">
        <v>1</v>
      </c>
    </row>
    <row r="95" spans="1:91" s="7" customFormat="1" ht="16.5" customHeight="1">
      <c r="A95" s="151" t="s">
        <v>76</v>
      </c>
      <c r="B95" s="152"/>
      <c r="C95" s="153"/>
      <c r="D95" s="215" t="s">
        <v>77</v>
      </c>
      <c r="E95" s="215"/>
      <c r="F95" s="215"/>
      <c r="G95" s="215"/>
      <c r="H95" s="215"/>
      <c r="I95" s="154"/>
      <c r="J95" s="215" t="s">
        <v>78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08">
        <f>'01 - SO 01 - Teplovodní s...'!J30</f>
        <v>0</v>
      </c>
      <c r="AH95" s="209"/>
      <c r="AI95" s="209"/>
      <c r="AJ95" s="209"/>
      <c r="AK95" s="209"/>
      <c r="AL95" s="209"/>
      <c r="AM95" s="209"/>
      <c r="AN95" s="206">
        <f>SUM(AG95,AT95)</f>
        <v>0</v>
      </c>
      <c r="AO95" s="207"/>
      <c r="AP95" s="207"/>
      <c r="AQ95" s="48" t="s">
        <v>79</v>
      </c>
      <c r="AR95" s="47"/>
      <c r="AS95" s="49">
        <v>0</v>
      </c>
      <c r="AT95" s="50">
        <f>ROUND(SUM(AV95:AW95),2)</f>
        <v>0</v>
      </c>
      <c r="AU95" s="51">
        <f>'01 - SO 01 - Teplovodní s...'!P118</f>
        <v>0</v>
      </c>
      <c r="AV95" s="50">
        <f>'01 - SO 01 - Teplovodní s...'!J33</f>
        <v>0</v>
      </c>
      <c r="AW95" s="50">
        <f>'01 - SO 01 - Teplovodní s...'!J34</f>
        <v>0</v>
      </c>
      <c r="AX95" s="50">
        <f>'01 - SO 01 - Teplovodní s...'!J35</f>
        <v>0</v>
      </c>
      <c r="AY95" s="50">
        <f>'01 - SO 01 - Teplovodní s...'!J36</f>
        <v>0</v>
      </c>
      <c r="AZ95" s="50">
        <f>'01 - SO 01 - Teplovodní s...'!F33</f>
        <v>0</v>
      </c>
      <c r="BA95" s="50">
        <f>'01 - SO 01 - Teplovodní s...'!F34</f>
        <v>0</v>
      </c>
      <c r="BB95" s="50">
        <f>'01 - SO 01 - Teplovodní s...'!F35</f>
        <v>0</v>
      </c>
      <c r="BC95" s="50">
        <f>'01 - SO 01 - Teplovodní s...'!F36</f>
        <v>0</v>
      </c>
      <c r="BD95" s="52">
        <f>'01 - SO 01 - Teplovodní s...'!F37</f>
        <v>0</v>
      </c>
      <c r="BT95" s="53" t="s">
        <v>80</v>
      </c>
      <c r="BV95" s="53" t="s">
        <v>74</v>
      </c>
      <c r="BW95" s="53" t="s">
        <v>81</v>
      </c>
      <c r="BX95" s="53" t="s">
        <v>4</v>
      </c>
      <c r="CL95" s="53" t="s">
        <v>1</v>
      </c>
      <c r="CM95" s="53" t="s">
        <v>82</v>
      </c>
    </row>
    <row r="96" spans="1:57" s="2" customFormat="1" ht="30" customHeight="1">
      <c r="A96" s="93"/>
      <c r="B96" s="90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19"/>
      <c r="AR96" s="20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s="2" customFormat="1" ht="6.95" customHeight="1">
      <c r="A97" s="93"/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24"/>
      <c r="AR97" s="20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</sheetData>
  <sheetProtection algorithmName="SHA-512" hashValue="JReNK7m5kyJUx40ITbHljrWFIkZ7FStdnE3GeK75nh4K2ZHPEGREIojwG0LVUmYQqY3tkfF4HQi9QupbSMgHyA==" saltValue="HKeZWyZV+knT0m0tctLBwg==" spinCount="100000" sheet="1" objects="1" scenarios="1" selectLockedCells="1"/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O 01 - Teplovodní s...'!C2" display="/"/>
  </hyperlinks>
  <printOptions/>
  <pageMargins left="0.39375" right="0.39375" top="0.39375" bottom="0.39375" header="0" footer="0"/>
  <pageSetup blackAndWhite="1" fitToHeight="0" fitToWidth="1" horizontalDpi="600" verticalDpi="600" orientation="portrait" paperSize="9" scale="48" r:id="rId2"/>
  <headerFooter>
    <oddHeader>&amp;LPříloha č. 2 výzvy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workbookViewId="0" topLeftCell="A19">
      <selection activeCell="I121" sqref="I1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5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11" ht="1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46" s="1" customFormat="1" ht="36.9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4" t="s">
        <v>81</v>
      </c>
    </row>
    <row r="3" spans="1:46" s="1" customFormat="1" ht="6.95" customHeight="1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6"/>
      <c r="AT3" s="14" t="s">
        <v>82</v>
      </c>
    </row>
    <row r="4" spans="1:46" s="1" customFormat="1" ht="24.95" customHeight="1">
      <c r="A4" s="119"/>
      <c r="B4" s="122"/>
      <c r="C4" s="119"/>
      <c r="D4" s="91" t="s">
        <v>83</v>
      </c>
      <c r="E4" s="119"/>
      <c r="F4" s="119"/>
      <c r="G4" s="119"/>
      <c r="H4" s="119"/>
      <c r="I4" s="119"/>
      <c r="J4" s="119"/>
      <c r="K4" s="119"/>
      <c r="L4" s="16"/>
      <c r="M4" s="55" t="s">
        <v>10</v>
      </c>
      <c r="AT4" s="14" t="s">
        <v>3</v>
      </c>
    </row>
    <row r="5" spans="1:12" s="1" customFormat="1" ht="6.95" customHeight="1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6"/>
    </row>
    <row r="6" spans="1:12" s="1" customFormat="1" ht="12" customHeight="1">
      <c r="A6" s="119"/>
      <c r="B6" s="122"/>
      <c r="C6" s="119"/>
      <c r="D6" s="92" t="s">
        <v>16</v>
      </c>
      <c r="E6" s="119"/>
      <c r="F6" s="119"/>
      <c r="G6" s="119"/>
      <c r="H6" s="119"/>
      <c r="I6" s="119"/>
      <c r="J6" s="119"/>
      <c r="K6" s="119"/>
      <c r="L6" s="16"/>
    </row>
    <row r="7" spans="1:12" s="1" customFormat="1" ht="16.5" customHeight="1">
      <c r="A7" s="119"/>
      <c r="B7" s="122"/>
      <c r="C7" s="119"/>
      <c r="D7" s="119"/>
      <c r="E7" s="235" t="str">
        <f>'Rekapitulace stavby'!K6</f>
        <v>A3126_Teplovodní solární panely</v>
      </c>
      <c r="F7" s="236"/>
      <c r="G7" s="236"/>
      <c r="H7" s="236"/>
      <c r="I7" s="119"/>
      <c r="J7" s="119"/>
      <c r="K7" s="119"/>
      <c r="L7" s="16"/>
    </row>
    <row r="8" spans="1:31" s="2" customFormat="1" ht="12" customHeight="1">
      <c r="A8" s="93"/>
      <c r="B8" s="90"/>
      <c r="C8" s="93"/>
      <c r="D8" s="92" t="s">
        <v>84</v>
      </c>
      <c r="E8" s="93"/>
      <c r="F8" s="93"/>
      <c r="G8" s="93"/>
      <c r="H8" s="93"/>
      <c r="I8" s="93"/>
      <c r="J8" s="93"/>
      <c r="K8" s="93"/>
      <c r="L8" s="23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" customFormat="1" ht="16.5" customHeight="1">
      <c r="A9" s="93"/>
      <c r="B9" s="90"/>
      <c r="C9" s="93"/>
      <c r="D9" s="93"/>
      <c r="E9" s="225" t="s">
        <v>85</v>
      </c>
      <c r="F9" s="234"/>
      <c r="G9" s="234"/>
      <c r="H9" s="234"/>
      <c r="I9" s="93"/>
      <c r="J9" s="93"/>
      <c r="K9" s="93"/>
      <c r="L9" s="23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2">
      <c r="A10" s="93"/>
      <c r="B10" s="90"/>
      <c r="C10" s="93"/>
      <c r="D10" s="93"/>
      <c r="E10" s="93"/>
      <c r="F10" s="93"/>
      <c r="G10" s="93"/>
      <c r="H10" s="93"/>
      <c r="I10" s="93"/>
      <c r="J10" s="93"/>
      <c r="K10" s="93"/>
      <c r="L10" s="23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" customFormat="1" ht="12" customHeight="1">
      <c r="A11" s="93"/>
      <c r="B11" s="90"/>
      <c r="C11" s="93"/>
      <c r="D11" s="92" t="s">
        <v>18</v>
      </c>
      <c r="E11" s="93"/>
      <c r="F11" s="94" t="s">
        <v>1</v>
      </c>
      <c r="G11" s="93"/>
      <c r="H11" s="93"/>
      <c r="I11" s="92" t="s">
        <v>19</v>
      </c>
      <c r="J11" s="94" t="s">
        <v>1</v>
      </c>
      <c r="K11" s="93"/>
      <c r="L11" s="23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" customFormat="1" ht="12" customHeight="1">
      <c r="A12" s="93"/>
      <c r="B12" s="90"/>
      <c r="C12" s="93"/>
      <c r="D12" s="92" t="s">
        <v>20</v>
      </c>
      <c r="E12" s="93"/>
      <c r="F12" s="94" t="s">
        <v>258</v>
      </c>
      <c r="G12" s="93"/>
      <c r="H12" s="93"/>
      <c r="I12" s="92" t="s">
        <v>21</v>
      </c>
      <c r="J12" s="95"/>
      <c r="K12" s="93"/>
      <c r="L12" s="23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" customFormat="1" ht="10.9" customHeight="1">
      <c r="A13" s="93"/>
      <c r="B13" s="90"/>
      <c r="C13" s="93"/>
      <c r="D13" s="93"/>
      <c r="E13" s="93"/>
      <c r="F13" s="93"/>
      <c r="G13" s="93"/>
      <c r="H13" s="93"/>
      <c r="I13" s="93"/>
      <c r="J13" s="93"/>
      <c r="K13" s="93"/>
      <c r="L13" s="23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" customFormat="1" ht="12" customHeight="1">
      <c r="A14" s="93"/>
      <c r="B14" s="90"/>
      <c r="C14" s="93"/>
      <c r="D14" s="92" t="s">
        <v>22</v>
      </c>
      <c r="E14" s="93"/>
      <c r="F14" s="93"/>
      <c r="G14" s="93"/>
      <c r="H14" s="93"/>
      <c r="I14" s="92" t="s">
        <v>23</v>
      </c>
      <c r="J14" s="94" t="s">
        <v>1</v>
      </c>
      <c r="K14" s="93"/>
      <c r="L14" s="23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8" customHeight="1">
      <c r="A15" s="93"/>
      <c r="B15" s="90"/>
      <c r="C15" s="93"/>
      <c r="D15" s="93"/>
      <c r="E15" s="94" t="s">
        <v>259</v>
      </c>
      <c r="F15" s="93"/>
      <c r="G15" s="93"/>
      <c r="H15" s="93"/>
      <c r="I15" s="92" t="s">
        <v>24</v>
      </c>
      <c r="J15" s="94" t="s">
        <v>1</v>
      </c>
      <c r="K15" s="93"/>
      <c r="L15" s="23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6.95" customHeight="1">
      <c r="A16" s="93"/>
      <c r="B16" s="90"/>
      <c r="C16" s="93"/>
      <c r="D16" s="93"/>
      <c r="E16" s="93"/>
      <c r="F16" s="93"/>
      <c r="G16" s="93"/>
      <c r="H16" s="93"/>
      <c r="I16" s="93"/>
      <c r="J16" s="93"/>
      <c r="K16" s="93"/>
      <c r="L16" s="23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2" customHeight="1">
      <c r="A17" s="93"/>
      <c r="B17" s="90"/>
      <c r="C17" s="93"/>
      <c r="D17" s="92" t="s">
        <v>25</v>
      </c>
      <c r="E17" s="93"/>
      <c r="F17" s="93"/>
      <c r="G17" s="93"/>
      <c r="H17" s="93"/>
      <c r="I17" s="92" t="s">
        <v>23</v>
      </c>
      <c r="J17" s="86" t="str">
        <f>'Rekapitulace stavby'!AN13</f>
        <v>Vyplň údaj</v>
      </c>
      <c r="K17" s="93"/>
      <c r="L17" s="23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8" customHeight="1">
      <c r="A18" s="93"/>
      <c r="B18" s="90"/>
      <c r="C18" s="93"/>
      <c r="D18" s="93"/>
      <c r="E18" s="237" t="str">
        <f>'Rekapitulace stavby'!E14</f>
        <v>Vyplň údaj</v>
      </c>
      <c r="F18" s="238"/>
      <c r="G18" s="238"/>
      <c r="H18" s="238"/>
      <c r="I18" s="92" t="s">
        <v>24</v>
      </c>
      <c r="J18" s="86" t="str">
        <f>'Rekapitulace stavby'!AN14</f>
        <v>Vyplň údaj</v>
      </c>
      <c r="K18" s="93"/>
      <c r="L18" s="2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" customFormat="1" ht="6.95" customHeight="1">
      <c r="A19" s="93"/>
      <c r="B19" s="90"/>
      <c r="C19" s="93"/>
      <c r="D19" s="93"/>
      <c r="E19" s="93"/>
      <c r="F19" s="93"/>
      <c r="G19" s="93"/>
      <c r="H19" s="93"/>
      <c r="I19" s="93"/>
      <c r="J19" s="93"/>
      <c r="K19" s="93"/>
      <c r="L19" s="23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2" customHeight="1">
      <c r="A20" s="93"/>
      <c r="B20" s="90"/>
      <c r="C20" s="93"/>
      <c r="D20" s="92" t="s">
        <v>27</v>
      </c>
      <c r="E20" s="93"/>
      <c r="F20" s="93"/>
      <c r="G20" s="93"/>
      <c r="H20" s="93"/>
      <c r="I20" s="92" t="s">
        <v>23</v>
      </c>
      <c r="J20" s="94" t="str">
        <f>IF('Rekapitulace stavby'!AN16="","",'Rekapitulace stavby'!AN16)</f>
        <v/>
      </c>
      <c r="K20" s="93"/>
      <c r="L20" s="23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8" customHeight="1">
      <c r="A21" s="93"/>
      <c r="B21" s="90"/>
      <c r="C21" s="93"/>
      <c r="D21" s="93"/>
      <c r="E21" s="94" t="str">
        <f>IF('Rekapitulace stavby'!E17="","",'Rekapitulace stavby'!E17)</f>
        <v xml:space="preserve"> </v>
      </c>
      <c r="F21" s="93"/>
      <c r="G21" s="93"/>
      <c r="H21" s="93"/>
      <c r="I21" s="92" t="s">
        <v>24</v>
      </c>
      <c r="J21" s="94" t="str">
        <f>IF('Rekapitulace stavby'!AN17="","",'Rekapitulace stavby'!AN17)</f>
        <v/>
      </c>
      <c r="K21" s="93"/>
      <c r="L21" s="23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6.95" customHeight="1">
      <c r="A22" s="93"/>
      <c r="B22" s="90"/>
      <c r="C22" s="93"/>
      <c r="D22" s="93"/>
      <c r="E22" s="93"/>
      <c r="F22" s="93"/>
      <c r="G22" s="93"/>
      <c r="H22" s="93"/>
      <c r="I22" s="93"/>
      <c r="J22" s="93"/>
      <c r="K22" s="93"/>
      <c r="L22" s="23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2" customHeight="1">
      <c r="A23" s="93"/>
      <c r="B23" s="90"/>
      <c r="C23" s="93"/>
      <c r="D23" s="92" t="s">
        <v>30</v>
      </c>
      <c r="E23" s="93"/>
      <c r="F23" s="93"/>
      <c r="G23" s="93"/>
      <c r="H23" s="93"/>
      <c r="I23" s="92" t="s">
        <v>23</v>
      </c>
      <c r="J23" s="94" t="str">
        <f>IF('Rekapitulace stavby'!AN19="","",'Rekapitulace stavby'!AN19)</f>
        <v/>
      </c>
      <c r="K23" s="93"/>
      <c r="L23" s="23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" customFormat="1" ht="18" customHeight="1">
      <c r="A24" s="93"/>
      <c r="B24" s="90"/>
      <c r="C24" s="93"/>
      <c r="D24" s="93"/>
      <c r="E24" s="94" t="str">
        <f>IF('Rekapitulace stavby'!E20="","",'Rekapitulace stavby'!E20)</f>
        <v xml:space="preserve"> </v>
      </c>
      <c r="F24" s="93"/>
      <c r="G24" s="93"/>
      <c r="H24" s="93"/>
      <c r="I24" s="92" t="s">
        <v>24</v>
      </c>
      <c r="J24" s="94" t="str">
        <f>IF('Rekapitulace stavby'!AN20="","",'Rekapitulace stavby'!AN20)</f>
        <v/>
      </c>
      <c r="K24" s="93"/>
      <c r="L24" s="23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6.95" customHeight="1">
      <c r="A25" s="93"/>
      <c r="B25" s="90"/>
      <c r="C25" s="93"/>
      <c r="D25" s="93"/>
      <c r="E25" s="93"/>
      <c r="F25" s="93"/>
      <c r="G25" s="93"/>
      <c r="H25" s="93"/>
      <c r="I25" s="93"/>
      <c r="J25" s="93"/>
      <c r="K25" s="93"/>
      <c r="L25" s="23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2" customHeight="1">
      <c r="A26" s="93"/>
      <c r="B26" s="90"/>
      <c r="C26" s="93"/>
      <c r="D26" s="92" t="s">
        <v>31</v>
      </c>
      <c r="E26" s="93"/>
      <c r="F26" s="93"/>
      <c r="G26" s="93"/>
      <c r="H26" s="93"/>
      <c r="I26" s="93"/>
      <c r="J26" s="93"/>
      <c r="K26" s="93"/>
      <c r="L26" s="23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8" customFormat="1" ht="16.5" customHeight="1">
      <c r="A27" s="155"/>
      <c r="B27" s="156"/>
      <c r="C27" s="155"/>
      <c r="D27" s="155"/>
      <c r="E27" s="197" t="s">
        <v>1</v>
      </c>
      <c r="F27" s="197"/>
      <c r="G27" s="197"/>
      <c r="H27" s="197"/>
      <c r="I27" s="155"/>
      <c r="J27" s="155"/>
      <c r="K27" s="155"/>
      <c r="L27" s="57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2" customFormat="1" ht="6.95" customHeight="1">
      <c r="A28" s="93"/>
      <c r="B28" s="90"/>
      <c r="C28" s="93"/>
      <c r="D28" s="93"/>
      <c r="E28" s="93"/>
      <c r="F28" s="93"/>
      <c r="G28" s="93"/>
      <c r="H28" s="93"/>
      <c r="I28" s="93"/>
      <c r="J28" s="93"/>
      <c r="K28" s="93"/>
      <c r="L28" s="2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" customFormat="1" ht="6.95" customHeight="1">
      <c r="A29" s="93"/>
      <c r="B29" s="90"/>
      <c r="C29" s="93"/>
      <c r="D29" s="157"/>
      <c r="E29" s="157"/>
      <c r="F29" s="157"/>
      <c r="G29" s="157"/>
      <c r="H29" s="157"/>
      <c r="I29" s="157"/>
      <c r="J29" s="157"/>
      <c r="K29" s="157"/>
      <c r="L29" s="23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25.35" customHeight="1">
      <c r="A30" s="93"/>
      <c r="B30" s="90"/>
      <c r="C30" s="93"/>
      <c r="D30" s="158" t="s">
        <v>32</v>
      </c>
      <c r="E30" s="93"/>
      <c r="F30" s="93"/>
      <c r="G30" s="93"/>
      <c r="H30" s="93"/>
      <c r="I30" s="93"/>
      <c r="J30" s="159">
        <f>ROUND(J118,2)</f>
        <v>0</v>
      </c>
      <c r="K30" s="93"/>
      <c r="L30" s="23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6.95" customHeight="1">
      <c r="A31" s="93"/>
      <c r="B31" s="90"/>
      <c r="C31" s="93"/>
      <c r="D31" s="157"/>
      <c r="E31" s="157"/>
      <c r="F31" s="157"/>
      <c r="G31" s="157"/>
      <c r="H31" s="157"/>
      <c r="I31" s="157"/>
      <c r="J31" s="157"/>
      <c r="K31" s="157"/>
      <c r="L31" s="23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" customFormat="1" ht="14.45" customHeight="1">
      <c r="A32" s="93"/>
      <c r="B32" s="90"/>
      <c r="C32" s="93"/>
      <c r="D32" s="93"/>
      <c r="E32" s="93"/>
      <c r="F32" s="160" t="s">
        <v>34</v>
      </c>
      <c r="G32" s="93"/>
      <c r="H32" s="93"/>
      <c r="I32" s="160" t="s">
        <v>33</v>
      </c>
      <c r="J32" s="160" t="s">
        <v>35</v>
      </c>
      <c r="K32" s="93"/>
      <c r="L32" s="23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4.45" customHeight="1">
      <c r="A33" s="93"/>
      <c r="B33" s="90"/>
      <c r="C33" s="93"/>
      <c r="D33" s="161" t="s">
        <v>36</v>
      </c>
      <c r="E33" s="92" t="s">
        <v>37</v>
      </c>
      <c r="F33" s="181">
        <f>ROUND((SUM(BE118:BE157)),2)</f>
        <v>0</v>
      </c>
      <c r="G33" s="93"/>
      <c r="H33" s="93"/>
      <c r="I33" s="163">
        <v>0.21</v>
      </c>
      <c r="J33" s="181">
        <f>ROUND(((SUM(BE118:BE157))*I33),2)</f>
        <v>0</v>
      </c>
      <c r="K33" s="93"/>
      <c r="L33" s="23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" customFormat="1" ht="14.45" customHeight="1">
      <c r="A34" s="93"/>
      <c r="B34" s="90"/>
      <c r="C34" s="93"/>
      <c r="D34" s="93"/>
      <c r="E34" s="92" t="s">
        <v>38</v>
      </c>
      <c r="F34" s="181">
        <f>ROUND((SUM(BF118:BF157)),2)</f>
        <v>0</v>
      </c>
      <c r="G34" s="93"/>
      <c r="H34" s="93"/>
      <c r="I34" s="163">
        <v>0.15</v>
      </c>
      <c r="J34" s="181">
        <f>ROUND(((SUM(BF118:BF157))*I34),2)</f>
        <v>0</v>
      </c>
      <c r="K34" s="93"/>
      <c r="L34" s="23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4.45" customHeight="1" hidden="1">
      <c r="A35" s="93"/>
      <c r="B35" s="90"/>
      <c r="C35" s="93"/>
      <c r="D35" s="93"/>
      <c r="E35" s="92" t="s">
        <v>39</v>
      </c>
      <c r="F35" s="162">
        <f>ROUND((SUM(BG118:BG157)),2)</f>
        <v>0</v>
      </c>
      <c r="G35" s="93"/>
      <c r="H35" s="93"/>
      <c r="I35" s="163">
        <v>0.21</v>
      </c>
      <c r="J35" s="162">
        <f>0</f>
        <v>0</v>
      </c>
      <c r="K35" s="93"/>
      <c r="L35" s="23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4.45" customHeight="1" hidden="1">
      <c r="A36" s="93"/>
      <c r="B36" s="90"/>
      <c r="C36" s="93"/>
      <c r="D36" s="93"/>
      <c r="E36" s="92" t="s">
        <v>40</v>
      </c>
      <c r="F36" s="162">
        <f>ROUND((SUM(BH118:BH157)),2)</f>
        <v>0</v>
      </c>
      <c r="G36" s="93"/>
      <c r="H36" s="93"/>
      <c r="I36" s="163">
        <v>0.15</v>
      </c>
      <c r="J36" s="162">
        <f>0</f>
        <v>0</v>
      </c>
      <c r="K36" s="93"/>
      <c r="L36" s="23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4.45" customHeight="1" hidden="1">
      <c r="A37" s="93"/>
      <c r="B37" s="90"/>
      <c r="C37" s="93"/>
      <c r="D37" s="93"/>
      <c r="E37" s="92" t="s">
        <v>41</v>
      </c>
      <c r="F37" s="162">
        <f>ROUND((SUM(BI118:BI157)),2)</f>
        <v>0</v>
      </c>
      <c r="G37" s="93"/>
      <c r="H37" s="93"/>
      <c r="I37" s="163">
        <v>0</v>
      </c>
      <c r="J37" s="162">
        <f>0</f>
        <v>0</v>
      </c>
      <c r="K37" s="93"/>
      <c r="L37" s="23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6.95" customHeight="1">
      <c r="A38" s="93"/>
      <c r="B38" s="90"/>
      <c r="C38" s="93"/>
      <c r="D38" s="93"/>
      <c r="E38" s="93"/>
      <c r="F38" s="93"/>
      <c r="G38" s="93"/>
      <c r="H38" s="93"/>
      <c r="I38" s="93"/>
      <c r="J38" s="93"/>
      <c r="K38" s="93"/>
      <c r="L38" s="2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" customFormat="1" ht="25.35" customHeight="1">
      <c r="A39" s="93"/>
      <c r="B39" s="90"/>
      <c r="C39" s="182"/>
      <c r="D39" s="183" t="s">
        <v>42</v>
      </c>
      <c r="E39" s="184"/>
      <c r="F39" s="184"/>
      <c r="G39" s="185" t="s">
        <v>43</v>
      </c>
      <c r="H39" s="186" t="s">
        <v>44</v>
      </c>
      <c r="I39" s="184"/>
      <c r="J39" s="188">
        <f>SUM(J30:J37)</f>
        <v>0</v>
      </c>
      <c r="K39" s="187"/>
      <c r="L39" s="23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" customFormat="1" ht="14.45" customHeight="1">
      <c r="A40" s="93"/>
      <c r="B40" s="90"/>
      <c r="C40" s="93"/>
      <c r="D40" s="93"/>
      <c r="E40" s="93"/>
      <c r="F40" s="93"/>
      <c r="G40" s="93"/>
      <c r="H40" s="93"/>
      <c r="I40" s="93"/>
      <c r="J40" s="93"/>
      <c r="K40" s="93"/>
      <c r="L40" s="23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12" s="1" customFormat="1" ht="14.45" customHeight="1">
      <c r="A41" s="119"/>
      <c r="B41" s="122"/>
      <c r="C41" s="119"/>
      <c r="D41" s="119"/>
      <c r="E41" s="119"/>
      <c r="F41" s="119"/>
      <c r="G41" s="119"/>
      <c r="H41" s="119"/>
      <c r="I41" s="119"/>
      <c r="J41" s="119"/>
      <c r="K41" s="119"/>
      <c r="L41" s="16"/>
    </row>
    <row r="42" spans="1:12" s="1" customFormat="1" ht="14.45" customHeight="1">
      <c r="A42" s="119"/>
      <c r="B42" s="122"/>
      <c r="C42" s="119"/>
      <c r="D42" s="119"/>
      <c r="E42" s="119"/>
      <c r="F42" s="119"/>
      <c r="G42" s="119"/>
      <c r="H42" s="119"/>
      <c r="I42" s="119"/>
      <c r="J42" s="119"/>
      <c r="K42" s="119"/>
      <c r="L42" s="16"/>
    </row>
    <row r="43" spans="1:12" s="1" customFormat="1" ht="14.45" customHeight="1">
      <c r="A43" s="119"/>
      <c r="B43" s="122"/>
      <c r="C43" s="119"/>
      <c r="D43" s="119"/>
      <c r="E43" s="119"/>
      <c r="F43" s="119"/>
      <c r="G43" s="119"/>
      <c r="H43" s="119"/>
      <c r="I43" s="119"/>
      <c r="J43" s="119"/>
      <c r="K43" s="119"/>
      <c r="L43" s="16"/>
    </row>
    <row r="44" spans="1:12" s="1" customFormat="1" ht="14.45" customHeight="1">
      <c r="A44" s="119"/>
      <c r="B44" s="122"/>
      <c r="C44" s="119"/>
      <c r="D44" s="119"/>
      <c r="E44" s="119"/>
      <c r="F44" s="119"/>
      <c r="G44" s="119"/>
      <c r="H44" s="119"/>
      <c r="I44" s="119"/>
      <c r="J44" s="119"/>
      <c r="K44" s="119"/>
      <c r="L44" s="16"/>
    </row>
    <row r="45" spans="1:12" s="1" customFormat="1" ht="14.45" customHeight="1">
      <c r="A45" s="119"/>
      <c r="B45" s="122"/>
      <c r="C45" s="119"/>
      <c r="D45" s="119"/>
      <c r="E45" s="119"/>
      <c r="F45" s="119"/>
      <c r="G45" s="119"/>
      <c r="H45" s="119"/>
      <c r="I45" s="119"/>
      <c r="J45" s="119"/>
      <c r="K45" s="119"/>
      <c r="L45" s="16"/>
    </row>
    <row r="46" spans="1:12" s="1" customFormat="1" ht="14.45" customHeight="1">
      <c r="A46" s="119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6"/>
    </row>
    <row r="47" spans="1:12" s="1" customFormat="1" ht="14.45" customHeight="1">
      <c r="A47" s="119"/>
      <c r="B47" s="122"/>
      <c r="C47" s="119"/>
      <c r="D47" s="119"/>
      <c r="E47" s="119"/>
      <c r="F47" s="119"/>
      <c r="G47" s="119"/>
      <c r="H47" s="119"/>
      <c r="I47" s="119"/>
      <c r="J47" s="119"/>
      <c r="K47" s="119"/>
      <c r="L47" s="16"/>
    </row>
    <row r="48" spans="1:12" s="1" customFormat="1" ht="14.45" customHeight="1">
      <c r="A48" s="119"/>
      <c r="B48" s="122"/>
      <c r="C48" s="119"/>
      <c r="D48" s="119"/>
      <c r="E48" s="119"/>
      <c r="F48" s="119"/>
      <c r="G48" s="119"/>
      <c r="H48" s="119"/>
      <c r="I48" s="119"/>
      <c r="J48" s="119"/>
      <c r="K48" s="119"/>
      <c r="L48" s="16"/>
    </row>
    <row r="49" spans="1:12" s="1" customFormat="1" ht="14.45" customHeight="1">
      <c r="A49" s="119"/>
      <c r="B49" s="122"/>
      <c r="C49" s="119"/>
      <c r="D49" s="119"/>
      <c r="E49" s="119"/>
      <c r="F49" s="119"/>
      <c r="G49" s="119"/>
      <c r="H49" s="119"/>
      <c r="I49" s="119"/>
      <c r="J49" s="119"/>
      <c r="K49" s="119"/>
      <c r="L49" s="16"/>
    </row>
    <row r="50" spans="1:12" s="2" customFormat="1" ht="14.45" customHeight="1">
      <c r="A50" s="135"/>
      <c r="B50" s="136"/>
      <c r="C50" s="135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23"/>
    </row>
    <row r="51" spans="1:12" ht="12">
      <c r="A51" s="119"/>
      <c r="B51" s="122"/>
      <c r="C51" s="119"/>
      <c r="D51" s="119"/>
      <c r="E51" s="119"/>
      <c r="F51" s="119"/>
      <c r="G51" s="119"/>
      <c r="H51" s="119"/>
      <c r="I51" s="119"/>
      <c r="J51" s="119"/>
      <c r="K51" s="119"/>
      <c r="L51" s="16"/>
    </row>
    <row r="52" spans="1:12" ht="12">
      <c r="A52" s="119"/>
      <c r="B52" s="122"/>
      <c r="C52" s="119"/>
      <c r="D52" s="119"/>
      <c r="E52" s="119"/>
      <c r="F52" s="119"/>
      <c r="G52" s="119"/>
      <c r="H52" s="119"/>
      <c r="I52" s="119"/>
      <c r="J52" s="119"/>
      <c r="K52" s="119"/>
      <c r="L52" s="16"/>
    </row>
    <row r="53" spans="1:12" ht="12">
      <c r="A53" s="119"/>
      <c r="B53" s="122"/>
      <c r="C53" s="119"/>
      <c r="D53" s="119"/>
      <c r="E53" s="119"/>
      <c r="F53" s="119"/>
      <c r="G53" s="119"/>
      <c r="H53" s="119"/>
      <c r="I53" s="119"/>
      <c r="J53" s="119"/>
      <c r="K53" s="119"/>
      <c r="L53" s="16"/>
    </row>
    <row r="54" spans="1:12" ht="12">
      <c r="A54" s="119"/>
      <c r="B54" s="122"/>
      <c r="C54" s="119"/>
      <c r="D54" s="119"/>
      <c r="E54" s="119"/>
      <c r="F54" s="119"/>
      <c r="G54" s="119"/>
      <c r="H54" s="119"/>
      <c r="I54" s="119"/>
      <c r="J54" s="119"/>
      <c r="K54" s="119"/>
      <c r="L54" s="16"/>
    </row>
    <row r="55" spans="1:12" ht="12">
      <c r="A55" s="119"/>
      <c r="B55" s="122"/>
      <c r="C55" s="119"/>
      <c r="D55" s="119"/>
      <c r="E55" s="119"/>
      <c r="F55" s="119"/>
      <c r="G55" s="119"/>
      <c r="H55" s="119"/>
      <c r="I55" s="119"/>
      <c r="J55" s="119"/>
      <c r="K55" s="119"/>
      <c r="L55" s="16"/>
    </row>
    <row r="56" spans="1:12" ht="12">
      <c r="A56" s="119"/>
      <c r="B56" s="122"/>
      <c r="C56" s="119"/>
      <c r="D56" s="119"/>
      <c r="E56" s="119"/>
      <c r="F56" s="119"/>
      <c r="G56" s="119"/>
      <c r="H56" s="119"/>
      <c r="I56" s="119"/>
      <c r="J56" s="119"/>
      <c r="K56" s="119"/>
      <c r="L56" s="16"/>
    </row>
    <row r="57" spans="1:12" ht="12">
      <c r="A57" s="119"/>
      <c r="B57" s="122"/>
      <c r="C57" s="119"/>
      <c r="D57" s="119"/>
      <c r="E57" s="119"/>
      <c r="F57" s="119"/>
      <c r="G57" s="119"/>
      <c r="H57" s="119"/>
      <c r="I57" s="119"/>
      <c r="J57" s="119"/>
      <c r="K57" s="119"/>
      <c r="L57" s="16"/>
    </row>
    <row r="58" spans="1:12" ht="12">
      <c r="A58" s="119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6"/>
    </row>
    <row r="59" spans="1:12" ht="12">
      <c r="A59" s="119"/>
      <c r="B59" s="122"/>
      <c r="C59" s="119"/>
      <c r="D59" s="119"/>
      <c r="E59" s="119"/>
      <c r="F59" s="119"/>
      <c r="G59" s="119"/>
      <c r="H59" s="119"/>
      <c r="I59" s="119"/>
      <c r="J59" s="119"/>
      <c r="K59" s="119"/>
      <c r="L59" s="16"/>
    </row>
    <row r="60" spans="1:12" ht="12">
      <c r="A60" s="119"/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6"/>
    </row>
    <row r="61" spans="1:31" s="2" customFormat="1" ht="12.75">
      <c r="A61" s="93"/>
      <c r="B61" s="90"/>
      <c r="C61" s="93"/>
      <c r="D61" s="139" t="s">
        <v>47</v>
      </c>
      <c r="E61" s="128"/>
      <c r="F61" s="165" t="s">
        <v>48</v>
      </c>
      <c r="G61" s="139" t="s">
        <v>47</v>
      </c>
      <c r="H61" s="128"/>
      <c r="I61" s="128"/>
      <c r="J61" s="166" t="s">
        <v>48</v>
      </c>
      <c r="K61" s="128"/>
      <c r="L61" s="23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12" ht="12">
      <c r="A62" s="119"/>
      <c r="B62" s="122"/>
      <c r="C62" s="119"/>
      <c r="D62" s="119"/>
      <c r="E62" s="119"/>
      <c r="F62" s="119"/>
      <c r="G62" s="119"/>
      <c r="H62" s="119"/>
      <c r="I62" s="119"/>
      <c r="J62" s="119"/>
      <c r="K62" s="119"/>
      <c r="L62" s="16"/>
    </row>
    <row r="63" spans="1:12" ht="12">
      <c r="A63" s="119"/>
      <c r="B63" s="122"/>
      <c r="C63" s="119"/>
      <c r="D63" s="119"/>
      <c r="E63" s="119"/>
      <c r="F63" s="119"/>
      <c r="G63" s="119"/>
      <c r="H63" s="119"/>
      <c r="I63" s="119"/>
      <c r="J63" s="119"/>
      <c r="K63" s="119"/>
      <c r="L63" s="16"/>
    </row>
    <row r="64" spans="1:12" ht="12">
      <c r="A64" s="119"/>
      <c r="B64" s="122"/>
      <c r="C64" s="119"/>
      <c r="D64" s="119"/>
      <c r="E64" s="119"/>
      <c r="F64" s="119"/>
      <c r="G64" s="119"/>
      <c r="H64" s="119"/>
      <c r="I64" s="119"/>
      <c r="J64" s="119"/>
      <c r="K64" s="119"/>
      <c r="L64" s="16"/>
    </row>
    <row r="65" spans="1:31" s="2" customFormat="1" ht="12.75">
      <c r="A65" s="93"/>
      <c r="B65" s="90"/>
      <c r="C65" s="93"/>
      <c r="D65" s="137" t="s">
        <v>49</v>
      </c>
      <c r="E65" s="140"/>
      <c r="F65" s="140"/>
      <c r="G65" s="137" t="s">
        <v>50</v>
      </c>
      <c r="H65" s="140"/>
      <c r="I65" s="140"/>
      <c r="J65" s="140"/>
      <c r="K65" s="140"/>
      <c r="L65" s="23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12" ht="12">
      <c r="A66" s="119"/>
      <c r="B66" s="122"/>
      <c r="C66" s="119"/>
      <c r="D66" s="119"/>
      <c r="E66" s="119"/>
      <c r="F66" s="119"/>
      <c r="G66" s="119"/>
      <c r="H66" s="119"/>
      <c r="I66" s="119"/>
      <c r="J66" s="119"/>
      <c r="K66" s="119"/>
      <c r="L66" s="16"/>
    </row>
    <row r="67" spans="1:12" ht="12">
      <c r="A67" s="119"/>
      <c r="B67" s="122"/>
      <c r="C67" s="119"/>
      <c r="D67" s="119"/>
      <c r="E67" s="119"/>
      <c r="F67" s="119"/>
      <c r="G67" s="119"/>
      <c r="H67" s="119"/>
      <c r="I67" s="119"/>
      <c r="J67" s="119"/>
      <c r="K67" s="119"/>
      <c r="L67" s="16"/>
    </row>
    <row r="68" spans="1:12" ht="12">
      <c r="A68" s="119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6"/>
    </row>
    <row r="69" spans="1:12" ht="12">
      <c r="A69" s="119"/>
      <c r="B69" s="122"/>
      <c r="C69" s="119"/>
      <c r="D69" s="119"/>
      <c r="E69" s="119"/>
      <c r="F69" s="119"/>
      <c r="G69" s="119"/>
      <c r="H69" s="119"/>
      <c r="I69" s="119"/>
      <c r="J69" s="119"/>
      <c r="K69" s="119"/>
      <c r="L69" s="16"/>
    </row>
    <row r="70" spans="1:12" ht="12">
      <c r="A70" s="119"/>
      <c r="B70" s="122"/>
      <c r="C70" s="119"/>
      <c r="D70" s="119"/>
      <c r="E70" s="119"/>
      <c r="F70" s="119"/>
      <c r="G70" s="119"/>
      <c r="H70" s="119"/>
      <c r="I70" s="119"/>
      <c r="J70" s="119"/>
      <c r="K70" s="119"/>
      <c r="L70" s="16"/>
    </row>
    <row r="71" spans="1:12" ht="12">
      <c r="A71" s="119"/>
      <c r="B71" s="122"/>
      <c r="C71" s="119"/>
      <c r="D71" s="119"/>
      <c r="E71" s="119"/>
      <c r="F71" s="119"/>
      <c r="G71" s="119"/>
      <c r="H71" s="119"/>
      <c r="I71" s="119"/>
      <c r="J71" s="119"/>
      <c r="K71" s="119"/>
      <c r="L71" s="16"/>
    </row>
    <row r="72" spans="1:12" ht="12">
      <c r="A72" s="119"/>
      <c r="B72" s="122"/>
      <c r="C72" s="119"/>
      <c r="D72" s="119"/>
      <c r="E72" s="119"/>
      <c r="F72" s="119"/>
      <c r="G72" s="119"/>
      <c r="H72" s="119"/>
      <c r="I72" s="119"/>
      <c r="J72" s="119"/>
      <c r="K72" s="119"/>
      <c r="L72" s="16"/>
    </row>
    <row r="73" spans="1:12" ht="12">
      <c r="A73" s="119"/>
      <c r="B73" s="122"/>
      <c r="C73" s="119"/>
      <c r="D73" s="119"/>
      <c r="E73" s="119"/>
      <c r="F73" s="119"/>
      <c r="G73" s="119"/>
      <c r="H73" s="119"/>
      <c r="I73" s="119"/>
      <c r="J73" s="119"/>
      <c r="K73" s="119"/>
      <c r="L73" s="16"/>
    </row>
    <row r="74" spans="1:12" ht="12">
      <c r="A74" s="119"/>
      <c r="B74" s="122"/>
      <c r="C74" s="119"/>
      <c r="D74" s="119"/>
      <c r="E74" s="119"/>
      <c r="F74" s="119"/>
      <c r="G74" s="119"/>
      <c r="H74" s="119"/>
      <c r="I74" s="119"/>
      <c r="J74" s="119"/>
      <c r="K74" s="119"/>
      <c r="L74" s="16"/>
    </row>
    <row r="75" spans="1:12" ht="12">
      <c r="A75" s="119"/>
      <c r="B75" s="122"/>
      <c r="C75" s="119"/>
      <c r="D75" s="119"/>
      <c r="E75" s="119"/>
      <c r="F75" s="119"/>
      <c r="G75" s="119"/>
      <c r="H75" s="119"/>
      <c r="I75" s="119"/>
      <c r="J75" s="119"/>
      <c r="K75" s="119"/>
      <c r="L75" s="16"/>
    </row>
    <row r="76" spans="1:31" s="2" customFormat="1" ht="12.75">
      <c r="A76" s="93"/>
      <c r="B76" s="90"/>
      <c r="C76" s="93"/>
      <c r="D76" s="139" t="s">
        <v>47</v>
      </c>
      <c r="E76" s="128"/>
      <c r="F76" s="165" t="s">
        <v>48</v>
      </c>
      <c r="G76" s="139" t="s">
        <v>47</v>
      </c>
      <c r="H76" s="128"/>
      <c r="I76" s="128"/>
      <c r="J76" s="166" t="s">
        <v>48</v>
      </c>
      <c r="K76" s="128"/>
      <c r="L76" s="23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" customFormat="1" ht="14.45" customHeight="1">
      <c r="A77" s="93"/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23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11" ht="12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1:11" ht="12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1:11" ht="12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1:31" s="2" customFormat="1" ht="6.95" customHeight="1">
      <c r="A81" s="93"/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23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" customFormat="1" ht="24.95" customHeight="1">
      <c r="A82" s="93"/>
      <c r="B82" s="90"/>
      <c r="C82" s="91" t="s">
        <v>86</v>
      </c>
      <c r="D82" s="93"/>
      <c r="E82" s="93"/>
      <c r="F82" s="93"/>
      <c r="G82" s="93"/>
      <c r="H82" s="93"/>
      <c r="I82" s="93"/>
      <c r="J82" s="93"/>
      <c r="K82" s="93"/>
      <c r="L82" s="23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" customFormat="1" ht="6.95" customHeight="1">
      <c r="A83" s="93"/>
      <c r="B83" s="90"/>
      <c r="C83" s="93"/>
      <c r="D83" s="93"/>
      <c r="E83" s="93"/>
      <c r="F83" s="93"/>
      <c r="G83" s="93"/>
      <c r="H83" s="93"/>
      <c r="I83" s="93"/>
      <c r="J83" s="93"/>
      <c r="K83" s="93"/>
      <c r="L83" s="23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" customFormat="1" ht="12" customHeight="1">
      <c r="A84" s="93"/>
      <c r="B84" s="90"/>
      <c r="C84" s="92" t="s">
        <v>16</v>
      </c>
      <c r="D84" s="93"/>
      <c r="E84" s="93"/>
      <c r="F84" s="93"/>
      <c r="G84" s="93"/>
      <c r="H84" s="93"/>
      <c r="I84" s="93"/>
      <c r="J84" s="93"/>
      <c r="K84" s="93"/>
      <c r="L84" s="23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" customFormat="1" ht="16.5" customHeight="1">
      <c r="A85" s="93"/>
      <c r="B85" s="90"/>
      <c r="C85" s="93"/>
      <c r="D85" s="93"/>
      <c r="E85" s="235" t="str">
        <f>E7</f>
        <v>A3126_Teplovodní solární panely</v>
      </c>
      <c r="F85" s="236"/>
      <c r="G85" s="236"/>
      <c r="H85" s="236"/>
      <c r="I85" s="93"/>
      <c r="J85" s="93"/>
      <c r="K85" s="93"/>
      <c r="L85" s="23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" customFormat="1" ht="12" customHeight="1">
      <c r="A86" s="93"/>
      <c r="B86" s="90"/>
      <c r="C86" s="92" t="s">
        <v>84</v>
      </c>
      <c r="D86" s="93"/>
      <c r="E86" s="93"/>
      <c r="F86" s="93"/>
      <c r="G86" s="93"/>
      <c r="H86" s="93"/>
      <c r="I86" s="93"/>
      <c r="J86" s="93"/>
      <c r="K86" s="93"/>
      <c r="L86" s="23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" customFormat="1" ht="16.5" customHeight="1">
      <c r="A87" s="93"/>
      <c r="B87" s="90"/>
      <c r="C87" s="93"/>
      <c r="D87" s="93"/>
      <c r="E87" s="225" t="str">
        <f>E9</f>
        <v>01 - SO 01 - Teplovodní solární panely</v>
      </c>
      <c r="F87" s="234"/>
      <c r="G87" s="234"/>
      <c r="H87" s="234"/>
      <c r="I87" s="93"/>
      <c r="J87" s="93"/>
      <c r="K87" s="93"/>
      <c r="L87" s="23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" customFormat="1" ht="6.95" customHeight="1">
      <c r="A88" s="93"/>
      <c r="B88" s="90"/>
      <c r="C88" s="93"/>
      <c r="D88" s="93"/>
      <c r="E88" s="93"/>
      <c r="F88" s="93"/>
      <c r="G88" s="93"/>
      <c r="H88" s="93"/>
      <c r="I88" s="93"/>
      <c r="J88" s="93"/>
      <c r="K88" s="93"/>
      <c r="L88" s="23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" customFormat="1" ht="12" customHeight="1">
      <c r="A89" s="93"/>
      <c r="B89" s="90"/>
      <c r="C89" s="92" t="s">
        <v>20</v>
      </c>
      <c r="D89" s="93"/>
      <c r="E89" s="93"/>
      <c r="F89" s="94" t="str">
        <f>F12</f>
        <v>542 34 Malé Svatoňovice, Strážkovice 70</v>
      </c>
      <c r="G89" s="93"/>
      <c r="H89" s="93"/>
      <c r="I89" s="92" t="s">
        <v>21</v>
      </c>
      <c r="J89" s="95" t="str">
        <f>IF(J12="","",J12)</f>
        <v/>
      </c>
      <c r="K89" s="93"/>
      <c r="L89" s="23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" customFormat="1" ht="6.95" customHeight="1">
      <c r="A90" s="93"/>
      <c r="B90" s="90"/>
      <c r="C90" s="93"/>
      <c r="D90" s="93"/>
      <c r="E90" s="93"/>
      <c r="F90" s="93"/>
      <c r="G90" s="93"/>
      <c r="H90" s="93"/>
      <c r="I90" s="93"/>
      <c r="J90" s="93"/>
      <c r="K90" s="93"/>
      <c r="L90" s="23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" customFormat="1" ht="15.2" customHeight="1">
      <c r="A91" s="93"/>
      <c r="B91" s="90"/>
      <c r="C91" s="92" t="s">
        <v>22</v>
      </c>
      <c r="D91" s="93"/>
      <c r="E91" s="93"/>
      <c r="F91" s="94" t="str">
        <f>E15</f>
        <v>PALIVOVÝ KOMBINÁT ÚSTÍ, státní podnik, Hrbovická 2, 403 39 Chlumec</v>
      </c>
      <c r="G91" s="93"/>
      <c r="H91" s="93"/>
      <c r="I91" s="92" t="s">
        <v>27</v>
      </c>
      <c r="J91" s="96" t="str">
        <f>E21</f>
        <v xml:space="preserve"> </v>
      </c>
      <c r="K91" s="93"/>
      <c r="L91" s="23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" customFormat="1" ht="15.2" customHeight="1">
      <c r="A92" s="93"/>
      <c r="B92" s="90"/>
      <c r="C92" s="92" t="s">
        <v>25</v>
      </c>
      <c r="D92" s="93"/>
      <c r="E92" s="93"/>
      <c r="F92" s="94" t="str">
        <f>IF(E18="","",E18)</f>
        <v>Vyplň údaj</v>
      </c>
      <c r="G92" s="93"/>
      <c r="H92" s="93"/>
      <c r="I92" s="92" t="s">
        <v>30</v>
      </c>
      <c r="J92" s="96" t="str">
        <f>E24</f>
        <v xml:space="preserve"> </v>
      </c>
      <c r="K92" s="93"/>
      <c r="L92" s="23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" customFormat="1" ht="10.35" customHeight="1">
      <c r="A93" s="93"/>
      <c r="B93" s="90"/>
      <c r="C93" s="93"/>
      <c r="D93" s="93"/>
      <c r="E93" s="93"/>
      <c r="F93" s="93"/>
      <c r="G93" s="93"/>
      <c r="H93" s="93"/>
      <c r="I93" s="93"/>
      <c r="J93" s="93"/>
      <c r="K93" s="93"/>
      <c r="L93" s="23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" customFormat="1" ht="29.25" customHeight="1">
      <c r="A94" s="93"/>
      <c r="B94" s="90"/>
      <c r="C94" s="167" t="s">
        <v>87</v>
      </c>
      <c r="D94" s="164"/>
      <c r="E94" s="164"/>
      <c r="F94" s="164"/>
      <c r="G94" s="164"/>
      <c r="H94" s="164"/>
      <c r="I94" s="164"/>
      <c r="J94" s="168" t="s">
        <v>88</v>
      </c>
      <c r="K94" s="164"/>
      <c r="L94" s="23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" customFormat="1" ht="10.35" customHeight="1">
      <c r="A95" s="93"/>
      <c r="B95" s="90"/>
      <c r="C95" s="93"/>
      <c r="D95" s="93"/>
      <c r="E95" s="93"/>
      <c r="F95" s="93"/>
      <c r="G95" s="93"/>
      <c r="H95" s="93"/>
      <c r="I95" s="93"/>
      <c r="J95" s="93"/>
      <c r="K95" s="93"/>
      <c r="L95" s="23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" customFormat="1" ht="22.9" customHeight="1">
      <c r="A96" s="93"/>
      <c r="B96" s="90"/>
      <c r="C96" s="169" t="s">
        <v>89</v>
      </c>
      <c r="D96" s="93"/>
      <c r="E96" s="93"/>
      <c r="F96" s="93"/>
      <c r="G96" s="93"/>
      <c r="H96" s="93"/>
      <c r="I96" s="93"/>
      <c r="J96" s="159">
        <f>J118</f>
        <v>0</v>
      </c>
      <c r="K96" s="93"/>
      <c r="L96" s="23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14" t="s">
        <v>90</v>
      </c>
    </row>
    <row r="97" spans="1:12" s="9" customFormat="1" ht="24.95" customHeight="1">
      <c r="A97" s="170"/>
      <c r="B97" s="171"/>
      <c r="C97" s="170"/>
      <c r="D97" s="172" t="s">
        <v>91</v>
      </c>
      <c r="E97" s="173"/>
      <c r="F97" s="173"/>
      <c r="G97" s="173"/>
      <c r="H97" s="173"/>
      <c r="I97" s="173"/>
      <c r="J97" s="174">
        <f>J119</f>
        <v>0</v>
      </c>
      <c r="K97" s="170"/>
      <c r="L97" s="58"/>
    </row>
    <row r="98" spans="1:12" s="10" customFormat="1" ht="19.9" customHeight="1">
      <c r="A98" s="175"/>
      <c r="B98" s="176"/>
      <c r="C98" s="175"/>
      <c r="D98" s="177" t="s">
        <v>92</v>
      </c>
      <c r="E98" s="178"/>
      <c r="F98" s="178"/>
      <c r="G98" s="178"/>
      <c r="H98" s="178"/>
      <c r="I98" s="178"/>
      <c r="J98" s="179">
        <f>J120</f>
        <v>0</v>
      </c>
      <c r="K98" s="175"/>
      <c r="L98" s="59"/>
    </row>
    <row r="99" spans="1:31" s="2" customFormat="1" ht="21.75" customHeight="1">
      <c r="A99" s="93"/>
      <c r="B99" s="90"/>
      <c r="C99" s="93"/>
      <c r="D99" s="93"/>
      <c r="E99" s="93"/>
      <c r="F99" s="93"/>
      <c r="G99" s="93"/>
      <c r="H99" s="93"/>
      <c r="I99" s="93"/>
      <c r="J99" s="93"/>
      <c r="K99" s="93"/>
      <c r="L99" s="23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s="2" customFormat="1" ht="6.95" customHeight="1">
      <c r="A100" s="93"/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23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11" ht="12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1:11" ht="12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</row>
    <row r="103" spans="1:11" ht="12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</row>
    <row r="104" spans="1:31" s="2" customFormat="1" ht="6.95" customHeight="1">
      <c r="A104" s="93"/>
      <c r="B104" s="87"/>
      <c r="C104" s="88"/>
      <c r="D104" s="88"/>
      <c r="E104" s="88"/>
      <c r="F104" s="88"/>
      <c r="G104" s="88"/>
      <c r="H104" s="88"/>
      <c r="I104" s="88"/>
      <c r="J104" s="88"/>
      <c r="K104" s="89"/>
      <c r="L104" s="23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s="2" customFormat="1" ht="24.95" customHeight="1">
      <c r="A105" s="93"/>
      <c r="B105" s="90"/>
      <c r="C105" s="91" t="s">
        <v>93</v>
      </c>
      <c r="D105" s="93"/>
      <c r="E105" s="93"/>
      <c r="F105" s="93"/>
      <c r="G105" s="93"/>
      <c r="H105" s="93"/>
      <c r="I105" s="93"/>
      <c r="J105" s="93"/>
      <c r="K105" s="93"/>
      <c r="L105" s="23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2" customFormat="1" ht="6.95" customHeight="1">
      <c r="A106" s="93"/>
      <c r="B106" s="90"/>
      <c r="C106" s="93"/>
      <c r="D106" s="93"/>
      <c r="E106" s="93"/>
      <c r="F106" s="93"/>
      <c r="G106" s="93"/>
      <c r="H106" s="93"/>
      <c r="I106" s="93"/>
      <c r="J106" s="93"/>
      <c r="K106" s="93"/>
      <c r="L106" s="23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" customFormat="1" ht="12" customHeight="1">
      <c r="A107" s="93"/>
      <c r="B107" s="90"/>
      <c r="C107" s="92" t="s">
        <v>16</v>
      </c>
      <c r="D107" s="93"/>
      <c r="E107" s="93"/>
      <c r="F107" s="93"/>
      <c r="G107" s="93"/>
      <c r="H107" s="93"/>
      <c r="I107" s="93"/>
      <c r="J107" s="93"/>
      <c r="K107" s="93"/>
      <c r="L107" s="23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" customFormat="1" ht="16.5" customHeight="1">
      <c r="A108" s="93"/>
      <c r="B108" s="90"/>
      <c r="C108" s="93"/>
      <c r="D108" s="93"/>
      <c r="E108" s="235" t="str">
        <f>E7</f>
        <v>A3126_Teplovodní solární panely</v>
      </c>
      <c r="F108" s="236"/>
      <c r="G108" s="236"/>
      <c r="H108" s="236"/>
      <c r="I108" s="93"/>
      <c r="J108" s="93"/>
      <c r="K108" s="93"/>
      <c r="L108" s="23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" customFormat="1" ht="12" customHeight="1">
      <c r="A109" s="93"/>
      <c r="B109" s="90"/>
      <c r="C109" s="92" t="s">
        <v>84</v>
      </c>
      <c r="D109" s="93"/>
      <c r="E109" s="93"/>
      <c r="F109" s="93"/>
      <c r="G109" s="93"/>
      <c r="H109" s="93"/>
      <c r="I109" s="93"/>
      <c r="J109" s="93"/>
      <c r="K109" s="93"/>
      <c r="L109" s="23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" customFormat="1" ht="16.5" customHeight="1">
      <c r="A110" s="93"/>
      <c r="B110" s="90"/>
      <c r="C110" s="93"/>
      <c r="D110" s="93"/>
      <c r="E110" s="225" t="str">
        <f>E9</f>
        <v>01 - SO 01 - Teplovodní solární panely</v>
      </c>
      <c r="F110" s="234"/>
      <c r="G110" s="234"/>
      <c r="H110" s="234"/>
      <c r="I110" s="93"/>
      <c r="J110" s="93"/>
      <c r="K110" s="93"/>
      <c r="L110" s="23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" customFormat="1" ht="6.95" customHeight="1">
      <c r="A111" s="93"/>
      <c r="B111" s="90"/>
      <c r="C111" s="93"/>
      <c r="D111" s="93"/>
      <c r="E111" s="93"/>
      <c r="F111" s="93"/>
      <c r="G111" s="93"/>
      <c r="H111" s="93"/>
      <c r="I111" s="93"/>
      <c r="J111" s="93"/>
      <c r="K111" s="93"/>
      <c r="L111" s="23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" customFormat="1" ht="12" customHeight="1">
      <c r="A112" s="93"/>
      <c r="B112" s="90"/>
      <c r="C112" s="92" t="s">
        <v>20</v>
      </c>
      <c r="D112" s="93"/>
      <c r="E112" s="93"/>
      <c r="F112" s="94" t="str">
        <f>F12</f>
        <v>542 34 Malé Svatoňovice, Strážkovice 70</v>
      </c>
      <c r="G112" s="93"/>
      <c r="H112" s="93"/>
      <c r="I112" s="92" t="s">
        <v>21</v>
      </c>
      <c r="J112" s="95" t="str">
        <f>IF(J12="","",J12)</f>
        <v/>
      </c>
      <c r="K112" s="93"/>
      <c r="L112" s="23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" customFormat="1" ht="6.95" customHeight="1">
      <c r="A113" s="93"/>
      <c r="B113" s="90"/>
      <c r="C113" s="93"/>
      <c r="D113" s="93"/>
      <c r="E113" s="93"/>
      <c r="F113" s="93"/>
      <c r="G113" s="93"/>
      <c r="H113" s="93"/>
      <c r="I113" s="93"/>
      <c r="J113" s="93"/>
      <c r="K113" s="93"/>
      <c r="L113" s="23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" customFormat="1" ht="15.2" customHeight="1">
      <c r="A114" s="93"/>
      <c r="B114" s="90"/>
      <c r="C114" s="92" t="s">
        <v>22</v>
      </c>
      <c r="D114" s="93"/>
      <c r="E114" s="93"/>
      <c r="F114" s="94" t="str">
        <f>E15</f>
        <v>PALIVOVÝ KOMBINÁT ÚSTÍ, státní podnik, Hrbovická 2, 403 39 Chlumec</v>
      </c>
      <c r="G114" s="93"/>
      <c r="H114" s="93"/>
      <c r="I114" s="92" t="s">
        <v>27</v>
      </c>
      <c r="J114" s="96" t="str">
        <f>E21</f>
        <v xml:space="preserve"> </v>
      </c>
      <c r="K114" s="93"/>
      <c r="L114" s="23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" customFormat="1" ht="15.2" customHeight="1">
      <c r="A115" s="93"/>
      <c r="B115" s="90"/>
      <c r="C115" s="92" t="s">
        <v>25</v>
      </c>
      <c r="D115" s="93"/>
      <c r="E115" s="93"/>
      <c r="F115" s="94" t="str">
        <f>IF(E18="","",E18)</f>
        <v>Vyplň údaj</v>
      </c>
      <c r="G115" s="93"/>
      <c r="H115" s="93"/>
      <c r="I115" s="92" t="s">
        <v>30</v>
      </c>
      <c r="J115" s="96" t="str">
        <f>E24</f>
        <v xml:space="preserve"> </v>
      </c>
      <c r="K115" s="93"/>
      <c r="L115" s="23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" customFormat="1" ht="10.35" customHeight="1">
      <c r="A116" s="93"/>
      <c r="B116" s="90"/>
      <c r="C116" s="93"/>
      <c r="D116" s="93"/>
      <c r="E116" s="93"/>
      <c r="F116" s="93"/>
      <c r="G116" s="93"/>
      <c r="H116" s="93"/>
      <c r="I116" s="93"/>
      <c r="J116" s="93"/>
      <c r="K116" s="93"/>
      <c r="L116" s="23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11" customFormat="1" ht="29.25" customHeight="1">
      <c r="A117" s="180"/>
      <c r="B117" s="97"/>
      <c r="C117" s="98" t="s">
        <v>94</v>
      </c>
      <c r="D117" s="99" t="s">
        <v>57</v>
      </c>
      <c r="E117" s="99" t="s">
        <v>53</v>
      </c>
      <c r="F117" s="99" t="s">
        <v>54</v>
      </c>
      <c r="G117" s="99" t="s">
        <v>95</v>
      </c>
      <c r="H117" s="99" t="s">
        <v>96</v>
      </c>
      <c r="I117" s="99" t="s">
        <v>97</v>
      </c>
      <c r="J117" s="99" t="s">
        <v>88</v>
      </c>
      <c r="K117" s="100" t="s">
        <v>98</v>
      </c>
      <c r="L117" s="61"/>
      <c r="M117" s="33" t="s">
        <v>1</v>
      </c>
      <c r="N117" s="34" t="s">
        <v>36</v>
      </c>
      <c r="O117" s="34" t="s">
        <v>99</v>
      </c>
      <c r="P117" s="34" t="s">
        <v>100</v>
      </c>
      <c r="Q117" s="34" t="s">
        <v>101</v>
      </c>
      <c r="R117" s="34" t="s">
        <v>102</v>
      </c>
      <c r="S117" s="34" t="s">
        <v>103</v>
      </c>
      <c r="T117" s="35" t="s">
        <v>104</v>
      </c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</row>
    <row r="118" spans="1:63" s="2" customFormat="1" ht="22.9" customHeight="1">
      <c r="A118" s="93"/>
      <c r="B118" s="90"/>
      <c r="C118" s="101" t="s">
        <v>105</v>
      </c>
      <c r="D118" s="93"/>
      <c r="E118" s="93"/>
      <c r="F118" s="93"/>
      <c r="G118" s="93"/>
      <c r="H118" s="93"/>
      <c r="I118" s="93"/>
      <c r="J118" s="102">
        <f>BK118</f>
        <v>0</v>
      </c>
      <c r="K118" s="93"/>
      <c r="L118" s="20"/>
      <c r="M118" s="36"/>
      <c r="N118" s="28"/>
      <c r="O118" s="37"/>
      <c r="P118" s="62">
        <f>P119</f>
        <v>0</v>
      </c>
      <c r="Q118" s="37"/>
      <c r="R118" s="62">
        <f>R119</f>
        <v>0</v>
      </c>
      <c r="S118" s="37"/>
      <c r="T118" s="63">
        <f>T119</f>
        <v>0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T118" s="14" t="s">
        <v>71</v>
      </c>
      <c r="AU118" s="14" t="s">
        <v>90</v>
      </c>
      <c r="BK118" s="64">
        <f>BK119</f>
        <v>0</v>
      </c>
    </row>
    <row r="119" spans="1:63" s="12" customFormat="1" ht="25.9" customHeight="1">
      <c r="A119" s="104"/>
      <c r="B119" s="103"/>
      <c r="C119" s="104"/>
      <c r="D119" s="105" t="s">
        <v>71</v>
      </c>
      <c r="E119" s="106" t="s">
        <v>106</v>
      </c>
      <c r="F119" s="106" t="s">
        <v>106</v>
      </c>
      <c r="G119" s="104"/>
      <c r="H119" s="104"/>
      <c r="I119" s="104"/>
      <c r="J119" s="107">
        <f>BK119</f>
        <v>0</v>
      </c>
      <c r="K119" s="104"/>
      <c r="L119" s="65"/>
      <c r="M119" s="67"/>
      <c r="N119" s="68"/>
      <c r="O119" s="68"/>
      <c r="P119" s="69">
        <f>P120</f>
        <v>0</v>
      </c>
      <c r="Q119" s="68"/>
      <c r="R119" s="69">
        <f>R120</f>
        <v>0</v>
      </c>
      <c r="S119" s="68"/>
      <c r="T119" s="70">
        <f>T120</f>
        <v>0</v>
      </c>
      <c r="AR119" s="66" t="s">
        <v>80</v>
      </c>
      <c r="AT119" s="71" t="s">
        <v>71</v>
      </c>
      <c r="AU119" s="71" t="s">
        <v>72</v>
      </c>
      <c r="AY119" s="66" t="s">
        <v>107</v>
      </c>
      <c r="BK119" s="72">
        <f>BK120</f>
        <v>0</v>
      </c>
    </row>
    <row r="120" spans="1:63" s="12" customFormat="1" ht="22.9" customHeight="1">
      <c r="A120" s="104"/>
      <c r="B120" s="103"/>
      <c r="C120" s="104"/>
      <c r="D120" s="105" t="s">
        <v>71</v>
      </c>
      <c r="E120" s="108" t="s">
        <v>77</v>
      </c>
      <c r="F120" s="108" t="s">
        <v>108</v>
      </c>
      <c r="G120" s="104"/>
      <c r="H120" s="104"/>
      <c r="I120" s="104"/>
      <c r="J120" s="109">
        <f>BK120</f>
        <v>0</v>
      </c>
      <c r="K120" s="104"/>
      <c r="L120" s="65"/>
      <c r="M120" s="67"/>
      <c r="N120" s="68"/>
      <c r="O120" s="68"/>
      <c r="P120" s="69">
        <f>SUM(P121:P157)</f>
        <v>0</v>
      </c>
      <c r="Q120" s="68"/>
      <c r="R120" s="69">
        <f>SUM(R121:R157)</f>
        <v>0</v>
      </c>
      <c r="S120" s="68"/>
      <c r="T120" s="70">
        <f>SUM(T121:T157)</f>
        <v>0</v>
      </c>
      <c r="AR120" s="66" t="s">
        <v>80</v>
      </c>
      <c r="AT120" s="71" t="s">
        <v>71</v>
      </c>
      <c r="AU120" s="71" t="s">
        <v>80</v>
      </c>
      <c r="AY120" s="66" t="s">
        <v>107</v>
      </c>
      <c r="BK120" s="72">
        <f>SUM(BK121:BK157)</f>
        <v>0</v>
      </c>
    </row>
    <row r="121" spans="1:65" s="2" customFormat="1" ht="16.5" customHeight="1">
      <c r="A121" s="93"/>
      <c r="B121" s="90"/>
      <c r="C121" s="110" t="s">
        <v>80</v>
      </c>
      <c r="D121" s="110" t="s">
        <v>109</v>
      </c>
      <c r="E121" s="111" t="s">
        <v>110</v>
      </c>
      <c r="F121" s="112" t="s">
        <v>111</v>
      </c>
      <c r="G121" s="113" t="s">
        <v>112</v>
      </c>
      <c r="H121" s="114">
        <v>5</v>
      </c>
      <c r="I121" s="73"/>
      <c r="J121" s="115">
        <f aca="true" t="shared" si="0" ref="J121:J157">ROUND(I121*H121,2)</f>
        <v>0</v>
      </c>
      <c r="K121" s="112" t="s">
        <v>257</v>
      </c>
      <c r="L121" s="20"/>
      <c r="M121" s="74" t="s">
        <v>1</v>
      </c>
      <c r="N121" s="75" t="s">
        <v>37</v>
      </c>
      <c r="O121" s="30"/>
      <c r="P121" s="76">
        <f aca="true" t="shared" si="1" ref="P121:P157">O121*H121</f>
        <v>0</v>
      </c>
      <c r="Q121" s="76">
        <v>0</v>
      </c>
      <c r="R121" s="76">
        <f aca="true" t="shared" si="2" ref="R121:R157">Q121*H121</f>
        <v>0</v>
      </c>
      <c r="S121" s="76">
        <v>0</v>
      </c>
      <c r="T121" s="77">
        <f aca="true" t="shared" si="3" ref="T121:T157">S121*H121</f>
        <v>0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R121" s="78" t="s">
        <v>113</v>
      </c>
      <c r="AT121" s="78" t="s">
        <v>109</v>
      </c>
      <c r="AU121" s="78" t="s">
        <v>82</v>
      </c>
      <c r="AY121" s="14" t="s">
        <v>107</v>
      </c>
      <c r="BE121" s="79">
        <f aca="true" t="shared" si="4" ref="BE121:BE157">IF(N121="základní",J121,0)</f>
        <v>0</v>
      </c>
      <c r="BF121" s="79">
        <f aca="true" t="shared" si="5" ref="BF121:BF157">IF(N121="snížená",J121,0)</f>
        <v>0</v>
      </c>
      <c r="BG121" s="79">
        <f aca="true" t="shared" si="6" ref="BG121:BG157">IF(N121="zákl. přenesená",J121,0)</f>
        <v>0</v>
      </c>
      <c r="BH121" s="79">
        <f aca="true" t="shared" si="7" ref="BH121:BH157">IF(N121="sníž. přenesená",J121,0)</f>
        <v>0</v>
      </c>
      <c r="BI121" s="79">
        <f aca="true" t="shared" si="8" ref="BI121:BI157">IF(N121="nulová",J121,0)</f>
        <v>0</v>
      </c>
      <c r="BJ121" s="14" t="s">
        <v>80</v>
      </c>
      <c r="BK121" s="79">
        <f aca="true" t="shared" si="9" ref="BK121:BK157">ROUND(I121*H121,2)</f>
        <v>0</v>
      </c>
      <c r="BL121" s="14" t="s">
        <v>113</v>
      </c>
      <c r="BM121" s="78" t="s">
        <v>114</v>
      </c>
    </row>
    <row r="122" spans="1:65" s="2" customFormat="1" ht="16.5" customHeight="1">
      <c r="A122" s="93"/>
      <c r="B122" s="90"/>
      <c r="C122" s="110" t="s">
        <v>82</v>
      </c>
      <c r="D122" s="110" t="s">
        <v>109</v>
      </c>
      <c r="E122" s="111" t="s">
        <v>115</v>
      </c>
      <c r="F122" s="112" t="s">
        <v>116</v>
      </c>
      <c r="G122" s="113" t="s">
        <v>112</v>
      </c>
      <c r="H122" s="114">
        <v>1</v>
      </c>
      <c r="I122" s="73"/>
      <c r="J122" s="115">
        <f t="shared" si="0"/>
        <v>0</v>
      </c>
      <c r="K122" s="112" t="s">
        <v>257</v>
      </c>
      <c r="L122" s="20"/>
      <c r="M122" s="74" t="s">
        <v>1</v>
      </c>
      <c r="N122" s="75" t="s">
        <v>37</v>
      </c>
      <c r="O122" s="30"/>
      <c r="P122" s="76">
        <f t="shared" si="1"/>
        <v>0</v>
      </c>
      <c r="Q122" s="76">
        <v>0</v>
      </c>
      <c r="R122" s="76">
        <f t="shared" si="2"/>
        <v>0</v>
      </c>
      <c r="S122" s="76">
        <v>0</v>
      </c>
      <c r="T122" s="77">
        <f t="shared" si="3"/>
        <v>0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R122" s="78" t="s">
        <v>113</v>
      </c>
      <c r="AT122" s="78" t="s">
        <v>109</v>
      </c>
      <c r="AU122" s="78" t="s">
        <v>82</v>
      </c>
      <c r="AY122" s="14" t="s">
        <v>107</v>
      </c>
      <c r="BE122" s="79">
        <f t="shared" si="4"/>
        <v>0</v>
      </c>
      <c r="BF122" s="79">
        <f t="shared" si="5"/>
        <v>0</v>
      </c>
      <c r="BG122" s="79">
        <f t="shared" si="6"/>
        <v>0</v>
      </c>
      <c r="BH122" s="79">
        <f t="shared" si="7"/>
        <v>0</v>
      </c>
      <c r="BI122" s="79">
        <f t="shared" si="8"/>
        <v>0</v>
      </c>
      <c r="BJ122" s="14" t="s">
        <v>80</v>
      </c>
      <c r="BK122" s="79">
        <f t="shared" si="9"/>
        <v>0</v>
      </c>
      <c r="BL122" s="14" t="s">
        <v>113</v>
      </c>
      <c r="BM122" s="78" t="s">
        <v>117</v>
      </c>
    </row>
    <row r="123" spans="1:65" s="2" customFormat="1" ht="16.5" customHeight="1">
      <c r="A123" s="93"/>
      <c r="B123" s="90"/>
      <c r="C123" s="110" t="s">
        <v>118</v>
      </c>
      <c r="D123" s="110" t="s">
        <v>109</v>
      </c>
      <c r="E123" s="111" t="s">
        <v>119</v>
      </c>
      <c r="F123" s="112" t="s">
        <v>120</v>
      </c>
      <c r="G123" s="113" t="s">
        <v>112</v>
      </c>
      <c r="H123" s="114">
        <v>1</v>
      </c>
      <c r="I123" s="73"/>
      <c r="J123" s="115">
        <f t="shared" si="0"/>
        <v>0</v>
      </c>
      <c r="K123" s="112" t="s">
        <v>257</v>
      </c>
      <c r="L123" s="20"/>
      <c r="M123" s="74" t="s">
        <v>1</v>
      </c>
      <c r="N123" s="75" t="s">
        <v>37</v>
      </c>
      <c r="O123" s="30"/>
      <c r="P123" s="76">
        <f t="shared" si="1"/>
        <v>0</v>
      </c>
      <c r="Q123" s="76">
        <v>0</v>
      </c>
      <c r="R123" s="76">
        <f t="shared" si="2"/>
        <v>0</v>
      </c>
      <c r="S123" s="76">
        <v>0</v>
      </c>
      <c r="T123" s="77">
        <f t="shared" si="3"/>
        <v>0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R123" s="78" t="s">
        <v>113</v>
      </c>
      <c r="AT123" s="78" t="s">
        <v>109</v>
      </c>
      <c r="AU123" s="78" t="s">
        <v>82</v>
      </c>
      <c r="AY123" s="14" t="s">
        <v>107</v>
      </c>
      <c r="BE123" s="79">
        <f t="shared" si="4"/>
        <v>0</v>
      </c>
      <c r="BF123" s="79">
        <f t="shared" si="5"/>
        <v>0</v>
      </c>
      <c r="BG123" s="79">
        <f t="shared" si="6"/>
        <v>0</v>
      </c>
      <c r="BH123" s="79">
        <f t="shared" si="7"/>
        <v>0</v>
      </c>
      <c r="BI123" s="79">
        <f t="shared" si="8"/>
        <v>0</v>
      </c>
      <c r="BJ123" s="14" t="s">
        <v>80</v>
      </c>
      <c r="BK123" s="79">
        <f t="shared" si="9"/>
        <v>0</v>
      </c>
      <c r="BL123" s="14" t="s">
        <v>113</v>
      </c>
      <c r="BM123" s="78" t="s">
        <v>121</v>
      </c>
    </row>
    <row r="124" spans="1:65" s="2" customFormat="1" ht="16.5" customHeight="1">
      <c r="A124" s="93"/>
      <c r="B124" s="90"/>
      <c r="C124" s="110" t="s">
        <v>113</v>
      </c>
      <c r="D124" s="110" t="s">
        <v>109</v>
      </c>
      <c r="E124" s="111" t="s">
        <v>122</v>
      </c>
      <c r="F124" s="112" t="s">
        <v>123</v>
      </c>
      <c r="G124" s="113" t="s">
        <v>112</v>
      </c>
      <c r="H124" s="114">
        <v>6</v>
      </c>
      <c r="I124" s="73"/>
      <c r="J124" s="115">
        <f t="shared" si="0"/>
        <v>0</v>
      </c>
      <c r="K124" s="112" t="s">
        <v>257</v>
      </c>
      <c r="L124" s="20"/>
      <c r="M124" s="74" t="s">
        <v>1</v>
      </c>
      <c r="N124" s="75" t="s">
        <v>37</v>
      </c>
      <c r="O124" s="30"/>
      <c r="P124" s="76">
        <f t="shared" si="1"/>
        <v>0</v>
      </c>
      <c r="Q124" s="76">
        <v>0</v>
      </c>
      <c r="R124" s="76">
        <f t="shared" si="2"/>
        <v>0</v>
      </c>
      <c r="S124" s="76">
        <v>0</v>
      </c>
      <c r="T124" s="77">
        <f t="shared" si="3"/>
        <v>0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R124" s="78" t="s">
        <v>113</v>
      </c>
      <c r="AT124" s="78" t="s">
        <v>109</v>
      </c>
      <c r="AU124" s="78" t="s">
        <v>82</v>
      </c>
      <c r="AY124" s="14" t="s">
        <v>107</v>
      </c>
      <c r="BE124" s="79">
        <f t="shared" si="4"/>
        <v>0</v>
      </c>
      <c r="BF124" s="79">
        <f t="shared" si="5"/>
        <v>0</v>
      </c>
      <c r="BG124" s="79">
        <f t="shared" si="6"/>
        <v>0</v>
      </c>
      <c r="BH124" s="79">
        <f t="shared" si="7"/>
        <v>0</v>
      </c>
      <c r="BI124" s="79">
        <f t="shared" si="8"/>
        <v>0</v>
      </c>
      <c r="BJ124" s="14" t="s">
        <v>80</v>
      </c>
      <c r="BK124" s="79">
        <f t="shared" si="9"/>
        <v>0</v>
      </c>
      <c r="BL124" s="14" t="s">
        <v>113</v>
      </c>
      <c r="BM124" s="78" t="s">
        <v>124</v>
      </c>
    </row>
    <row r="125" spans="1:65" s="2" customFormat="1" ht="16.5" customHeight="1">
      <c r="A125" s="93"/>
      <c r="B125" s="90"/>
      <c r="C125" s="110" t="s">
        <v>125</v>
      </c>
      <c r="D125" s="110" t="s">
        <v>109</v>
      </c>
      <c r="E125" s="111" t="s">
        <v>126</v>
      </c>
      <c r="F125" s="112" t="s">
        <v>127</v>
      </c>
      <c r="G125" s="113" t="s">
        <v>112</v>
      </c>
      <c r="H125" s="114">
        <v>1</v>
      </c>
      <c r="I125" s="73"/>
      <c r="J125" s="115">
        <f t="shared" si="0"/>
        <v>0</v>
      </c>
      <c r="K125" s="112" t="s">
        <v>257</v>
      </c>
      <c r="L125" s="20"/>
      <c r="M125" s="74" t="s">
        <v>1</v>
      </c>
      <c r="N125" s="75" t="s">
        <v>37</v>
      </c>
      <c r="O125" s="30"/>
      <c r="P125" s="76">
        <f t="shared" si="1"/>
        <v>0</v>
      </c>
      <c r="Q125" s="76">
        <v>0</v>
      </c>
      <c r="R125" s="76">
        <f t="shared" si="2"/>
        <v>0</v>
      </c>
      <c r="S125" s="76">
        <v>0</v>
      </c>
      <c r="T125" s="77">
        <f t="shared" si="3"/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78" t="s">
        <v>113</v>
      </c>
      <c r="AT125" s="78" t="s">
        <v>109</v>
      </c>
      <c r="AU125" s="78" t="s">
        <v>82</v>
      </c>
      <c r="AY125" s="14" t="s">
        <v>107</v>
      </c>
      <c r="BE125" s="79">
        <f t="shared" si="4"/>
        <v>0</v>
      </c>
      <c r="BF125" s="79">
        <f t="shared" si="5"/>
        <v>0</v>
      </c>
      <c r="BG125" s="79">
        <f t="shared" si="6"/>
        <v>0</v>
      </c>
      <c r="BH125" s="79">
        <f t="shared" si="7"/>
        <v>0</v>
      </c>
      <c r="BI125" s="79">
        <f t="shared" si="8"/>
        <v>0</v>
      </c>
      <c r="BJ125" s="14" t="s">
        <v>80</v>
      </c>
      <c r="BK125" s="79">
        <f t="shared" si="9"/>
        <v>0</v>
      </c>
      <c r="BL125" s="14" t="s">
        <v>113</v>
      </c>
      <c r="BM125" s="78" t="s">
        <v>128</v>
      </c>
    </row>
    <row r="126" spans="1:65" s="2" customFormat="1" ht="16.5" customHeight="1">
      <c r="A126" s="93"/>
      <c r="B126" s="90"/>
      <c r="C126" s="110" t="s">
        <v>129</v>
      </c>
      <c r="D126" s="110" t="s">
        <v>109</v>
      </c>
      <c r="E126" s="111" t="s">
        <v>130</v>
      </c>
      <c r="F126" s="112" t="s">
        <v>131</v>
      </c>
      <c r="G126" s="113" t="s">
        <v>112</v>
      </c>
      <c r="H126" s="114">
        <v>1</v>
      </c>
      <c r="I126" s="73"/>
      <c r="J126" s="115">
        <f t="shared" si="0"/>
        <v>0</v>
      </c>
      <c r="K126" s="112" t="s">
        <v>257</v>
      </c>
      <c r="L126" s="20"/>
      <c r="M126" s="74" t="s">
        <v>1</v>
      </c>
      <c r="N126" s="75" t="s">
        <v>37</v>
      </c>
      <c r="O126" s="30"/>
      <c r="P126" s="76">
        <f t="shared" si="1"/>
        <v>0</v>
      </c>
      <c r="Q126" s="76">
        <v>0</v>
      </c>
      <c r="R126" s="76">
        <f t="shared" si="2"/>
        <v>0</v>
      </c>
      <c r="S126" s="76">
        <v>0</v>
      </c>
      <c r="T126" s="77">
        <f t="shared" si="3"/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78" t="s">
        <v>113</v>
      </c>
      <c r="AT126" s="78" t="s">
        <v>109</v>
      </c>
      <c r="AU126" s="78" t="s">
        <v>82</v>
      </c>
      <c r="AY126" s="14" t="s">
        <v>107</v>
      </c>
      <c r="BE126" s="79">
        <f t="shared" si="4"/>
        <v>0</v>
      </c>
      <c r="BF126" s="79">
        <f t="shared" si="5"/>
        <v>0</v>
      </c>
      <c r="BG126" s="79">
        <f t="shared" si="6"/>
        <v>0</v>
      </c>
      <c r="BH126" s="79">
        <f t="shared" si="7"/>
        <v>0</v>
      </c>
      <c r="BI126" s="79">
        <f t="shared" si="8"/>
        <v>0</v>
      </c>
      <c r="BJ126" s="14" t="s">
        <v>80</v>
      </c>
      <c r="BK126" s="79">
        <f t="shared" si="9"/>
        <v>0</v>
      </c>
      <c r="BL126" s="14" t="s">
        <v>113</v>
      </c>
      <c r="BM126" s="78" t="s">
        <v>132</v>
      </c>
    </row>
    <row r="127" spans="1:65" s="2" customFormat="1" ht="16.5" customHeight="1">
      <c r="A127" s="93"/>
      <c r="B127" s="90"/>
      <c r="C127" s="110" t="s">
        <v>133</v>
      </c>
      <c r="D127" s="110" t="s">
        <v>109</v>
      </c>
      <c r="E127" s="111" t="s">
        <v>134</v>
      </c>
      <c r="F127" s="112" t="s">
        <v>135</v>
      </c>
      <c r="G127" s="113" t="s">
        <v>112</v>
      </c>
      <c r="H127" s="114">
        <v>1</v>
      </c>
      <c r="I127" s="73"/>
      <c r="J127" s="115">
        <f t="shared" si="0"/>
        <v>0</v>
      </c>
      <c r="K127" s="112" t="s">
        <v>257</v>
      </c>
      <c r="L127" s="20"/>
      <c r="M127" s="74" t="s">
        <v>1</v>
      </c>
      <c r="N127" s="75" t="s">
        <v>37</v>
      </c>
      <c r="O127" s="30"/>
      <c r="P127" s="76">
        <f t="shared" si="1"/>
        <v>0</v>
      </c>
      <c r="Q127" s="76">
        <v>0</v>
      </c>
      <c r="R127" s="76">
        <f t="shared" si="2"/>
        <v>0</v>
      </c>
      <c r="S127" s="76">
        <v>0</v>
      </c>
      <c r="T127" s="77">
        <f t="shared" si="3"/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78" t="s">
        <v>113</v>
      </c>
      <c r="AT127" s="78" t="s">
        <v>109</v>
      </c>
      <c r="AU127" s="78" t="s">
        <v>82</v>
      </c>
      <c r="AY127" s="14" t="s">
        <v>107</v>
      </c>
      <c r="BE127" s="79">
        <f t="shared" si="4"/>
        <v>0</v>
      </c>
      <c r="BF127" s="79">
        <f t="shared" si="5"/>
        <v>0</v>
      </c>
      <c r="BG127" s="79">
        <f t="shared" si="6"/>
        <v>0</v>
      </c>
      <c r="BH127" s="79">
        <f t="shared" si="7"/>
        <v>0</v>
      </c>
      <c r="BI127" s="79">
        <f t="shared" si="8"/>
        <v>0</v>
      </c>
      <c r="BJ127" s="14" t="s">
        <v>80</v>
      </c>
      <c r="BK127" s="79">
        <f t="shared" si="9"/>
        <v>0</v>
      </c>
      <c r="BL127" s="14" t="s">
        <v>113</v>
      </c>
      <c r="BM127" s="78" t="s">
        <v>136</v>
      </c>
    </row>
    <row r="128" spans="1:65" s="2" customFormat="1" ht="16.5" customHeight="1">
      <c r="A128" s="93"/>
      <c r="B128" s="90"/>
      <c r="C128" s="110" t="s">
        <v>137</v>
      </c>
      <c r="D128" s="110" t="s">
        <v>109</v>
      </c>
      <c r="E128" s="111" t="s">
        <v>138</v>
      </c>
      <c r="F128" s="112" t="s">
        <v>139</v>
      </c>
      <c r="G128" s="113" t="s">
        <v>112</v>
      </c>
      <c r="H128" s="114">
        <v>1</v>
      </c>
      <c r="I128" s="73"/>
      <c r="J128" s="115">
        <f t="shared" si="0"/>
        <v>0</v>
      </c>
      <c r="K128" s="112" t="s">
        <v>257</v>
      </c>
      <c r="L128" s="20"/>
      <c r="M128" s="74" t="s">
        <v>1</v>
      </c>
      <c r="N128" s="75" t="s">
        <v>37</v>
      </c>
      <c r="O128" s="30"/>
      <c r="P128" s="76">
        <f t="shared" si="1"/>
        <v>0</v>
      </c>
      <c r="Q128" s="76">
        <v>0</v>
      </c>
      <c r="R128" s="76">
        <f t="shared" si="2"/>
        <v>0</v>
      </c>
      <c r="S128" s="76">
        <v>0</v>
      </c>
      <c r="T128" s="77">
        <f t="shared" si="3"/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78" t="s">
        <v>113</v>
      </c>
      <c r="AT128" s="78" t="s">
        <v>109</v>
      </c>
      <c r="AU128" s="78" t="s">
        <v>82</v>
      </c>
      <c r="AY128" s="14" t="s">
        <v>107</v>
      </c>
      <c r="BE128" s="79">
        <f t="shared" si="4"/>
        <v>0</v>
      </c>
      <c r="BF128" s="79">
        <f t="shared" si="5"/>
        <v>0</v>
      </c>
      <c r="BG128" s="79">
        <f t="shared" si="6"/>
        <v>0</v>
      </c>
      <c r="BH128" s="79">
        <f t="shared" si="7"/>
        <v>0</v>
      </c>
      <c r="BI128" s="79">
        <f t="shared" si="8"/>
        <v>0</v>
      </c>
      <c r="BJ128" s="14" t="s">
        <v>80</v>
      </c>
      <c r="BK128" s="79">
        <f t="shared" si="9"/>
        <v>0</v>
      </c>
      <c r="BL128" s="14" t="s">
        <v>113</v>
      </c>
      <c r="BM128" s="78" t="s">
        <v>140</v>
      </c>
    </row>
    <row r="129" spans="1:65" s="2" customFormat="1" ht="16.5" customHeight="1">
      <c r="A129" s="93"/>
      <c r="B129" s="90"/>
      <c r="C129" s="110" t="s">
        <v>141</v>
      </c>
      <c r="D129" s="110" t="s">
        <v>109</v>
      </c>
      <c r="E129" s="111" t="s">
        <v>142</v>
      </c>
      <c r="F129" s="112" t="s">
        <v>143</v>
      </c>
      <c r="G129" s="113" t="s">
        <v>112</v>
      </c>
      <c r="H129" s="114">
        <v>1</v>
      </c>
      <c r="I129" s="73"/>
      <c r="J129" s="115">
        <f t="shared" si="0"/>
        <v>0</v>
      </c>
      <c r="K129" s="112" t="s">
        <v>257</v>
      </c>
      <c r="L129" s="20"/>
      <c r="M129" s="74" t="s">
        <v>1</v>
      </c>
      <c r="N129" s="75" t="s">
        <v>37</v>
      </c>
      <c r="O129" s="30"/>
      <c r="P129" s="76">
        <f t="shared" si="1"/>
        <v>0</v>
      </c>
      <c r="Q129" s="76">
        <v>0</v>
      </c>
      <c r="R129" s="76">
        <f t="shared" si="2"/>
        <v>0</v>
      </c>
      <c r="S129" s="76">
        <v>0</v>
      </c>
      <c r="T129" s="77">
        <f t="shared" si="3"/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78" t="s">
        <v>113</v>
      </c>
      <c r="AT129" s="78" t="s">
        <v>109</v>
      </c>
      <c r="AU129" s="78" t="s">
        <v>82</v>
      </c>
      <c r="AY129" s="14" t="s">
        <v>107</v>
      </c>
      <c r="BE129" s="79">
        <f t="shared" si="4"/>
        <v>0</v>
      </c>
      <c r="BF129" s="79">
        <f t="shared" si="5"/>
        <v>0</v>
      </c>
      <c r="BG129" s="79">
        <f t="shared" si="6"/>
        <v>0</v>
      </c>
      <c r="BH129" s="79">
        <f t="shared" si="7"/>
        <v>0</v>
      </c>
      <c r="BI129" s="79">
        <f t="shared" si="8"/>
        <v>0</v>
      </c>
      <c r="BJ129" s="14" t="s">
        <v>80</v>
      </c>
      <c r="BK129" s="79">
        <f t="shared" si="9"/>
        <v>0</v>
      </c>
      <c r="BL129" s="14" t="s">
        <v>113</v>
      </c>
      <c r="BM129" s="78" t="s">
        <v>144</v>
      </c>
    </row>
    <row r="130" spans="1:65" s="2" customFormat="1" ht="16.5" customHeight="1">
      <c r="A130" s="93"/>
      <c r="B130" s="90"/>
      <c r="C130" s="110" t="s">
        <v>145</v>
      </c>
      <c r="D130" s="110" t="s">
        <v>109</v>
      </c>
      <c r="E130" s="111" t="s">
        <v>146</v>
      </c>
      <c r="F130" s="112" t="s">
        <v>147</v>
      </c>
      <c r="G130" s="113" t="s">
        <v>112</v>
      </c>
      <c r="H130" s="114">
        <v>1</v>
      </c>
      <c r="I130" s="73"/>
      <c r="J130" s="115">
        <f t="shared" si="0"/>
        <v>0</v>
      </c>
      <c r="K130" s="112" t="s">
        <v>257</v>
      </c>
      <c r="L130" s="20"/>
      <c r="M130" s="74" t="s">
        <v>1</v>
      </c>
      <c r="N130" s="75" t="s">
        <v>37</v>
      </c>
      <c r="O130" s="30"/>
      <c r="P130" s="76">
        <f t="shared" si="1"/>
        <v>0</v>
      </c>
      <c r="Q130" s="76">
        <v>0</v>
      </c>
      <c r="R130" s="76">
        <f t="shared" si="2"/>
        <v>0</v>
      </c>
      <c r="S130" s="76">
        <v>0</v>
      </c>
      <c r="T130" s="77">
        <f t="shared" si="3"/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78" t="s">
        <v>113</v>
      </c>
      <c r="AT130" s="78" t="s">
        <v>109</v>
      </c>
      <c r="AU130" s="78" t="s">
        <v>82</v>
      </c>
      <c r="AY130" s="14" t="s">
        <v>107</v>
      </c>
      <c r="BE130" s="79">
        <f t="shared" si="4"/>
        <v>0</v>
      </c>
      <c r="BF130" s="79">
        <f t="shared" si="5"/>
        <v>0</v>
      </c>
      <c r="BG130" s="79">
        <f t="shared" si="6"/>
        <v>0</v>
      </c>
      <c r="BH130" s="79">
        <f t="shared" si="7"/>
        <v>0</v>
      </c>
      <c r="BI130" s="79">
        <f t="shared" si="8"/>
        <v>0</v>
      </c>
      <c r="BJ130" s="14" t="s">
        <v>80</v>
      </c>
      <c r="BK130" s="79">
        <f t="shared" si="9"/>
        <v>0</v>
      </c>
      <c r="BL130" s="14" t="s">
        <v>113</v>
      </c>
      <c r="BM130" s="78" t="s">
        <v>148</v>
      </c>
    </row>
    <row r="131" spans="1:65" s="2" customFormat="1" ht="16.5" customHeight="1">
      <c r="A131" s="93"/>
      <c r="B131" s="90"/>
      <c r="C131" s="110" t="s">
        <v>149</v>
      </c>
      <c r="D131" s="110" t="s">
        <v>109</v>
      </c>
      <c r="E131" s="111" t="s">
        <v>150</v>
      </c>
      <c r="F131" s="112" t="s">
        <v>151</v>
      </c>
      <c r="G131" s="113" t="s">
        <v>112</v>
      </c>
      <c r="H131" s="114">
        <v>3</v>
      </c>
      <c r="I131" s="73"/>
      <c r="J131" s="115">
        <f t="shared" si="0"/>
        <v>0</v>
      </c>
      <c r="K131" s="112" t="s">
        <v>257</v>
      </c>
      <c r="L131" s="20"/>
      <c r="M131" s="74" t="s">
        <v>1</v>
      </c>
      <c r="N131" s="75" t="s">
        <v>37</v>
      </c>
      <c r="O131" s="30"/>
      <c r="P131" s="76">
        <f t="shared" si="1"/>
        <v>0</v>
      </c>
      <c r="Q131" s="76">
        <v>0</v>
      </c>
      <c r="R131" s="76">
        <f t="shared" si="2"/>
        <v>0</v>
      </c>
      <c r="S131" s="76">
        <v>0</v>
      </c>
      <c r="T131" s="77">
        <f t="shared" si="3"/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78" t="s">
        <v>113</v>
      </c>
      <c r="AT131" s="78" t="s">
        <v>109</v>
      </c>
      <c r="AU131" s="78" t="s">
        <v>82</v>
      </c>
      <c r="AY131" s="14" t="s">
        <v>107</v>
      </c>
      <c r="BE131" s="79">
        <f t="shared" si="4"/>
        <v>0</v>
      </c>
      <c r="BF131" s="79">
        <f t="shared" si="5"/>
        <v>0</v>
      </c>
      <c r="BG131" s="79">
        <f t="shared" si="6"/>
        <v>0</v>
      </c>
      <c r="BH131" s="79">
        <f t="shared" si="7"/>
        <v>0</v>
      </c>
      <c r="BI131" s="79">
        <f t="shared" si="8"/>
        <v>0</v>
      </c>
      <c r="BJ131" s="14" t="s">
        <v>80</v>
      </c>
      <c r="BK131" s="79">
        <f t="shared" si="9"/>
        <v>0</v>
      </c>
      <c r="BL131" s="14" t="s">
        <v>113</v>
      </c>
      <c r="BM131" s="78" t="s">
        <v>152</v>
      </c>
    </row>
    <row r="132" spans="1:65" s="2" customFormat="1" ht="16.5" customHeight="1">
      <c r="A132" s="93"/>
      <c r="B132" s="90"/>
      <c r="C132" s="110" t="s">
        <v>153</v>
      </c>
      <c r="D132" s="110" t="s">
        <v>109</v>
      </c>
      <c r="E132" s="111" t="s">
        <v>154</v>
      </c>
      <c r="F132" s="112" t="s">
        <v>155</v>
      </c>
      <c r="G132" s="113" t="s">
        <v>112</v>
      </c>
      <c r="H132" s="114">
        <v>1</v>
      </c>
      <c r="I132" s="73"/>
      <c r="J132" s="115">
        <f t="shared" si="0"/>
        <v>0</v>
      </c>
      <c r="K132" s="112" t="s">
        <v>257</v>
      </c>
      <c r="L132" s="20"/>
      <c r="M132" s="74" t="s">
        <v>1</v>
      </c>
      <c r="N132" s="75" t="s">
        <v>37</v>
      </c>
      <c r="O132" s="30"/>
      <c r="P132" s="76">
        <f t="shared" si="1"/>
        <v>0</v>
      </c>
      <c r="Q132" s="76">
        <v>0</v>
      </c>
      <c r="R132" s="76">
        <f t="shared" si="2"/>
        <v>0</v>
      </c>
      <c r="S132" s="76">
        <v>0</v>
      </c>
      <c r="T132" s="77">
        <f t="shared" si="3"/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78" t="s">
        <v>113</v>
      </c>
      <c r="AT132" s="78" t="s">
        <v>109</v>
      </c>
      <c r="AU132" s="78" t="s">
        <v>82</v>
      </c>
      <c r="AY132" s="14" t="s">
        <v>107</v>
      </c>
      <c r="BE132" s="79">
        <f t="shared" si="4"/>
        <v>0</v>
      </c>
      <c r="BF132" s="79">
        <f t="shared" si="5"/>
        <v>0</v>
      </c>
      <c r="BG132" s="79">
        <f t="shared" si="6"/>
        <v>0</v>
      </c>
      <c r="BH132" s="79">
        <f t="shared" si="7"/>
        <v>0</v>
      </c>
      <c r="BI132" s="79">
        <f t="shared" si="8"/>
        <v>0</v>
      </c>
      <c r="BJ132" s="14" t="s">
        <v>80</v>
      </c>
      <c r="BK132" s="79">
        <f t="shared" si="9"/>
        <v>0</v>
      </c>
      <c r="BL132" s="14" t="s">
        <v>113</v>
      </c>
      <c r="BM132" s="78" t="s">
        <v>156</v>
      </c>
    </row>
    <row r="133" spans="1:65" s="2" customFormat="1" ht="16.5" customHeight="1">
      <c r="A133" s="93"/>
      <c r="B133" s="90"/>
      <c r="C133" s="110" t="s">
        <v>157</v>
      </c>
      <c r="D133" s="110" t="s">
        <v>109</v>
      </c>
      <c r="E133" s="111" t="s">
        <v>158</v>
      </c>
      <c r="F133" s="112" t="s">
        <v>159</v>
      </c>
      <c r="G133" s="113" t="s">
        <v>112</v>
      </c>
      <c r="H133" s="114">
        <v>1</v>
      </c>
      <c r="I133" s="73"/>
      <c r="J133" s="115">
        <f t="shared" si="0"/>
        <v>0</v>
      </c>
      <c r="K133" s="112" t="s">
        <v>257</v>
      </c>
      <c r="L133" s="20"/>
      <c r="M133" s="74" t="s">
        <v>1</v>
      </c>
      <c r="N133" s="75" t="s">
        <v>37</v>
      </c>
      <c r="O133" s="30"/>
      <c r="P133" s="76">
        <f t="shared" si="1"/>
        <v>0</v>
      </c>
      <c r="Q133" s="76">
        <v>0</v>
      </c>
      <c r="R133" s="76">
        <f t="shared" si="2"/>
        <v>0</v>
      </c>
      <c r="S133" s="76">
        <v>0</v>
      </c>
      <c r="T133" s="77">
        <f t="shared" si="3"/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78" t="s">
        <v>113</v>
      </c>
      <c r="AT133" s="78" t="s">
        <v>109</v>
      </c>
      <c r="AU133" s="78" t="s">
        <v>82</v>
      </c>
      <c r="AY133" s="14" t="s">
        <v>107</v>
      </c>
      <c r="BE133" s="79">
        <f t="shared" si="4"/>
        <v>0</v>
      </c>
      <c r="BF133" s="79">
        <f t="shared" si="5"/>
        <v>0</v>
      </c>
      <c r="BG133" s="79">
        <f t="shared" si="6"/>
        <v>0</v>
      </c>
      <c r="BH133" s="79">
        <f t="shared" si="7"/>
        <v>0</v>
      </c>
      <c r="BI133" s="79">
        <f t="shared" si="8"/>
        <v>0</v>
      </c>
      <c r="BJ133" s="14" t="s">
        <v>80</v>
      </c>
      <c r="BK133" s="79">
        <f t="shared" si="9"/>
        <v>0</v>
      </c>
      <c r="BL133" s="14" t="s">
        <v>113</v>
      </c>
      <c r="BM133" s="78" t="s">
        <v>160</v>
      </c>
    </row>
    <row r="134" spans="1:65" s="2" customFormat="1" ht="16.5" customHeight="1">
      <c r="A134" s="93"/>
      <c r="B134" s="90"/>
      <c r="C134" s="110" t="s">
        <v>161</v>
      </c>
      <c r="D134" s="110" t="s">
        <v>109</v>
      </c>
      <c r="E134" s="111" t="s">
        <v>162</v>
      </c>
      <c r="F134" s="112" t="s">
        <v>163</v>
      </c>
      <c r="G134" s="113" t="s">
        <v>112</v>
      </c>
      <c r="H134" s="114">
        <v>1</v>
      </c>
      <c r="I134" s="73"/>
      <c r="J134" s="115">
        <f t="shared" si="0"/>
        <v>0</v>
      </c>
      <c r="K134" s="112" t="s">
        <v>257</v>
      </c>
      <c r="L134" s="20"/>
      <c r="M134" s="74" t="s">
        <v>1</v>
      </c>
      <c r="N134" s="75" t="s">
        <v>37</v>
      </c>
      <c r="O134" s="30"/>
      <c r="P134" s="76">
        <f t="shared" si="1"/>
        <v>0</v>
      </c>
      <c r="Q134" s="76">
        <v>0</v>
      </c>
      <c r="R134" s="76">
        <f t="shared" si="2"/>
        <v>0</v>
      </c>
      <c r="S134" s="76">
        <v>0</v>
      </c>
      <c r="T134" s="77">
        <f t="shared" si="3"/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78" t="s">
        <v>113</v>
      </c>
      <c r="AT134" s="78" t="s">
        <v>109</v>
      </c>
      <c r="AU134" s="78" t="s">
        <v>82</v>
      </c>
      <c r="AY134" s="14" t="s">
        <v>107</v>
      </c>
      <c r="BE134" s="79">
        <f t="shared" si="4"/>
        <v>0</v>
      </c>
      <c r="BF134" s="79">
        <f t="shared" si="5"/>
        <v>0</v>
      </c>
      <c r="BG134" s="79">
        <f t="shared" si="6"/>
        <v>0</v>
      </c>
      <c r="BH134" s="79">
        <f t="shared" si="7"/>
        <v>0</v>
      </c>
      <c r="BI134" s="79">
        <f t="shared" si="8"/>
        <v>0</v>
      </c>
      <c r="BJ134" s="14" t="s">
        <v>80</v>
      </c>
      <c r="BK134" s="79">
        <f t="shared" si="9"/>
        <v>0</v>
      </c>
      <c r="BL134" s="14" t="s">
        <v>113</v>
      </c>
      <c r="BM134" s="78" t="s">
        <v>164</v>
      </c>
    </row>
    <row r="135" spans="1:65" s="2" customFormat="1" ht="16.5" customHeight="1">
      <c r="A135" s="93"/>
      <c r="B135" s="90"/>
      <c r="C135" s="110" t="s">
        <v>8</v>
      </c>
      <c r="D135" s="110" t="s">
        <v>109</v>
      </c>
      <c r="E135" s="111" t="s">
        <v>165</v>
      </c>
      <c r="F135" s="112" t="s">
        <v>166</v>
      </c>
      <c r="G135" s="113" t="s">
        <v>112</v>
      </c>
      <c r="H135" s="114">
        <v>1</v>
      </c>
      <c r="I135" s="73"/>
      <c r="J135" s="115">
        <f t="shared" si="0"/>
        <v>0</v>
      </c>
      <c r="K135" s="112" t="s">
        <v>257</v>
      </c>
      <c r="L135" s="20"/>
      <c r="M135" s="74" t="s">
        <v>1</v>
      </c>
      <c r="N135" s="75" t="s">
        <v>37</v>
      </c>
      <c r="O135" s="30"/>
      <c r="P135" s="76">
        <f t="shared" si="1"/>
        <v>0</v>
      </c>
      <c r="Q135" s="76">
        <v>0</v>
      </c>
      <c r="R135" s="76">
        <f t="shared" si="2"/>
        <v>0</v>
      </c>
      <c r="S135" s="76">
        <v>0</v>
      </c>
      <c r="T135" s="77">
        <f t="shared" si="3"/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78" t="s">
        <v>113</v>
      </c>
      <c r="AT135" s="78" t="s">
        <v>109</v>
      </c>
      <c r="AU135" s="78" t="s">
        <v>82</v>
      </c>
      <c r="AY135" s="14" t="s">
        <v>107</v>
      </c>
      <c r="BE135" s="79">
        <f t="shared" si="4"/>
        <v>0</v>
      </c>
      <c r="BF135" s="79">
        <f t="shared" si="5"/>
        <v>0</v>
      </c>
      <c r="BG135" s="79">
        <f t="shared" si="6"/>
        <v>0</v>
      </c>
      <c r="BH135" s="79">
        <f t="shared" si="7"/>
        <v>0</v>
      </c>
      <c r="BI135" s="79">
        <f t="shared" si="8"/>
        <v>0</v>
      </c>
      <c r="BJ135" s="14" t="s">
        <v>80</v>
      </c>
      <c r="BK135" s="79">
        <f t="shared" si="9"/>
        <v>0</v>
      </c>
      <c r="BL135" s="14" t="s">
        <v>113</v>
      </c>
      <c r="BM135" s="78" t="s">
        <v>167</v>
      </c>
    </row>
    <row r="136" spans="1:65" s="2" customFormat="1" ht="16.5" customHeight="1">
      <c r="A136" s="93"/>
      <c r="B136" s="90"/>
      <c r="C136" s="110" t="s">
        <v>168</v>
      </c>
      <c r="D136" s="110" t="s">
        <v>109</v>
      </c>
      <c r="E136" s="111" t="s">
        <v>169</v>
      </c>
      <c r="F136" s="112" t="s">
        <v>170</v>
      </c>
      <c r="G136" s="113" t="s">
        <v>112</v>
      </c>
      <c r="H136" s="114">
        <v>1</v>
      </c>
      <c r="I136" s="73"/>
      <c r="J136" s="115">
        <f t="shared" si="0"/>
        <v>0</v>
      </c>
      <c r="K136" s="112" t="s">
        <v>257</v>
      </c>
      <c r="L136" s="20"/>
      <c r="M136" s="74" t="s">
        <v>1</v>
      </c>
      <c r="N136" s="75" t="s">
        <v>37</v>
      </c>
      <c r="O136" s="30"/>
      <c r="P136" s="76">
        <f t="shared" si="1"/>
        <v>0</v>
      </c>
      <c r="Q136" s="76">
        <v>0</v>
      </c>
      <c r="R136" s="76">
        <f t="shared" si="2"/>
        <v>0</v>
      </c>
      <c r="S136" s="76">
        <v>0</v>
      </c>
      <c r="T136" s="77">
        <f t="shared" si="3"/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78" t="s">
        <v>113</v>
      </c>
      <c r="AT136" s="78" t="s">
        <v>109</v>
      </c>
      <c r="AU136" s="78" t="s">
        <v>82</v>
      </c>
      <c r="AY136" s="14" t="s">
        <v>107</v>
      </c>
      <c r="BE136" s="79">
        <f t="shared" si="4"/>
        <v>0</v>
      </c>
      <c r="BF136" s="79">
        <f t="shared" si="5"/>
        <v>0</v>
      </c>
      <c r="BG136" s="79">
        <f t="shared" si="6"/>
        <v>0</v>
      </c>
      <c r="BH136" s="79">
        <f t="shared" si="7"/>
        <v>0</v>
      </c>
      <c r="BI136" s="79">
        <f t="shared" si="8"/>
        <v>0</v>
      </c>
      <c r="BJ136" s="14" t="s">
        <v>80</v>
      </c>
      <c r="BK136" s="79">
        <f t="shared" si="9"/>
        <v>0</v>
      </c>
      <c r="BL136" s="14" t="s">
        <v>113</v>
      </c>
      <c r="BM136" s="78" t="s">
        <v>171</v>
      </c>
    </row>
    <row r="137" spans="1:65" s="2" customFormat="1" ht="21.75" customHeight="1">
      <c r="A137" s="93"/>
      <c r="B137" s="90"/>
      <c r="C137" s="110" t="s">
        <v>172</v>
      </c>
      <c r="D137" s="110" t="s">
        <v>109</v>
      </c>
      <c r="E137" s="111" t="s">
        <v>173</v>
      </c>
      <c r="F137" s="112" t="s">
        <v>174</v>
      </c>
      <c r="G137" s="113" t="s">
        <v>112</v>
      </c>
      <c r="H137" s="114">
        <v>1</v>
      </c>
      <c r="I137" s="73"/>
      <c r="J137" s="115">
        <f t="shared" si="0"/>
        <v>0</v>
      </c>
      <c r="K137" s="112" t="s">
        <v>257</v>
      </c>
      <c r="L137" s="20"/>
      <c r="M137" s="74" t="s">
        <v>1</v>
      </c>
      <c r="N137" s="75" t="s">
        <v>37</v>
      </c>
      <c r="O137" s="30"/>
      <c r="P137" s="76">
        <f t="shared" si="1"/>
        <v>0</v>
      </c>
      <c r="Q137" s="76">
        <v>0</v>
      </c>
      <c r="R137" s="76">
        <f t="shared" si="2"/>
        <v>0</v>
      </c>
      <c r="S137" s="76">
        <v>0</v>
      </c>
      <c r="T137" s="77">
        <f t="shared" si="3"/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78" t="s">
        <v>113</v>
      </c>
      <c r="AT137" s="78" t="s">
        <v>109</v>
      </c>
      <c r="AU137" s="78" t="s">
        <v>82</v>
      </c>
      <c r="AY137" s="14" t="s">
        <v>107</v>
      </c>
      <c r="BE137" s="79">
        <f t="shared" si="4"/>
        <v>0</v>
      </c>
      <c r="BF137" s="79">
        <f t="shared" si="5"/>
        <v>0</v>
      </c>
      <c r="BG137" s="79">
        <f t="shared" si="6"/>
        <v>0</v>
      </c>
      <c r="BH137" s="79">
        <f t="shared" si="7"/>
        <v>0</v>
      </c>
      <c r="BI137" s="79">
        <f t="shared" si="8"/>
        <v>0</v>
      </c>
      <c r="BJ137" s="14" t="s">
        <v>80</v>
      </c>
      <c r="BK137" s="79">
        <f t="shared" si="9"/>
        <v>0</v>
      </c>
      <c r="BL137" s="14" t="s">
        <v>113</v>
      </c>
      <c r="BM137" s="78" t="s">
        <v>175</v>
      </c>
    </row>
    <row r="138" spans="1:65" s="2" customFormat="1" ht="16.5" customHeight="1">
      <c r="A138" s="93"/>
      <c r="B138" s="90"/>
      <c r="C138" s="110" t="s">
        <v>176</v>
      </c>
      <c r="D138" s="110" t="s">
        <v>109</v>
      </c>
      <c r="E138" s="111" t="s">
        <v>177</v>
      </c>
      <c r="F138" s="112" t="s">
        <v>178</v>
      </c>
      <c r="G138" s="113" t="s">
        <v>112</v>
      </c>
      <c r="H138" s="114">
        <v>1</v>
      </c>
      <c r="I138" s="73"/>
      <c r="J138" s="115">
        <f t="shared" si="0"/>
        <v>0</v>
      </c>
      <c r="K138" s="112" t="s">
        <v>257</v>
      </c>
      <c r="L138" s="20"/>
      <c r="M138" s="74" t="s">
        <v>1</v>
      </c>
      <c r="N138" s="75" t="s">
        <v>37</v>
      </c>
      <c r="O138" s="30"/>
      <c r="P138" s="76">
        <f t="shared" si="1"/>
        <v>0</v>
      </c>
      <c r="Q138" s="76">
        <v>0</v>
      </c>
      <c r="R138" s="76">
        <f t="shared" si="2"/>
        <v>0</v>
      </c>
      <c r="S138" s="76">
        <v>0</v>
      </c>
      <c r="T138" s="77">
        <f t="shared" si="3"/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78" t="s">
        <v>113</v>
      </c>
      <c r="AT138" s="78" t="s">
        <v>109</v>
      </c>
      <c r="AU138" s="78" t="s">
        <v>82</v>
      </c>
      <c r="AY138" s="14" t="s">
        <v>107</v>
      </c>
      <c r="BE138" s="79">
        <f t="shared" si="4"/>
        <v>0</v>
      </c>
      <c r="BF138" s="79">
        <f t="shared" si="5"/>
        <v>0</v>
      </c>
      <c r="BG138" s="79">
        <f t="shared" si="6"/>
        <v>0</v>
      </c>
      <c r="BH138" s="79">
        <f t="shared" si="7"/>
        <v>0</v>
      </c>
      <c r="BI138" s="79">
        <f t="shared" si="8"/>
        <v>0</v>
      </c>
      <c r="BJ138" s="14" t="s">
        <v>80</v>
      </c>
      <c r="BK138" s="79">
        <f t="shared" si="9"/>
        <v>0</v>
      </c>
      <c r="BL138" s="14" t="s">
        <v>113</v>
      </c>
      <c r="BM138" s="78" t="s">
        <v>179</v>
      </c>
    </row>
    <row r="139" spans="1:65" s="2" customFormat="1" ht="16.5" customHeight="1">
      <c r="A139" s="93"/>
      <c r="B139" s="90"/>
      <c r="C139" s="110" t="s">
        <v>180</v>
      </c>
      <c r="D139" s="110" t="s">
        <v>109</v>
      </c>
      <c r="E139" s="111" t="s">
        <v>181</v>
      </c>
      <c r="F139" s="112" t="s">
        <v>182</v>
      </c>
      <c r="G139" s="113" t="s">
        <v>112</v>
      </c>
      <c r="H139" s="114">
        <v>3</v>
      </c>
      <c r="I139" s="73"/>
      <c r="J139" s="115">
        <f t="shared" si="0"/>
        <v>0</v>
      </c>
      <c r="K139" s="112" t="s">
        <v>257</v>
      </c>
      <c r="L139" s="20"/>
      <c r="M139" s="74" t="s">
        <v>1</v>
      </c>
      <c r="N139" s="75" t="s">
        <v>37</v>
      </c>
      <c r="O139" s="30"/>
      <c r="P139" s="76">
        <f t="shared" si="1"/>
        <v>0</v>
      </c>
      <c r="Q139" s="76">
        <v>0</v>
      </c>
      <c r="R139" s="76">
        <f t="shared" si="2"/>
        <v>0</v>
      </c>
      <c r="S139" s="76">
        <v>0</v>
      </c>
      <c r="T139" s="77">
        <f t="shared" si="3"/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78" t="s">
        <v>113</v>
      </c>
      <c r="AT139" s="78" t="s">
        <v>109</v>
      </c>
      <c r="AU139" s="78" t="s">
        <v>82</v>
      </c>
      <c r="AY139" s="14" t="s">
        <v>107</v>
      </c>
      <c r="BE139" s="79">
        <f t="shared" si="4"/>
        <v>0</v>
      </c>
      <c r="BF139" s="79">
        <f t="shared" si="5"/>
        <v>0</v>
      </c>
      <c r="BG139" s="79">
        <f t="shared" si="6"/>
        <v>0</v>
      </c>
      <c r="BH139" s="79">
        <f t="shared" si="7"/>
        <v>0</v>
      </c>
      <c r="BI139" s="79">
        <f t="shared" si="8"/>
        <v>0</v>
      </c>
      <c r="BJ139" s="14" t="s">
        <v>80</v>
      </c>
      <c r="BK139" s="79">
        <f t="shared" si="9"/>
        <v>0</v>
      </c>
      <c r="BL139" s="14" t="s">
        <v>113</v>
      </c>
      <c r="BM139" s="78" t="s">
        <v>183</v>
      </c>
    </row>
    <row r="140" spans="1:65" s="2" customFormat="1" ht="16.5" customHeight="1">
      <c r="A140" s="93"/>
      <c r="B140" s="90"/>
      <c r="C140" s="110" t="s">
        <v>184</v>
      </c>
      <c r="D140" s="110" t="s">
        <v>109</v>
      </c>
      <c r="E140" s="111" t="s">
        <v>185</v>
      </c>
      <c r="F140" s="112" t="s">
        <v>186</v>
      </c>
      <c r="G140" s="113" t="s">
        <v>187</v>
      </c>
      <c r="H140" s="114">
        <v>10</v>
      </c>
      <c r="I140" s="73"/>
      <c r="J140" s="115">
        <f t="shared" si="0"/>
        <v>0</v>
      </c>
      <c r="K140" s="112" t="s">
        <v>257</v>
      </c>
      <c r="L140" s="20"/>
      <c r="M140" s="74" t="s">
        <v>1</v>
      </c>
      <c r="N140" s="75" t="s">
        <v>37</v>
      </c>
      <c r="O140" s="30"/>
      <c r="P140" s="76">
        <f t="shared" si="1"/>
        <v>0</v>
      </c>
      <c r="Q140" s="76">
        <v>0</v>
      </c>
      <c r="R140" s="76">
        <f t="shared" si="2"/>
        <v>0</v>
      </c>
      <c r="S140" s="76">
        <v>0</v>
      </c>
      <c r="T140" s="77">
        <f t="shared" si="3"/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78" t="s">
        <v>113</v>
      </c>
      <c r="AT140" s="78" t="s">
        <v>109</v>
      </c>
      <c r="AU140" s="78" t="s">
        <v>82</v>
      </c>
      <c r="AY140" s="14" t="s">
        <v>107</v>
      </c>
      <c r="BE140" s="79">
        <f t="shared" si="4"/>
        <v>0</v>
      </c>
      <c r="BF140" s="79">
        <f t="shared" si="5"/>
        <v>0</v>
      </c>
      <c r="BG140" s="79">
        <f t="shared" si="6"/>
        <v>0</v>
      </c>
      <c r="BH140" s="79">
        <f t="shared" si="7"/>
        <v>0</v>
      </c>
      <c r="BI140" s="79">
        <f t="shared" si="8"/>
        <v>0</v>
      </c>
      <c r="BJ140" s="14" t="s">
        <v>80</v>
      </c>
      <c r="BK140" s="79">
        <f t="shared" si="9"/>
        <v>0</v>
      </c>
      <c r="BL140" s="14" t="s">
        <v>113</v>
      </c>
      <c r="BM140" s="78" t="s">
        <v>188</v>
      </c>
    </row>
    <row r="141" spans="1:65" s="2" customFormat="1" ht="16.5" customHeight="1">
      <c r="A141" s="93"/>
      <c r="B141" s="90"/>
      <c r="C141" s="110" t="s">
        <v>7</v>
      </c>
      <c r="D141" s="110" t="s">
        <v>109</v>
      </c>
      <c r="E141" s="111" t="s">
        <v>189</v>
      </c>
      <c r="F141" s="112" t="s">
        <v>190</v>
      </c>
      <c r="G141" s="113" t="s">
        <v>112</v>
      </c>
      <c r="H141" s="114">
        <v>1</v>
      </c>
      <c r="I141" s="73"/>
      <c r="J141" s="115">
        <f t="shared" si="0"/>
        <v>0</v>
      </c>
      <c r="K141" s="112" t="s">
        <v>257</v>
      </c>
      <c r="L141" s="20"/>
      <c r="M141" s="74" t="s">
        <v>1</v>
      </c>
      <c r="N141" s="75" t="s">
        <v>37</v>
      </c>
      <c r="O141" s="30"/>
      <c r="P141" s="76">
        <f t="shared" si="1"/>
        <v>0</v>
      </c>
      <c r="Q141" s="76">
        <v>0</v>
      </c>
      <c r="R141" s="76">
        <f t="shared" si="2"/>
        <v>0</v>
      </c>
      <c r="S141" s="76">
        <v>0</v>
      </c>
      <c r="T141" s="77">
        <f t="shared" si="3"/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78" t="s">
        <v>113</v>
      </c>
      <c r="AT141" s="78" t="s">
        <v>109</v>
      </c>
      <c r="AU141" s="78" t="s">
        <v>82</v>
      </c>
      <c r="AY141" s="14" t="s">
        <v>107</v>
      </c>
      <c r="BE141" s="79">
        <f t="shared" si="4"/>
        <v>0</v>
      </c>
      <c r="BF141" s="79">
        <f t="shared" si="5"/>
        <v>0</v>
      </c>
      <c r="BG141" s="79">
        <f t="shared" si="6"/>
        <v>0</v>
      </c>
      <c r="BH141" s="79">
        <f t="shared" si="7"/>
        <v>0</v>
      </c>
      <c r="BI141" s="79">
        <f t="shared" si="8"/>
        <v>0</v>
      </c>
      <c r="BJ141" s="14" t="s">
        <v>80</v>
      </c>
      <c r="BK141" s="79">
        <f t="shared" si="9"/>
        <v>0</v>
      </c>
      <c r="BL141" s="14" t="s">
        <v>113</v>
      </c>
      <c r="BM141" s="78" t="s">
        <v>191</v>
      </c>
    </row>
    <row r="142" spans="1:65" s="2" customFormat="1" ht="16.5" customHeight="1">
      <c r="A142" s="93"/>
      <c r="B142" s="90"/>
      <c r="C142" s="110" t="s">
        <v>192</v>
      </c>
      <c r="D142" s="110" t="s">
        <v>109</v>
      </c>
      <c r="E142" s="111" t="s">
        <v>193</v>
      </c>
      <c r="F142" s="112" t="s">
        <v>194</v>
      </c>
      <c r="G142" s="113" t="s">
        <v>112</v>
      </c>
      <c r="H142" s="114">
        <v>12</v>
      </c>
      <c r="I142" s="73"/>
      <c r="J142" s="115">
        <f t="shared" si="0"/>
        <v>0</v>
      </c>
      <c r="K142" s="112" t="s">
        <v>257</v>
      </c>
      <c r="L142" s="20"/>
      <c r="M142" s="74" t="s">
        <v>1</v>
      </c>
      <c r="N142" s="75" t="s">
        <v>37</v>
      </c>
      <c r="O142" s="30"/>
      <c r="P142" s="76">
        <f t="shared" si="1"/>
        <v>0</v>
      </c>
      <c r="Q142" s="76">
        <v>0</v>
      </c>
      <c r="R142" s="76">
        <f t="shared" si="2"/>
        <v>0</v>
      </c>
      <c r="S142" s="76">
        <v>0</v>
      </c>
      <c r="T142" s="77">
        <f t="shared" si="3"/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78" t="s">
        <v>113</v>
      </c>
      <c r="AT142" s="78" t="s">
        <v>109</v>
      </c>
      <c r="AU142" s="78" t="s">
        <v>82</v>
      </c>
      <c r="AY142" s="14" t="s">
        <v>107</v>
      </c>
      <c r="BE142" s="79">
        <f t="shared" si="4"/>
        <v>0</v>
      </c>
      <c r="BF142" s="79">
        <f t="shared" si="5"/>
        <v>0</v>
      </c>
      <c r="BG142" s="79">
        <f t="shared" si="6"/>
        <v>0</v>
      </c>
      <c r="BH142" s="79">
        <f t="shared" si="7"/>
        <v>0</v>
      </c>
      <c r="BI142" s="79">
        <f t="shared" si="8"/>
        <v>0</v>
      </c>
      <c r="BJ142" s="14" t="s">
        <v>80</v>
      </c>
      <c r="BK142" s="79">
        <f t="shared" si="9"/>
        <v>0</v>
      </c>
      <c r="BL142" s="14" t="s">
        <v>113</v>
      </c>
      <c r="BM142" s="78" t="s">
        <v>195</v>
      </c>
    </row>
    <row r="143" spans="1:65" s="2" customFormat="1" ht="16.5" customHeight="1">
      <c r="A143" s="93"/>
      <c r="B143" s="90"/>
      <c r="C143" s="110" t="s">
        <v>196</v>
      </c>
      <c r="D143" s="110" t="s">
        <v>109</v>
      </c>
      <c r="E143" s="111" t="s">
        <v>197</v>
      </c>
      <c r="F143" s="112" t="s">
        <v>198</v>
      </c>
      <c r="G143" s="113" t="s">
        <v>112</v>
      </c>
      <c r="H143" s="114">
        <v>40</v>
      </c>
      <c r="I143" s="73"/>
      <c r="J143" s="115">
        <f t="shared" si="0"/>
        <v>0</v>
      </c>
      <c r="K143" s="112" t="s">
        <v>257</v>
      </c>
      <c r="L143" s="20"/>
      <c r="M143" s="74" t="s">
        <v>1</v>
      </c>
      <c r="N143" s="75" t="s">
        <v>37</v>
      </c>
      <c r="O143" s="30"/>
      <c r="P143" s="76">
        <f t="shared" si="1"/>
        <v>0</v>
      </c>
      <c r="Q143" s="76">
        <v>0</v>
      </c>
      <c r="R143" s="76">
        <f t="shared" si="2"/>
        <v>0</v>
      </c>
      <c r="S143" s="76">
        <v>0</v>
      </c>
      <c r="T143" s="77">
        <f t="shared" si="3"/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78" t="s">
        <v>113</v>
      </c>
      <c r="AT143" s="78" t="s">
        <v>109</v>
      </c>
      <c r="AU143" s="78" t="s">
        <v>82</v>
      </c>
      <c r="AY143" s="14" t="s">
        <v>107</v>
      </c>
      <c r="BE143" s="79">
        <f t="shared" si="4"/>
        <v>0</v>
      </c>
      <c r="BF143" s="79">
        <f t="shared" si="5"/>
        <v>0</v>
      </c>
      <c r="BG143" s="79">
        <f t="shared" si="6"/>
        <v>0</v>
      </c>
      <c r="BH143" s="79">
        <f t="shared" si="7"/>
        <v>0</v>
      </c>
      <c r="BI143" s="79">
        <f t="shared" si="8"/>
        <v>0</v>
      </c>
      <c r="BJ143" s="14" t="s">
        <v>80</v>
      </c>
      <c r="BK143" s="79">
        <f t="shared" si="9"/>
        <v>0</v>
      </c>
      <c r="BL143" s="14" t="s">
        <v>113</v>
      </c>
      <c r="BM143" s="78" t="s">
        <v>199</v>
      </c>
    </row>
    <row r="144" spans="1:65" s="2" customFormat="1" ht="21.75" customHeight="1">
      <c r="A144" s="93"/>
      <c r="B144" s="90"/>
      <c r="C144" s="110" t="s">
        <v>200</v>
      </c>
      <c r="D144" s="110" t="s">
        <v>109</v>
      </c>
      <c r="E144" s="111" t="s">
        <v>201</v>
      </c>
      <c r="F144" s="112" t="s">
        <v>202</v>
      </c>
      <c r="G144" s="113" t="s">
        <v>112</v>
      </c>
      <c r="H144" s="114">
        <v>1</v>
      </c>
      <c r="I144" s="73"/>
      <c r="J144" s="115">
        <f t="shared" si="0"/>
        <v>0</v>
      </c>
      <c r="K144" s="112" t="s">
        <v>257</v>
      </c>
      <c r="L144" s="20"/>
      <c r="M144" s="74" t="s">
        <v>1</v>
      </c>
      <c r="N144" s="75" t="s">
        <v>37</v>
      </c>
      <c r="O144" s="30"/>
      <c r="P144" s="76">
        <f t="shared" si="1"/>
        <v>0</v>
      </c>
      <c r="Q144" s="76">
        <v>0</v>
      </c>
      <c r="R144" s="76">
        <f t="shared" si="2"/>
        <v>0</v>
      </c>
      <c r="S144" s="76">
        <v>0</v>
      </c>
      <c r="T144" s="77">
        <f t="shared" si="3"/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78" t="s">
        <v>113</v>
      </c>
      <c r="AT144" s="78" t="s">
        <v>109</v>
      </c>
      <c r="AU144" s="78" t="s">
        <v>82</v>
      </c>
      <c r="AY144" s="14" t="s">
        <v>107</v>
      </c>
      <c r="BE144" s="79">
        <f t="shared" si="4"/>
        <v>0</v>
      </c>
      <c r="BF144" s="79">
        <f t="shared" si="5"/>
        <v>0</v>
      </c>
      <c r="BG144" s="79">
        <f t="shared" si="6"/>
        <v>0</v>
      </c>
      <c r="BH144" s="79">
        <f t="shared" si="7"/>
        <v>0</v>
      </c>
      <c r="BI144" s="79">
        <f t="shared" si="8"/>
        <v>0</v>
      </c>
      <c r="BJ144" s="14" t="s">
        <v>80</v>
      </c>
      <c r="BK144" s="79">
        <f t="shared" si="9"/>
        <v>0</v>
      </c>
      <c r="BL144" s="14" t="s">
        <v>113</v>
      </c>
      <c r="BM144" s="78" t="s">
        <v>203</v>
      </c>
    </row>
    <row r="145" spans="1:65" s="2" customFormat="1" ht="21.75" customHeight="1">
      <c r="A145" s="93"/>
      <c r="B145" s="90"/>
      <c r="C145" s="110" t="s">
        <v>204</v>
      </c>
      <c r="D145" s="110" t="s">
        <v>109</v>
      </c>
      <c r="E145" s="111" t="s">
        <v>205</v>
      </c>
      <c r="F145" s="112" t="s">
        <v>206</v>
      </c>
      <c r="G145" s="113" t="s">
        <v>112</v>
      </c>
      <c r="H145" s="114">
        <v>1</v>
      </c>
      <c r="I145" s="73"/>
      <c r="J145" s="115">
        <f t="shared" si="0"/>
        <v>0</v>
      </c>
      <c r="K145" s="112" t="s">
        <v>257</v>
      </c>
      <c r="L145" s="20"/>
      <c r="M145" s="74" t="s">
        <v>1</v>
      </c>
      <c r="N145" s="75" t="s">
        <v>37</v>
      </c>
      <c r="O145" s="30"/>
      <c r="P145" s="76">
        <f t="shared" si="1"/>
        <v>0</v>
      </c>
      <c r="Q145" s="76">
        <v>0</v>
      </c>
      <c r="R145" s="76">
        <f t="shared" si="2"/>
        <v>0</v>
      </c>
      <c r="S145" s="76">
        <v>0</v>
      </c>
      <c r="T145" s="77">
        <f t="shared" si="3"/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78" t="s">
        <v>113</v>
      </c>
      <c r="AT145" s="78" t="s">
        <v>109</v>
      </c>
      <c r="AU145" s="78" t="s">
        <v>82</v>
      </c>
      <c r="AY145" s="14" t="s">
        <v>107</v>
      </c>
      <c r="BE145" s="79">
        <f t="shared" si="4"/>
        <v>0</v>
      </c>
      <c r="BF145" s="79">
        <f t="shared" si="5"/>
        <v>0</v>
      </c>
      <c r="BG145" s="79">
        <f t="shared" si="6"/>
        <v>0</v>
      </c>
      <c r="BH145" s="79">
        <f t="shared" si="7"/>
        <v>0</v>
      </c>
      <c r="BI145" s="79">
        <f t="shared" si="8"/>
        <v>0</v>
      </c>
      <c r="BJ145" s="14" t="s">
        <v>80</v>
      </c>
      <c r="BK145" s="79">
        <f t="shared" si="9"/>
        <v>0</v>
      </c>
      <c r="BL145" s="14" t="s">
        <v>113</v>
      </c>
      <c r="BM145" s="78" t="s">
        <v>207</v>
      </c>
    </row>
    <row r="146" spans="1:65" s="2" customFormat="1" ht="21.75" customHeight="1">
      <c r="A146" s="93"/>
      <c r="B146" s="90"/>
      <c r="C146" s="110" t="s">
        <v>208</v>
      </c>
      <c r="D146" s="110" t="s">
        <v>109</v>
      </c>
      <c r="E146" s="111" t="s">
        <v>209</v>
      </c>
      <c r="F146" s="112" t="s">
        <v>210</v>
      </c>
      <c r="G146" s="113" t="s">
        <v>112</v>
      </c>
      <c r="H146" s="114">
        <v>1</v>
      </c>
      <c r="I146" s="73"/>
      <c r="J146" s="115">
        <f t="shared" si="0"/>
        <v>0</v>
      </c>
      <c r="K146" s="112" t="s">
        <v>257</v>
      </c>
      <c r="L146" s="20"/>
      <c r="M146" s="74" t="s">
        <v>1</v>
      </c>
      <c r="N146" s="75" t="s">
        <v>37</v>
      </c>
      <c r="O146" s="30"/>
      <c r="P146" s="76">
        <f t="shared" si="1"/>
        <v>0</v>
      </c>
      <c r="Q146" s="76">
        <v>0</v>
      </c>
      <c r="R146" s="76">
        <f t="shared" si="2"/>
        <v>0</v>
      </c>
      <c r="S146" s="76">
        <v>0</v>
      </c>
      <c r="T146" s="77">
        <f t="shared" si="3"/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78" t="s">
        <v>113</v>
      </c>
      <c r="AT146" s="78" t="s">
        <v>109</v>
      </c>
      <c r="AU146" s="78" t="s">
        <v>82</v>
      </c>
      <c r="AY146" s="14" t="s">
        <v>107</v>
      </c>
      <c r="BE146" s="79">
        <f t="shared" si="4"/>
        <v>0</v>
      </c>
      <c r="BF146" s="79">
        <f t="shared" si="5"/>
        <v>0</v>
      </c>
      <c r="BG146" s="79">
        <f t="shared" si="6"/>
        <v>0</v>
      </c>
      <c r="BH146" s="79">
        <f t="shared" si="7"/>
        <v>0</v>
      </c>
      <c r="BI146" s="79">
        <f t="shared" si="8"/>
        <v>0</v>
      </c>
      <c r="BJ146" s="14" t="s">
        <v>80</v>
      </c>
      <c r="BK146" s="79">
        <f t="shared" si="9"/>
        <v>0</v>
      </c>
      <c r="BL146" s="14" t="s">
        <v>113</v>
      </c>
      <c r="BM146" s="78" t="s">
        <v>211</v>
      </c>
    </row>
    <row r="147" spans="1:65" s="2" customFormat="1" ht="16.5" customHeight="1">
      <c r="A147" s="93"/>
      <c r="B147" s="90"/>
      <c r="C147" s="110" t="s">
        <v>212</v>
      </c>
      <c r="D147" s="110" t="s">
        <v>109</v>
      </c>
      <c r="E147" s="111" t="s">
        <v>213</v>
      </c>
      <c r="F147" s="112" t="s">
        <v>214</v>
      </c>
      <c r="G147" s="113" t="s">
        <v>215</v>
      </c>
      <c r="H147" s="114">
        <v>1</v>
      </c>
      <c r="I147" s="73"/>
      <c r="J147" s="115">
        <f t="shared" si="0"/>
        <v>0</v>
      </c>
      <c r="K147" s="112" t="s">
        <v>257</v>
      </c>
      <c r="L147" s="20"/>
      <c r="M147" s="74" t="s">
        <v>1</v>
      </c>
      <c r="N147" s="75" t="s">
        <v>37</v>
      </c>
      <c r="O147" s="30"/>
      <c r="P147" s="76">
        <f t="shared" si="1"/>
        <v>0</v>
      </c>
      <c r="Q147" s="76">
        <v>0</v>
      </c>
      <c r="R147" s="76">
        <f t="shared" si="2"/>
        <v>0</v>
      </c>
      <c r="S147" s="76">
        <v>0</v>
      </c>
      <c r="T147" s="77">
        <f t="shared" si="3"/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78" t="s">
        <v>113</v>
      </c>
      <c r="AT147" s="78" t="s">
        <v>109</v>
      </c>
      <c r="AU147" s="78" t="s">
        <v>82</v>
      </c>
      <c r="AY147" s="14" t="s">
        <v>107</v>
      </c>
      <c r="BE147" s="79">
        <f t="shared" si="4"/>
        <v>0</v>
      </c>
      <c r="BF147" s="79">
        <f t="shared" si="5"/>
        <v>0</v>
      </c>
      <c r="BG147" s="79">
        <f t="shared" si="6"/>
        <v>0</v>
      </c>
      <c r="BH147" s="79">
        <f t="shared" si="7"/>
        <v>0</v>
      </c>
      <c r="BI147" s="79">
        <f t="shared" si="8"/>
        <v>0</v>
      </c>
      <c r="BJ147" s="14" t="s">
        <v>80</v>
      </c>
      <c r="BK147" s="79">
        <f t="shared" si="9"/>
        <v>0</v>
      </c>
      <c r="BL147" s="14" t="s">
        <v>113</v>
      </c>
      <c r="BM147" s="78" t="s">
        <v>216</v>
      </c>
    </row>
    <row r="148" spans="1:65" s="2" customFormat="1" ht="16.5" customHeight="1">
      <c r="A148" s="93"/>
      <c r="B148" s="90"/>
      <c r="C148" s="110" t="s">
        <v>217</v>
      </c>
      <c r="D148" s="110" t="s">
        <v>109</v>
      </c>
      <c r="E148" s="111" t="s">
        <v>218</v>
      </c>
      <c r="F148" s="112" t="s">
        <v>219</v>
      </c>
      <c r="G148" s="113" t="s">
        <v>112</v>
      </c>
      <c r="H148" s="114">
        <v>5</v>
      </c>
      <c r="I148" s="73"/>
      <c r="J148" s="115">
        <f t="shared" si="0"/>
        <v>0</v>
      </c>
      <c r="K148" s="112" t="s">
        <v>257</v>
      </c>
      <c r="L148" s="20"/>
      <c r="M148" s="74" t="s">
        <v>1</v>
      </c>
      <c r="N148" s="75" t="s">
        <v>37</v>
      </c>
      <c r="O148" s="30"/>
      <c r="P148" s="76">
        <f t="shared" si="1"/>
        <v>0</v>
      </c>
      <c r="Q148" s="76">
        <v>0</v>
      </c>
      <c r="R148" s="76">
        <f t="shared" si="2"/>
        <v>0</v>
      </c>
      <c r="S148" s="76">
        <v>0</v>
      </c>
      <c r="T148" s="77">
        <f t="shared" si="3"/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78" t="s">
        <v>113</v>
      </c>
      <c r="AT148" s="78" t="s">
        <v>109</v>
      </c>
      <c r="AU148" s="78" t="s">
        <v>82</v>
      </c>
      <c r="AY148" s="14" t="s">
        <v>107</v>
      </c>
      <c r="BE148" s="79">
        <f t="shared" si="4"/>
        <v>0</v>
      </c>
      <c r="BF148" s="79">
        <f t="shared" si="5"/>
        <v>0</v>
      </c>
      <c r="BG148" s="79">
        <f t="shared" si="6"/>
        <v>0</v>
      </c>
      <c r="BH148" s="79">
        <f t="shared" si="7"/>
        <v>0</v>
      </c>
      <c r="BI148" s="79">
        <f t="shared" si="8"/>
        <v>0</v>
      </c>
      <c r="BJ148" s="14" t="s">
        <v>80</v>
      </c>
      <c r="BK148" s="79">
        <f t="shared" si="9"/>
        <v>0</v>
      </c>
      <c r="BL148" s="14" t="s">
        <v>113</v>
      </c>
      <c r="BM148" s="78" t="s">
        <v>220</v>
      </c>
    </row>
    <row r="149" spans="1:65" s="2" customFormat="1" ht="16.5" customHeight="1">
      <c r="A149" s="93"/>
      <c r="B149" s="90"/>
      <c r="C149" s="110" t="s">
        <v>221</v>
      </c>
      <c r="D149" s="110" t="s">
        <v>109</v>
      </c>
      <c r="E149" s="111" t="s">
        <v>222</v>
      </c>
      <c r="F149" s="112" t="s">
        <v>223</v>
      </c>
      <c r="G149" s="113" t="s">
        <v>112</v>
      </c>
      <c r="H149" s="114">
        <v>1</v>
      </c>
      <c r="I149" s="73"/>
      <c r="J149" s="115">
        <f t="shared" si="0"/>
        <v>0</v>
      </c>
      <c r="K149" s="112" t="s">
        <v>257</v>
      </c>
      <c r="L149" s="20"/>
      <c r="M149" s="74" t="s">
        <v>1</v>
      </c>
      <c r="N149" s="75" t="s">
        <v>37</v>
      </c>
      <c r="O149" s="30"/>
      <c r="P149" s="76">
        <f t="shared" si="1"/>
        <v>0</v>
      </c>
      <c r="Q149" s="76">
        <v>0</v>
      </c>
      <c r="R149" s="76">
        <f t="shared" si="2"/>
        <v>0</v>
      </c>
      <c r="S149" s="76">
        <v>0</v>
      </c>
      <c r="T149" s="77">
        <f t="shared" si="3"/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78" t="s">
        <v>113</v>
      </c>
      <c r="AT149" s="78" t="s">
        <v>109</v>
      </c>
      <c r="AU149" s="78" t="s">
        <v>82</v>
      </c>
      <c r="AY149" s="14" t="s">
        <v>107</v>
      </c>
      <c r="BE149" s="79">
        <f t="shared" si="4"/>
        <v>0</v>
      </c>
      <c r="BF149" s="79">
        <f t="shared" si="5"/>
        <v>0</v>
      </c>
      <c r="BG149" s="79">
        <f t="shared" si="6"/>
        <v>0</v>
      </c>
      <c r="BH149" s="79">
        <f t="shared" si="7"/>
        <v>0</v>
      </c>
      <c r="BI149" s="79">
        <f t="shared" si="8"/>
        <v>0</v>
      </c>
      <c r="BJ149" s="14" t="s">
        <v>80</v>
      </c>
      <c r="BK149" s="79">
        <f t="shared" si="9"/>
        <v>0</v>
      </c>
      <c r="BL149" s="14" t="s">
        <v>113</v>
      </c>
      <c r="BM149" s="78" t="s">
        <v>224</v>
      </c>
    </row>
    <row r="150" spans="1:65" s="2" customFormat="1" ht="16.5" customHeight="1">
      <c r="A150" s="93"/>
      <c r="B150" s="90"/>
      <c r="C150" s="110" t="s">
        <v>225</v>
      </c>
      <c r="D150" s="110" t="s">
        <v>109</v>
      </c>
      <c r="E150" s="111" t="s">
        <v>226</v>
      </c>
      <c r="F150" s="112" t="s">
        <v>227</v>
      </c>
      <c r="G150" s="113" t="s">
        <v>112</v>
      </c>
      <c r="H150" s="114">
        <v>1</v>
      </c>
      <c r="I150" s="73"/>
      <c r="J150" s="115">
        <f t="shared" si="0"/>
        <v>0</v>
      </c>
      <c r="K150" s="112" t="s">
        <v>257</v>
      </c>
      <c r="L150" s="20"/>
      <c r="M150" s="74" t="s">
        <v>1</v>
      </c>
      <c r="N150" s="75" t="s">
        <v>37</v>
      </c>
      <c r="O150" s="30"/>
      <c r="P150" s="76">
        <f t="shared" si="1"/>
        <v>0</v>
      </c>
      <c r="Q150" s="76">
        <v>0</v>
      </c>
      <c r="R150" s="76">
        <f t="shared" si="2"/>
        <v>0</v>
      </c>
      <c r="S150" s="76">
        <v>0</v>
      </c>
      <c r="T150" s="77">
        <f t="shared" si="3"/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78" t="s">
        <v>113</v>
      </c>
      <c r="AT150" s="78" t="s">
        <v>109</v>
      </c>
      <c r="AU150" s="78" t="s">
        <v>82</v>
      </c>
      <c r="AY150" s="14" t="s">
        <v>107</v>
      </c>
      <c r="BE150" s="79">
        <f t="shared" si="4"/>
        <v>0</v>
      </c>
      <c r="BF150" s="79">
        <f t="shared" si="5"/>
        <v>0</v>
      </c>
      <c r="BG150" s="79">
        <f t="shared" si="6"/>
        <v>0</v>
      </c>
      <c r="BH150" s="79">
        <f t="shared" si="7"/>
        <v>0</v>
      </c>
      <c r="BI150" s="79">
        <f t="shared" si="8"/>
        <v>0</v>
      </c>
      <c r="BJ150" s="14" t="s">
        <v>80</v>
      </c>
      <c r="BK150" s="79">
        <f t="shared" si="9"/>
        <v>0</v>
      </c>
      <c r="BL150" s="14" t="s">
        <v>113</v>
      </c>
      <c r="BM150" s="78" t="s">
        <v>228</v>
      </c>
    </row>
    <row r="151" spans="1:65" s="2" customFormat="1" ht="16.5" customHeight="1">
      <c r="A151" s="93"/>
      <c r="B151" s="90"/>
      <c r="C151" s="110" t="s">
        <v>229</v>
      </c>
      <c r="D151" s="110" t="s">
        <v>109</v>
      </c>
      <c r="E151" s="111" t="s">
        <v>230</v>
      </c>
      <c r="F151" s="112" t="s">
        <v>231</v>
      </c>
      <c r="G151" s="113" t="s">
        <v>112</v>
      </c>
      <c r="H151" s="114">
        <v>2</v>
      </c>
      <c r="I151" s="73"/>
      <c r="J151" s="115">
        <f t="shared" si="0"/>
        <v>0</v>
      </c>
      <c r="K151" s="112" t="s">
        <v>257</v>
      </c>
      <c r="L151" s="20"/>
      <c r="M151" s="74" t="s">
        <v>1</v>
      </c>
      <c r="N151" s="75" t="s">
        <v>37</v>
      </c>
      <c r="O151" s="30"/>
      <c r="P151" s="76">
        <f t="shared" si="1"/>
        <v>0</v>
      </c>
      <c r="Q151" s="76">
        <v>0</v>
      </c>
      <c r="R151" s="76">
        <f t="shared" si="2"/>
        <v>0</v>
      </c>
      <c r="S151" s="76">
        <v>0</v>
      </c>
      <c r="T151" s="77">
        <f t="shared" si="3"/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78" t="s">
        <v>113</v>
      </c>
      <c r="AT151" s="78" t="s">
        <v>109</v>
      </c>
      <c r="AU151" s="78" t="s">
        <v>82</v>
      </c>
      <c r="AY151" s="14" t="s">
        <v>107</v>
      </c>
      <c r="BE151" s="79">
        <f t="shared" si="4"/>
        <v>0</v>
      </c>
      <c r="BF151" s="79">
        <f t="shared" si="5"/>
        <v>0</v>
      </c>
      <c r="BG151" s="79">
        <f t="shared" si="6"/>
        <v>0</v>
      </c>
      <c r="BH151" s="79">
        <f t="shared" si="7"/>
        <v>0</v>
      </c>
      <c r="BI151" s="79">
        <f t="shared" si="8"/>
        <v>0</v>
      </c>
      <c r="BJ151" s="14" t="s">
        <v>80</v>
      </c>
      <c r="BK151" s="79">
        <f t="shared" si="9"/>
        <v>0</v>
      </c>
      <c r="BL151" s="14" t="s">
        <v>113</v>
      </c>
      <c r="BM151" s="78" t="s">
        <v>232</v>
      </c>
    </row>
    <row r="152" spans="1:65" s="2" customFormat="1" ht="16.5" customHeight="1">
      <c r="A152" s="93"/>
      <c r="B152" s="90"/>
      <c r="C152" s="110" t="s">
        <v>233</v>
      </c>
      <c r="D152" s="110" t="s">
        <v>109</v>
      </c>
      <c r="E152" s="111" t="s">
        <v>234</v>
      </c>
      <c r="F152" s="112" t="s">
        <v>235</v>
      </c>
      <c r="G152" s="113" t="s">
        <v>215</v>
      </c>
      <c r="H152" s="114">
        <v>30</v>
      </c>
      <c r="I152" s="73"/>
      <c r="J152" s="115">
        <f t="shared" si="0"/>
        <v>0</v>
      </c>
      <c r="K152" s="112" t="s">
        <v>257</v>
      </c>
      <c r="L152" s="20"/>
      <c r="M152" s="74" t="s">
        <v>1</v>
      </c>
      <c r="N152" s="75" t="s">
        <v>37</v>
      </c>
      <c r="O152" s="30"/>
      <c r="P152" s="76">
        <f t="shared" si="1"/>
        <v>0</v>
      </c>
      <c r="Q152" s="76">
        <v>0</v>
      </c>
      <c r="R152" s="76">
        <f t="shared" si="2"/>
        <v>0</v>
      </c>
      <c r="S152" s="76">
        <v>0</v>
      </c>
      <c r="T152" s="77">
        <f t="shared" si="3"/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78" t="s">
        <v>113</v>
      </c>
      <c r="AT152" s="78" t="s">
        <v>109</v>
      </c>
      <c r="AU152" s="78" t="s">
        <v>82</v>
      </c>
      <c r="AY152" s="14" t="s">
        <v>107</v>
      </c>
      <c r="BE152" s="79">
        <f t="shared" si="4"/>
        <v>0</v>
      </c>
      <c r="BF152" s="79">
        <f t="shared" si="5"/>
        <v>0</v>
      </c>
      <c r="BG152" s="79">
        <f t="shared" si="6"/>
        <v>0</v>
      </c>
      <c r="BH152" s="79">
        <f t="shared" si="7"/>
        <v>0</v>
      </c>
      <c r="BI152" s="79">
        <f t="shared" si="8"/>
        <v>0</v>
      </c>
      <c r="BJ152" s="14" t="s">
        <v>80</v>
      </c>
      <c r="BK152" s="79">
        <f t="shared" si="9"/>
        <v>0</v>
      </c>
      <c r="BL152" s="14" t="s">
        <v>113</v>
      </c>
      <c r="BM152" s="78" t="s">
        <v>236</v>
      </c>
    </row>
    <row r="153" spans="1:65" s="2" customFormat="1" ht="16.5" customHeight="1">
      <c r="A153" s="93"/>
      <c r="B153" s="90"/>
      <c r="C153" s="110" t="s">
        <v>237</v>
      </c>
      <c r="D153" s="110" t="s">
        <v>109</v>
      </c>
      <c r="E153" s="111" t="s">
        <v>238</v>
      </c>
      <c r="F153" s="112" t="s">
        <v>239</v>
      </c>
      <c r="G153" s="113" t="s">
        <v>112</v>
      </c>
      <c r="H153" s="114">
        <v>1</v>
      </c>
      <c r="I153" s="73"/>
      <c r="J153" s="115">
        <f t="shared" si="0"/>
        <v>0</v>
      </c>
      <c r="K153" s="112" t="s">
        <v>257</v>
      </c>
      <c r="L153" s="20"/>
      <c r="M153" s="74" t="s">
        <v>1</v>
      </c>
      <c r="N153" s="75" t="s">
        <v>37</v>
      </c>
      <c r="O153" s="30"/>
      <c r="P153" s="76">
        <f t="shared" si="1"/>
        <v>0</v>
      </c>
      <c r="Q153" s="76">
        <v>0</v>
      </c>
      <c r="R153" s="76">
        <f t="shared" si="2"/>
        <v>0</v>
      </c>
      <c r="S153" s="76">
        <v>0</v>
      </c>
      <c r="T153" s="77">
        <f t="shared" si="3"/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78" t="s">
        <v>113</v>
      </c>
      <c r="AT153" s="78" t="s">
        <v>109</v>
      </c>
      <c r="AU153" s="78" t="s">
        <v>82</v>
      </c>
      <c r="AY153" s="14" t="s">
        <v>107</v>
      </c>
      <c r="BE153" s="79">
        <f t="shared" si="4"/>
        <v>0</v>
      </c>
      <c r="BF153" s="79">
        <f t="shared" si="5"/>
        <v>0</v>
      </c>
      <c r="BG153" s="79">
        <f t="shared" si="6"/>
        <v>0</v>
      </c>
      <c r="BH153" s="79">
        <f t="shared" si="7"/>
        <v>0</v>
      </c>
      <c r="BI153" s="79">
        <f t="shared" si="8"/>
        <v>0</v>
      </c>
      <c r="BJ153" s="14" t="s">
        <v>80</v>
      </c>
      <c r="BK153" s="79">
        <f t="shared" si="9"/>
        <v>0</v>
      </c>
      <c r="BL153" s="14" t="s">
        <v>113</v>
      </c>
      <c r="BM153" s="78" t="s">
        <v>240</v>
      </c>
    </row>
    <row r="154" spans="1:65" s="2" customFormat="1" ht="16.5" customHeight="1">
      <c r="A154" s="93"/>
      <c r="B154" s="90"/>
      <c r="C154" s="110" t="s">
        <v>241</v>
      </c>
      <c r="D154" s="110" t="s">
        <v>109</v>
      </c>
      <c r="E154" s="111" t="s">
        <v>242</v>
      </c>
      <c r="F154" s="112" t="s">
        <v>243</v>
      </c>
      <c r="G154" s="113" t="s">
        <v>112</v>
      </c>
      <c r="H154" s="114">
        <v>1</v>
      </c>
      <c r="I154" s="73"/>
      <c r="J154" s="115">
        <f t="shared" si="0"/>
        <v>0</v>
      </c>
      <c r="K154" s="112" t="s">
        <v>257</v>
      </c>
      <c r="L154" s="20"/>
      <c r="M154" s="74" t="s">
        <v>1</v>
      </c>
      <c r="N154" s="75" t="s">
        <v>37</v>
      </c>
      <c r="O154" s="30"/>
      <c r="P154" s="76">
        <f t="shared" si="1"/>
        <v>0</v>
      </c>
      <c r="Q154" s="76">
        <v>0</v>
      </c>
      <c r="R154" s="76">
        <f t="shared" si="2"/>
        <v>0</v>
      </c>
      <c r="S154" s="76">
        <v>0</v>
      </c>
      <c r="T154" s="77">
        <f t="shared" si="3"/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78" t="s">
        <v>113</v>
      </c>
      <c r="AT154" s="78" t="s">
        <v>109</v>
      </c>
      <c r="AU154" s="78" t="s">
        <v>82</v>
      </c>
      <c r="AY154" s="14" t="s">
        <v>107</v>
      </c>
      <c r="BE154" s="79">
        <f t="shared" si="4"/>
        <v>0</v>
      </c>
      <c r="BF154" s="79">
        <f t="shared" si="5"/>
        <v>0</v>
      </c>
      <c r="BG154" s="79">
        <f t="shared" si="6"/>
        <v>0</v>
      </c>
      <c r="BH154" s="79">
        <f t="shared" si="7"/>
        <v>0</v>
      </c>
      <c r="BI154" s="79">
        <f t="shared" si="8"/>
        <v>0</v>
      </c>
      <c r="BJ154" s="14" t="s">
        <v>80</v>
      </c>
      <c r="BK154" s="79">
        <f t="shared" si="9"/>
        <v>0</v>
      </c>
      <c r="BL154" s="14" t="s">
        <v>113</v>
      </c>
      <c r="BM154" s="78" t="s">
        <v>244</v>
      </c>
    </row>
    <row r="155" spans="1:65" s="2" customFormat="1" ht="21.75" customHeight="1">
      <c r="A155" s="93"/>
      <c r="B155" s="90"/>
      <c r="C155" s="110" t="s">
        <v>245</v>
      </c>
      <c r="D155" s="110" t="s">
        <v>109</v>
      </c>
      <c r="E155" s="111" t="s">
        <v>246</v>
      </c>
      <c r="F155" s="112" t="s">
        <v>247</v>
      </c>
      <c r="G155" s="113" t="s">
        <v>112</v>
      </c>
      <c r="H155" s="114">
        <v>1</v>
      </c>
      <c r="I155" s="73"/>
      <c r="J155" s="115">
        <f t="shared" si="0"/>
        <v>0</v>
      </c>
      <c r="K155" s="112" t="s">
        <v>257</v>
      </c>
      <c r="L155" s="20"/>
      <c r="M155" s="74" t="s">
        <v>1</v>
      </c>
      <c r="N155" s="75" t="s">
        <v>37</v>
      </c>
      <c r="O155" s="30"/>
      <c r="P155" s="76">
        <f t="shared" si="1"/>
        <v>0</v>
      </c>
      <c r="Q155" s="76">
        <v>0</v>
      </c>
      <c r="R155" s="76">
        <f t="shared" si="2"/>
        <v>0</v>
      </c>
      <c r="S155" s="76">
        <v>0</v>
      </c>
      <c r="T155" s="77">
        <f t="shared" si="3"/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78" t="s">
        <v>113</v>
      </c>
      <c r="AT155" s="78" t="s">
        <v>109</v>
      </c>
      <c r="AU155" s="78" t="s">
        <v>82</v>
      </c>
      <c r="AY155" s="14" t="s">
        <v>107</v>
      </c>
      <c r="BE155" s="79">
        <f t="shared" si="4"/>
        <v>0</v>
      </c>
      <c r="BF155" s="79">
        <f t="shared" si="5"/>
        <v>0</v>
      </c>
      <c r="BG155" s="79">
        <f t="shared" si="6"/>
        <v>0</v>
      </c>
      <c r="BH155" s="79">
        <f t="shared" si="7"/>
        <v>0</v>
      </c>
      <c r="BI155" s="79">
        <f t="shared" si="8"/>
        <v>0</v>
      </c>
      <c r="BJ155" s="14" t="s">
        <v>80</v>
      </c>
      <c r="BK155" s="79">
        <f t="shared" si="9"/>
        <v>0</v>
      </c>
      <c r="BL155" s="14" t="s">
        <v>113</v>
      </c>
      <c r="BM155" s="78" t="s">
        <v>248</v>
      </c>
    </row>
    <row r="156" spans="1:65" s="2" customFormat="1" ht="21.75" customHeight="1">
      <c r="A156" s="93"/>
      <c r="B156" s="90"/>
      <c r="C156" s="110" t="s">
        <v>249</v>
      </c>
      <c r="D156" s="110" t="s">
        <v>109</v>
      </c>
      <c r="E156" s="111" t="s">
        <v>250</v>
      </c>
      <c r="F156" s="112" t="s">
        <v>251</v>
      </c>
      <c r="G156" s="113" t="s">
        <v>112</v>
      </c>
      <c r="H156" s="114">
        <v>1</v>
      </c>
      <c r="I156" s="73"/>
      <c r="J156" s="115">
        <f t="shared" si="0"/>
        <v>0</v>
      </c>
      <c r="K156" s="112" t="s">
        <v>257</v>
      </c>
      <c r="L156" s="20"/>
      <c r="M156" s="74" t="s">
        <v>1</v>
      </c>
      <c r="N156" s="75" t="s">
        <v>37</v>
      </c>
      <c r="O156" s="30"/>
      <c r="P156" s="76">
        <f t="shared" si="1"/>
        <v>0</v>
      </c>
      <c r="Q156" s="76">
        <v>0</v>
      </c>
      <c r="R156" s="76">
        <f t="shared" si="2"/>
        <v>0</v>
      </c>
      <c r="S156" s="76">
        <v>0</v>
      </c>
      <c r="T156" s="77">
        <f t="shared" si="3"/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78" t="s">
        <v>113</v>
      </c>
      <c r="AT156" s="78" t="s">
        <v>109</v>
      </c>
      <c r="AU156" s="78" t="s">
        <v>82</v>
      </c>
      <c r="AY156" s="14" t="s">
        <v>107</v>
      </c>
      <c r="BE156" s="79">
        <f t="shared" si="4"/>
        <v>0</v>
      </c>
      <c r="BF156" s="79">
        <f t="shared" si="5"/>
        <v>0</v>
      </c>
      <c r="BG156" s="79">
        <f t="shared" si="6"/>
        <v>0</v>
      </c>
      <c r="BH156" s="79">
        <f t="shared" si="7"/>
        <v>0</v>
      </c>
      <c r="BI156" s="79">
        <f t="shared" si="8"/>
        <v>0</v>
      </c>
      <c r="BJ156" s="14" t="s">
        <v>80</v>
      </c>
      <c r="BK156" s="79">
        <f t="shared" si="9"/>
        <v>0</v>
      </c>
      <c r="BL156" s="14" t="s">
        <v>113</v>
      </c>
      <c r="BM156" s="78" t="s">
        <v>252</v>
      </c>
    </row>
    <row r="157" spans="1:65" s="2" customFormat="1" ht="16.5" customHeight="1">
      <c r="A157" s="93"/>
      <c r="B157" s="90"/>
      <c r="C157" s="110" t="s">
        <v>253</v>
      </c>
      <c r="D157" s="110" t="s">
        <v>109</v>
      </c>
      <c r="E157" s="111" t="s">
        <v>254</v>
      </c>
      <c r="F157" s="112" t="s">
        <v>255</v>
      </c>
      <c r="G157" s="113" t="s">
        <v>112</v>
      </c>
      <c r="H157" s="114">
        <v>1</v>
      </c>
      <c r="I157" s="73"/>
      <c r="J157" s="115">
        <f t="shared" si="0"/>
        <v>0</v>
      </c>
      <c r="K157" s="112" t="s">
        <v>257</v>
      </c>
      <c r="L157" s="20"/>
      <c r="M157" s="80" t="s">
        <v>1</v>
      </c>
      <c r="N157" s="81" t="s">
        <v>37</v>
      </c>
      <c r="O157" s="82"/>
      <c r="P157" s="83">
        <f t="shared" si="1"/>
        <v>0</v>
      </c>
      <c r="Q157" s="83">
        <v>0</v>
      </c>
      <c r="R157" s="83">
        <f t="shared" si="2"/>
        <v>0</v>
      </c>
      <c r="S157" s="83">
        <v>0</v>
      </c>
      <c r="T157" s="84">
        <f t="shared" si="3"/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78" t="s">
        <v>113</v>
      </c>
      <c r="AT157" s="78" t="s">
        <v>109</v>
      </c>
      <c r="AU157" s="78" t="s">
        <v>82</v>
      </c>
      <c r="AY157" s="14" t="s">
        <v>107</v>
      </c>
      <c r="BE157" s="79">
        <f t="shared" si="4"/>
        <v>0</v>
      </c>
      <c r="BF157" s="79">
        <f t="shared" si="5"/>
        <v>0</v>
      </c>
      <c r="BG157" s="79">
        <f t="shared" si="6"/>
        <v>0</v>
      </c>
      <c r="BH157" s="79">
        <f t="shared" si="7"/>
        <v>0</v>
      </c>
      <c r="BI157" s="79">
        <f t="shared" si="8"/>
        <v>0</v>
      </c>
      <c r="BJ157" s="14" t="s">
        <v>80</v>
      </c>
      <c r="BK157" s="79">
        <f t="shared" si="9"/>
        <v>0</v>
      </c>
      <c r="BL157" s="14" t="s">
        <v>113</v>
      </c>
      <c r="BM157" s="78" t="s">
        <v>256</v>
      </c>
    </row>
    <row r="158" spans="1:31" s="2" customFormat="1" ht="6.95" customHeight="1">
      <c r="A158" s="93"/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20"/>
      <c r="M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</sheetData>
  <sheetProtection algorithmName="SHA-512" hashValue="4FHZJkb9irz3QCmA6vM9zKoVpsy8AgjFMvPEFi7FYcTyljYuBx9bkmXGq3022UkxDGwjazqLw2Cvw+wUSig/Wg==" saltValue="QKbAJdP9b3tAwDZaow+MYA==" spinCount="100000" sheet="1" objects="1" scenarios="1" selectLockedCells="1"/>
  <autoFilter ref="C117:K15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HernyPC\Herny</dc:creator>
  <cp:keywords/>
  <dc:description/>
  <cp:lastModifiedBy>Jančová Marcela</cp:lastModifiedBy>
  <cp:lastPrinted>2020-10-07T09:12:06Z</cp:lastPrinted>
  <dcterms:created xsi:type="dcterms:W3CDTF">2020-06-08T12:23:47Z</dcterms:created>
  <dcterms:modified xsi:type="dcterms:W3CDTF">2020-10-07T10:22:31Z</dcterms:modified>
  <cp:category/>
  <cp:version/>
  <cp:contentType/>
  <cp:contentStatus/>
</cp:coreProperties>
</file>