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activeTab="0"/>
  </bookViews>
  <sheets>
    <sheet name="Rekapitulace stavby" sheetId="1" r:id="rId1"/>
    <sheet name="01 - SO 01 - Rekonstrukce..." sheetId="2" r:id="rId2"/>
  </sheets>
  <definedNames>
    <definedName name="_xlnm._FilterDatabase" localSheetId="1" hidden="1">'01 - SO 01 - Rekonstrukce...'!$C$119:$K$216</definedName>
    <definedName name="_xlnm.Print_Area" localSheetId="1">'01 - SO 01 - Rekonstrukce...'!$C$4:$J$71,'01 - SO 01 - Rekonstrukce...'!$C$77:$J$101,'01 - SO 01 - Rekonstrukce...'!$C$107:$J$216</definedName>
    <definedName name="_xlnm.Print_Area" localSheetId="0">'Rekapitulace stavby'!$D$4:$AO$70,'Rekapitulace stavby'!$C$76:$AQ$90</definedName>
    <definedName name="_xlnm.Print_Titles" localSheetId="0">'Rekapitulace stavby'!$86:$86</definedName>
    <definedName name="_xlnm.Print_Titles" localSheetId="1">'01 - SO 01 - Rekonstrukce...'!$119:$119</definedName>
  </definedNames>
  <calcPr calcId="191029"/>
  <extLst/>
</workbook>
</file>

<file path=xl/sharedStrings.xml><?xml version="1.0" encoding="utf-8"?>
<sst xmlns="http://schemas.openxmlformats.org/spreadsheetml/2006/main" count="1090" uniqueCount="261">
  <si>
    <t>Export Komplet</t>
  </si>
  <si>
    <t/>
  </si>
  <si>
    <t>2.0</t>
  </si>
  <si>
    <t>False</t>
  </si>
  <si>
    <t>{16bf034d-0d07-4f60-ab0a-545aaee0663b}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</si>
  <si>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</si>
  <si>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</si>
  <si>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</si>
  <si>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</si>
  <si>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</si>
  <si>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</si>
  <si>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</si>
  <si>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</si>
  <si>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</si>
  <si>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</si>
  <si>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</si>
  <si>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</si>
  <si>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A3125 - Revitalizace budovy ZBZS Odolov</t>
  </si>
  <si>
    <t>KSO:</t>
  </si>
  <si>
    <t>CC-CZ:</t>
  </si>
  <si>
    <t>Místo:</t>
  </si>
  <si>
    <t>Malé Svatoňovice</t>
  </si>
  <si>
    <t>Datum:</t>
  </si>
  <si>
    <t>13. 5. 2020</t>
  </si>
  <si>
    <t>Zadavatel:</t>
  </si>
  <si>
    <t>IČ:</t>
  </si>
  <si>
    <t>PALIVOVÝ KOMBINÁT ÚSTÍ, s.p.</t>
  </si>
  <si>
    <t>DIČ:</t>
  </si>
  <si>
    <t>Uchazeč:</t>
  </si>
  <si>
    <t>Vyplň údaj</t>
  </si>
  <si>
    <t>Projektant:</t>
  </si>
  <si>
    <t>Ing. Darina Stašová</t>
  </si>
  <si>
    <t>True</t>
  </si>
  <si>
    <t>Zpracovatel:</t>
  </si>
  <si>
    <t>Petr Herzog</t>
  </si>
  <si>
    <t>Poznámka:</t>
  </si>
  <si>
    <t>Cena bez DPH</t>
  </si>
  <si>
    <t>DPH</t>
  </si>
  <si>
    <t>základní</t>
  </si>
  <si>
    <t>zákl. přenesená</t>
  </si>
  <si>
    <t>sníž. přenesená</t>
  </si>
  <si>
    <t>nulová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</si>
  <si>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</si>
  <si>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</si>
  <si>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</si>
  <si>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</si>
  <si>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</si>
  <si>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</si>
  <si>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</si>
  <si>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</si>
  <si>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</si>
  <si>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</si>
  <si>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</si>
  <si>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</si>
  <si>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</si>
  <si>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</si>
  <si>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</si>
  <si>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</si>
  <si>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</si>
  <si>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</si>
  <si>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</si>
  <si>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</si>
  <si>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</si>
  <si>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</si>
  <si>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</si>
  <si>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</si>
  <si>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</si>
  <si>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</si>
  <si>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</si>
  <si>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</si>
  <si>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</si>
  <si>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</si>
  <si>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</si>
  <si>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</si>
  <si>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</si>
  <si>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01 - Rekonstrukce střešní krytiny</t>
  </si>
  <si>
    <t>STA</t>
  </si>
  <si>
    <t>1</t>
  </si>
  <si>
    <t>{853c9447-9aea-4d27-94c4-09bc2e2672d4}</t>
  </si>
  <si>
    <t>2</t>
  </si>
  <si>
    <t>KRYCÍ LIST SOUPISU PRACÍ</t>
  </si>
  <si>
    <t>Objekt:</t>
  </si>
  <si>
    <t>01 - SO 01 - Rekonstrukce střešní krytiny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</si>
  <si>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</si>
  <si>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</si>
  <si>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</si>
  <si>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</si>
  <si>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</si>
  <si>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</si>
  <si>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</si>
  <si>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</si>
  <si>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</si>
  <si>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712 - Povlakové krytiny</t>
  </si>
  <si>
    <t xml:space="preserve">    713 - Izolace tepelné</t>
  </si>
  <si>
    <t xml:space="preserve">    764 - Konstrukce klempířské</t>
  </si>
  <si>
    <t>VRN - Vedlejší rozpočtové náklady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</si>
  <si>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</si>
  <si>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</si>
  <si>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</si>
  <si>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</si>
  <si>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</si>
  <si>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</si>
  <si>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</si>
  <si>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</si>
  <si>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</si>
  <si>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</si>
  <si>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</si>
  <si>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</si>
  <si>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</si>
  <si>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</si>
  <si>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</si>
  <si>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</si>
  <si>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</si>
  <si>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</si>
  <si>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</si>
  <si>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</si>
  <si>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9-001</t>
  </si>
  <si>
    <t xml:space="preserve">Demontáž a zpětná montáž hromosvodu </t>
  </si>
  <si>
    <t>kpl</t>
  </si>
  <si>
    <t>4</t>
  </si>
  <si>
    <t>-189364715</t>
  </si>
  <si>
    <t>PP</t>
  </si>
  <si>
    <t>997</t>
  </si>
  <si>
    <t>Přesun sutě</t>
  </si>
  <si>
    <t>997013312</t>
  </si>
  <si>
    <t>Montáž a demontáž shozu suti v do 20 m</t>
  </si>
  <si>
    <t>m</t>
  </si>
  <si>
    <t>2106959372</t>
  </si>
  <si>
    <t>3</t>
  </si>
  <si>
    <t>997013322</t>
  </si>
  <si>
    <t>Příplatek k shozu suti v do 20 m za první a ZKD den použití</t>
  </si>
  <si>
    <t>1801273437</t>
  </si>
  <si>
    <t>VV</t>
  </si>
  <si>
    <t>"předpoklad na 14 dní"</t>
  </si>
  <si>
    <t>12*14</t>
  </si>
  <si>
    <t>Součet</t>
  </si>
  <si>
    <t>997013501</t>
  </si>
  <si>
    <t>Odvoz suti a vybouraných hmot na skládku nebo meziskládku do 1 km se složením</t>
  </si>
  <si>
    <t>t</t>
  </si>
  <si>
    <t>557201924</t>
  </si>
  <si>
    <t>5</t>
  </si>
  <si>
    <t>997013509</t>
  </si>
  <si>
    <t>Příplatek k odvozu suti a vybouraných hmot na skládku ZKD 1 km přes 1 km</t>
  </si>
  <si>
    <t>574656606</t>
  </si>
  <si>
    <t>"do 5 kilometrů"</t>
  </si>
  <si>
    <t>24,170*(5-1)</t>
  </si>
  <si>
    <t>6</t>
  </si>
  <si>
    <t>997013814</t>
  </si>
  <si>
    <t>Poplatek za uložení na skládce (skládkovné) stavebního odpadu izolací kód odpadu 17 06 04</t>
  </si>
  <si>
    <t>756498868</t>
  </si>
  <si>
    <t>PSV</t>
  </si>
  <si>
    <t>Práce a dodávky PSV</t>
  </si>
  <si>
    <t>712</t>
  </si>
  <si>
    <t>Povlakové krytiny</t>
  </si>
  <si>
    <t>7</t>
  </si>
  <si>
    <t>712363404</t>
  </si>
  <si>
    <t>Provedení povlak krytiny mechanicky kotvenou TI tl do 100 mm, budova v do 18m</t>
  </si>
  <si>
    <t>m2</t>
  </si>
  <si>
    <t>16</t>
  </si>
  <si>
    <t>2025077242</t>
  </si>
  <si>
    <t>"střecha + zdivo atiky"</t>
  </si>
  <si>
    <t>473,000+36,140*0,100+36,140*0,415+12,960*0,090+12,960*0,110+1,910*0,100*2</t>
  </si>
  <si>
    <t>8</t>
  </si>
  <si>
    <t>M</t>
  </si>
  <si>
    <t>DEK.1015102060</t>
  </si>
  <si>
    <t xml:space="preserve">DEKPLAN kotvený 1,5mm </t>
  </si>
  <si>
    <t>32</t>
  </si>
  <si>
    <t>1183033770</t>
  </si>
  <si>
    <t>494,586*1,15 "Přepočtené koeficientem množství</t>
  </si>
  <si>
    <t>712391171</t>
  </si>
  <si>
    <t>Provedení povlakové krytiny střech do 10° podkladní textilní vrstvy</t>
  </si>
  <si>
    <t>-491217717</t>
  </si>
  <si>
    <t>"pod minerální vatu"</t>
  </si>
  <si>
    <t>473,000</t>
  </si>
  <si>
    <t>10</t>
  </si>
  <si>
    <t>712391172</t>
  </si>
  <si>
    <t>Provedení povlakové krytiny střech do 10° ochranné textilní vrstvy</t>
  </si>
  <si>
    <t>-2099778728</t>
  </si>
  <si>
    <t>"pod PVC fólii Dekplan"</t>
  </si>
  <si>
    <t>473</t>
  </si>
  <si>
    <t>"svislá na atiku pod fólii"</t>
  </si>
  <si>
    <t>36,140*0,100+36,140*0,415+12,960*0,090+12,960*0,110+1,910*0,100*2</t>
  </si>
  <si>
    <t>11</t>
  </si>
  <si>
    <t>JTA.67390880</t>
  </si>
  <si>
    <t>textilie jutařská 400g/m2 š 150cm</t>
  </si>
  <si>
    <t>-969286194</t>
  </si>
  <si>
    <t>473,000+494,586</t>
  </si>
  <si>
    <t>967,586*1,1 "Přepočtené koeficientem množství</t>
  </si>
  <si>
    <t>12</t>
  </si>
  <si>
    <t>998712202</t>
  </si>
  <si>
    <t>Přesun hmot procentní pro krytiny povlakové v objektech v do 12 m</t>
  </si>
  <si>
    <t>%</t>
  </si>
  <si>
    <t>-177804887</t>
  </si>
  <si>
    <t>713</t>
  </si>
  <si>
    <t>Izolace tepelné</t>
  </si>
  <si>
    <t>13</t>
  </si>
  <si>
    <t>713300861</t>
  </si>
  <si>
    <t>Izolace tepelné těles odstranění pěnové výplně s povrchovou úpravou</t>
  </si>
  <si>
    <t>1639715839</t>
  </si>
  <si>
    <t>14</t>
  </si>
  <si>
    <t>713190833a</t>
  </si>
  <si>
    <t>Odstranění  prostupů vpustí, ventilačních komínků nebo antén</t>
  </si>
  <si>
    <t>kus</t>
  </si>
  <si>
    <t>1350614977</t>
  </si>
  <si>
    <t>713141152</t>
  </si>
  <si>
    <t>Montáž izolace tepelné střech plochých kladené volně 2 vrstvy rohoží, pásů, dílců, desek</t>
  </si>
  <si>
    <t>1458284736</t>
  </si>
  <si>
    <t>ISV.8592248026710</t>
  </si>
  <si>
    <t>Isover N 50mm, λD = 0,036 (W·m-1·K-1),1200x600x50mm</t>
  </si>
  <si>
    <t>565356850</t>
  </si>
  <si>
    <t>"celková tl. izolace štřechy je 100 mm"</t>
  </si>
  <si>
    <t>473,000*2</t>
  </si>
  <si>
    <t>946*1,02 "Přepočtené koeficientem množství</t>
  </si>
  <si>
    <t>17</t>
  </si>
  <si>
    <t>713191321a</t>
  </si>
  <si>
    <t>Montáž izolace tepelné střech plochých osazení odvětrávacích komínků, vtoků a prostupů včetně materiálu</t>
  </si>
  <si>
    <t>-1113468413</t>
  </si>
  <si>
    <t>2+6+22</t>
  </si>
  <si>
    <t>18</t>
  </si>
  <si>
    <t>998713202</t>
  </si>
  <si>
    <t>Přesun hmot procentní pro izolace tepelné v objektech v do 12 m</t>
  </si>
  <si>
    <t>-327461204</t>
  </si>
  <si>
    <t>764</t>
  </si>
  <si>
    <t>Konstrukce klempířské</t>
  </si>
  <si>
    <t>19</t>
  </si>
  <si>
    <t>764002841</t>
  </si>
  <si>
    <t>Demontáž oplechování horních ploch zdí a nadezdívek do suti</t>
  </si>
  <si>
    <t>1934402119</t>
  </si>
  <si>
    <t>"odstranění oplechování atiky"</t>
  </si>
  <si>
    <t>36,970*2+13,790*2</t>
  </si>
  <si>
    <t>20</t>
  </si>
  <si>
    <t>764-001</t>
  </si>
  <si>
    <t>Oplechování a ukotvení svislé krytiny vnitřních stěn atik včetně materiálu</t>
  </si>
  <si>
    <t>-1404645745</t>
  </si>
  <si>
    <t>"podkladní a vrchní plech"</t>
  </si>
  <si>
    <t>102,020*2</t>
  </si>
  <si>
    <t>764214606</t>
  </si>
  <si>
    <t>Oplechování horních ploch a atik bez rohů z Pz s povrch úpravou mechanicky kotvené rš 500 mm</t>
  </si>
  <si>
    <t>-280426245</t>
  </si>
  <si>
    <t>"nové oplechování atiky"</t>
  </si>
  <si>
    <t>36,140*2+12,960*2+1,910*2</t>
  </si>
  <si>
    <t>22</t>
  </si>
  <si>
    <t>629135102</t>
  </si>
  <si>
    <t>Vyrovnávací vrstva pod klempířské prvky z MC š do 300 mm</t>
  </si>
  <si>
    <t>946099550</t>
  </si>
  <si>
    <t>Vyrovnávací vrstva z cementové malty pod klempířskými prvky  šířky přes 150 do 300 mm</t>
  </si>
  <si>
    <t>P</t>
  </si>
  <si>
    <t>Poznámka k položce:
V položce je zahrnuto vyrovnání a opravy povrchu pod oplechováním atiky včetně opravy venkovní omítky na styku s novým oplechováním po obou stranach atiky</t>
  </si>
  <si>
    <t>23</t>
  </si>
  <si>
    <t>998764202</t>
  </si>
  <si>
    <t>Přesun hmot procentní pro konstrukce klempířské v objektech v do 12 m</t>
  </si>
  <si>
    <t>-1812273985</t>
  </si>
  <si>
    <t>VRN</t>
  </si>
  <si>
    <t>Vedlejší rozpočtové náklady</t>
  </si>
  <si>
    <t>VRN9</t>
  </si>
  <si>
    <t>Ostatní náklady</t>
  </si>
  <si>
    <t>24</t>
  </si>
  <si>
    <t>090001000</t>
  </si>
  <si>
    <t>…</t>
  </si>
  <si>
    <t>1024</t>
  </si>
  <si>
    <t>-853741543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</si>
</sst>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  <font>
      <b/>
      <sz val="12"/>
      <color theme="0"/>
      <name val="Arial CE"/>
      <family val="2"/>
    </font>
    <font>
      <sz val="11"/>
      <color theme="0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6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3" fillId="2" borderId="0" xfId="0" applyFont="1" applyFill="1" applyAlignment="1">
      <alignment horizontal="center" vertical="center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1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6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2" xfId="0" applyNumberFormat="1" applyFont="1" applyBorder="1" applyAlignment="1">
      <alignment vertical="center"/>
    </xf>
    <xf numFmtId="4" fontId="30" fillId="0" borderId="13" xfId="0" applyNumberFormat="1" applyFont="1" applyBorder="1" applyAlignment="1">
      <alignment vertical="center"/>
    </xf>
    <xf numFmtId="166" fontId="30" fillId="0" borderId="13" xfId="0" applyNumberFormat="1" applyFont="1" applyBorder="1" applyAlignment="1">
      <alignment vertical="center"/>
    </xf>
    <xf numFmtId="4" fontId="30" fillId="0" borderId="14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4" fontId="34" fillId="0" borderId="0" xfId="0" applyNumberFormat="1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4" fontId="23" fillId="3" borderId="15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" fontId="37" fillId="3" borderId="15" xfId="0" applyNumberFormat="1" applyFont="1" applyFill="1" applyBorder="1" applyAlignment="1" applyProtection="1">
      <alignment vertical="center"/>
      <protection locked="0"/>
    </xf>
    <xf numFmtId="167" fontId="23" fillId="3" borderId="15" xfId="0" applyNumberFormat="1" applyFont="1" applyFill="1" applyBorder="1" applyAlignment="1" applyProtection="1">
      <alignment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0" fillId="0" borderId="16" xfId="0" applyBorder="1" applyProtection="1"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7" xfId="0" applyBorder="1" applyProtection="1">
      <protection/>
    </xf>
    <xf numFmtId="0" fontId="0" fillId="0" borderId="0" xfId="0" applyFont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18" fillId="0" borderId="18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20" fillId="0" borderId="17" xfId="0" applyFont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0" fillId="2" borderId="20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2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27" fillId="0" borderId="0" xfId="20" applyFont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2" xfId="0" applyFont="1" applyBorder="1" applyAlignment="1" applyProtection="1">
      <alignment vertical="center" wrapText="1"/>
      <protection/>
    </xf>
    <xf numFmtId="0" fontId="0" fillId="0" borderId="2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3" fillId="2" borderId="0" xfId="0" applyFont="1" applyFill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23" fillId="2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vertical="center"/>
      <protection/>
    </xf>
    <xf numFmtId="4" fontId="7" fillId="0" borderId="13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vertical="center"/>
      <protection/>
    </xf>
    <xf numFmtId="4" fontId="8" fillId="0" borderId="13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23" fillId="2" borderId="7" xfId="0" applyFont="1" applyFill="1" applyBorder="1" applyAlignment="1" applyProtection="1">
      <alignment horizontal="center" vertical="center" wrapText="1"/>
      <protection/>
    </xf>
    <xf numFmtId="0" fontId="23" fillId="2" borderId="8" xfId="0" applyFont="1" applyFill="1" applyBorder="1" applyAlignment="1" applyProtection="1">
      <alignment horizontal="center" vertical="center" wrapText="1"/>
      <protection/>
    </xf>
    <xf numFmtId="0" fontId="23" fillId="2" borderId="9" xfId="0" applyFont="1" applyFill="1" applyBorder="1" applyAlignment="1" applyProtection="1">
      <alignment horizontal="center" vertical="center" wrapText="1"/>
      <protection/>
    </xf>
    <xf numFmtId="0" fontId="23" fillId="2" borderId="0" xfId="0" applyFont="1" applyFill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24" fillId="0" borderId="7" xfId="0" applyFont="1" applyBorder="1" applyAlignment="1" applyProtection="1">
      <alignment horizontal="center" vertical="center" wrapText="1"/>
      <protection/>
    </xf>
    <xf numFmtId="0" fontId="24" fillId="0" borderId="8" xfId="0" applyFont="1" applyBorder="1" applyAlignment="1" applyProtection="1">
      <alignment horizontal="center" vertical="center" wrapText="1"/>
      <protection/>
    </xf>
    <xf numFmtId="0" fontId="24" fillId="0" borderId="9" xfId="0" applyFont="1" applyBorder="1" applyAlignment="1" applyProtection="1">
      <alignment horizontal="center" vertical="center" wrapText="1"/>
      <protection/>
    </xf>
    <xf numFmtId="4" fontId="25" fillId="0" borderId="0" xfId="0" applyNumberFormat="1" applyFont="1" applyAlignment="1" applyProtection="1">
      <alignment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166" fontId="33" fillId="0" borderId="4" xfId="0" applyNumberFormat="1" applyFont="1" applyBorder="1" applyAlignment="1" applyProtection="1">
      <alignment/>
      <protection/>
    </xf>
    <xf numFmtId="166" fontId="33" fillId="0" borderId="5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2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6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15" xfId="0" applyFont="1" applyBorder="1" applyAlignment="1" applyProtection="1">
      <alignment horizontal="center" vertical="center"/>
      <protection/>
    </xf>
    <xf numFmtId="49" fontId="23" fillId="0" borderId="15" xfId="0" applyNumberFormat="1" applyFont="1" applyBorder="1" applyAlignment="1" applyProtection="1">
      <alignment horizontal="left" vertical="center" wrapText="1"/>
      <protection/>
    </xf>
    <xf numFmtId="0" fontId="23" fillId="0" borderId="15" xfId="0" applyFont="1" applyBorder="1" applyAlignment="1" applyProtection="1">
      <alignment horizontal="left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167" fontId="23" fillId="0" borderId="15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3" borderId="11" xfId="0" applyFont="1" applyFill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6" xfId="0" applyNumberFormat="1" applyFont="1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6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2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6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2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1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6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2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1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6" xfId="0" applyFont="1" applyBorder="1" applyAlignment="1" applyProtection="1">
      <alignment vertical="center"/>
      <protection/>
    </xf>
    <xf numFmtId="0" fontId="37" fillId="0" borderId="15" xfId="0" applyFont="1" applyBorder="1" applyAlignment="1" applyProtection="1">
      <alignment horizontal="center" vertical="center"/>
      <protection/>
    </xf>
    <xf numFmtId="49" fontId="37" fillId="0" borderId="15" xfId="0" applyNumberFormat="1" applyFont="1" applyBorder="1" applyAlignment="1" applyProtection="1">
      <alignment horizontal="left" vertical="center" wrapText="1"/>
      <protection/>
    </xf>
    <xf numFmtId="0" fontId="37" fillId="0" borderId="15" xfId="0" applyFont="1" applyBorder="1" applyAlignment="1" applyProtection="1">
      <alignment horizontal="left" vertical="center" wrapText="1"/>
      <protection/>
    </xf>
    <xf numFmtId="0" fontId="37" fillId="0" borderId="15" xfId="0" applyFont="1" applyBorder="1" applyAlignment="1" applyProtection="1">
      <alignment horizontal="center" vertical="center" wrapText="1"/>
      <protection/>
    </xf>
    <xf numFmtId="167" fontId="37" fillId="0" borderId="15" xfId="0" applyNumberFormat="1" applyFont="1" applyBorder="1" applyAlignment="1" applyProtection="1">
      <alignment vertical="center"/>
      <protection/>
    </xf>
    <xf numFmtId="4" fontId="37" fillId="0" borderId="15" xfId="0" applyNumberFormat="1" applyFont="1" applyBorder="1" applyAlignment="1" applyProtection="1">
      <alignment vertical="center"/>
      <protection/>
    </xf>
    <xf numFmtId="0" fontId="38" fillId="0" borderId="15" xfId="0" applyFont="1" applyBorder="1" applyAlignment="1" applyProtection="1">
      <alignment vertical="center"/>
      <protection/>
    </xf>
    <xf numFmtId="0" fontId="38" fillId="0" borderId="2" xfId="0" applyFont="1" applyBorder="1" applyAlignment="1" applyProtection="1">
      <alignment vertical="center"/>
      <protection/>
    </xf>
    <xf numFmtId="0" fontId="37" fillId="3" borderId="11" xfId="0" applyFont="1" applyFill="1" applyBorder="1" applyAlignment="1" applyProtection="1">
      <alignment horizontal="left" vertical="center"/>
      <protection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14" fillId="4" borderId="0" xfId="0" applyFont="1" applyFill="1" applyAlignment="1">
      <alignment horizontal="center" vertical="center"/>
    </xf>
    <xf numFmtId="0" fontId="0" fillId="0" borderId="0" xfId="0"/>
    <xf numFmtId="0" fontId="23" fillId="2" borderId="21" xfId="0" applyFont="1" applyFill="1" applyBorder="1" applyAlignment="1" applyProtection="1">
      <alignment horizontal="center" vertical="center"/>
      <protection/>
    </xf>
    <xf numFmtId="0" fontId="23" fillId="2" borderId="20" xfId="0" applyFont="1" applyFill="1" applyBorder="1" applyAlignment="1" applyProtection="1">
      <alignment horizontal="left" vertical="center"/>
      <protection/>
    </xf>
    <xf numFmtId="0" fontId="23" fillId="2" borderId="20" xfId="0" applyFont="1" applyFill="1" applyBorder="1" applyAlignment="1" applyProtection="1">
      <alignment horizontal="center" vertical="center"/>
      <protection/>
    </xf>
    <xf numFmtId="0" fontId="23" fillId="2" borderId="20" xfId="0" applyFont="1" applyFill="1" applyBorder="1" applyAlignment="1" applyProtection="1">
      <alignment horizontal="right" vertical="center"/>
      <protection/>
    </xf>
    <xf numFmtId="0" fontId="23" fillId="2" borderId="22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0" xfId="0" applyFont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42" fillId="0" borderId="0" xfId="0" applyNumberFormat="1" applyFont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41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18" xfId="0" applyNumberFormat="1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14" fillId="4" borderId="0" xfId="0" applyFont="1" applyFill="1" applyAlignment="1" applyProtection="1">
      <alignment horizontal="center" vertical="center"/>
      <protection/>
    </xf>
    <xf numFmtId="0" fontId="3" fillId="3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2"/>
  <sheetViews>
    <sheetView showGridLines="0" tabSelected="1" workbookViewId="0" topLeftCell="A1">
      <selection activeCell="AO10" sqref="AO1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2" s="1" customFormat="1" ht="36.9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R2" s="223" t="s">
        <v>5</v>
      </c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S2" s="17" t="s">
        <v>6</v>
      </c>
      <c r="BT2" s="17" t="s">
        <v>7</v>
      </c>
    </row>
    <row r="3" spans="1:72" s="1" customFormat="1" ht="6.95" customHeight="1">
      <c r="A3" s="73"/>
      <c r="B3" s="74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18"/>
      <c r="AR3" s="19"/>
      <c r="BS3" s="17" t="s">
        <v>6</v>
      </c>
      <c r="BT3" s="17" t="s">
        <v>8</v>
      </c>
    </row>
    <row r="4" spans="1:71" s="1" customFormat="1" ht="24.95" customHeight="1">
      <c r="A4" s="73"/>
      <c r="B4" s="76"/>
      <c r="C4" s="73"/>
      <c r="D4" s="77" t="s">
        <v>9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R4" s="19"/>
      <c r="AS4" s="20" t="s">
        <v>10</v>
      </c>
      <c r="BE4" s="21" t="s">
        <v>11</v>
      </c>
      <c r="BS4" s="17" t="s">
        <v>12</v>
      </c>
    </row>
    <row r="5" spans="1:71" s="1" customFormat="1" ht="12" customHeight="1">
      <c r="A5" s="73"/>
      <c r="B5" s="76"/>
      <c r="C5" s="73"/>
      <c r="D5" s="78" t="s">
        <v>13</v>
      </c>
      <c r="E5" s="73"/>
      <c r="F5" s="73"/>
      <c r="G5" s="73"/>
      <c r="H5" s="73"/>
      <c r="I5" s="73"/>
      <c r="J5" s="73"/>
      <c r="K5" s="252" t="s">
        <v>14</v>
      </c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73"/>
      <c r="AR5" s="19"/>
      <c r="BE5" s="249" t="s">
        <v>15</v>
      </c>
      <c r="BS5" s="17" t="s">
        <v>6</v>
      </c>
    </row>
    <row r="6" spans="1:71" s="1" customFormat="1" ht="36.95" customHeight="1">
      <c r="A6" s="73"/>
      <c r="B6" s="76"/>
      <c r="C6" s="73"/>
      <c r="D6" s="79" t="s">
        <v>16</v>
      </c>
      <c r="E6" s="73"/>
      <c r="F6" s="73"/>
      <c r="G6" s="73"/>
      <c r="H6" s="73"/>
      <c r="I6" s="73"/>
      <c r="J6" s="73"/>
      <c r="K6" s="254" t="s">
        <v>17</v>
      </c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73"/>
      <c r="AR6" s="19"/>
      <c r="BE6" s="250"/>
      <c r="BS6" s="17" t="s">
        <v>6</v>
      </c>
    </row>
    <row r="7" spans="1:71" s="1" customFormat="1" ht="12" customHeight="1">
      <c r="A7" s="73"/>
      <c r="B7" s="76"/>
      <c r="C7" s="73"/>
      <c r="D7" s="80" t="s">
        <v>18</v>
      </c>
      <c r="E7" s="73"/>
      <c r="F7" s="73"/>
      <c r="G7" s="73"/>
      <c r="H7" s="73"/>
      <c r="I7" s="73"/>
      <c r="J7" s="73"/>
      <c r="K7" s="81" t="s">
        <v>1</v>
      </c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80" t="s">
        <v>19</v>
      </c>
      <c r="AL7" s="73"/>
      <c r="AM7" s="73"/>
      <c r="AN7" s="81" t="s">
        <v>1</v>
      </c>
      <c r="AO7" s="73"/>
      <c r="AP7" s="73"/>
      <c r="AR7" s="19"/>
      <c r="BE7" s="250"/>
      <c r="BS7" s="17" t="s">
        <v>6</v>
      </c>
    </row>
    <row r="8" spans="1:71" s="1" customFormat="1" ht="12" customHeight="1">
      <c r="A8" s="73"/>
      <c r="B8" s="76"/>
      <c r="C8" s="73"/>
      <c r="D8" s="80" t="s">
        <v>20</v>
      </c>
      <c r="E8" s="73"/>
      <c r="F8" s="73"/>
      <c r="G8" s="73"/>
      <c r="H8" s="73"/>
      <c r="I8" s="73"/>
      <c r="J8" s="73"/>
      <c r="K8" s="81" t="s">
        <v>21</v>
      </c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80" t="s">
        <v>22</v>
      </c>
      <c r="AL8" s="73"/>
      <c r="AM8" s="73"/>
      <c r="AN8" s="71" t="s">
        <v>23</v>
      </c>
      <c r="AO8" s="73"/>
      <c r="AP8" s="73"/>
      <c r="AR8" s="19"/>
      <c r="BE8" s="250"/>
      <c r="BS8" s="17" t="s">
        <v>6</v>
      </c>
    </row>
    <row r="9" spans="1:71" s="1" customFormat="1" ht="14.45" customHeight="1">
      <c r="A9" s="73"/>
      <c r="B9" s="76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R9" s="19"/>
      <c r="BE9" s="250"/>
      <c r="BS9" s="17" t="s">
        <v>6</v>
      </c>
    </row>
    <row r="10" spans="1:71" s="1" customFormat="1" ht="12" customHeight="1">
      <c r="A10" s="73"/>
      <c r="B10" s="76"/>
      <c r="C10" s="73"/>
      <c r="D10" s="80" t="s">
        <v>24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80" t="s">
        <v>25</v>
      </c>
      <c r="AL10" s="73"/>
      <c r="AM10" s="73"/>
      <c r="AN10" s="81" t="s">
        <v>1</v>
      </c>
      <c r="AO10" s="73"/>
      <c r="AP10" s="73"/>
      <c r="AR10" s="19"/>
      <c r="BE10" s="250"/>
      <c r="BS10" s="17" t="s">
        <v>6</v>
      </c>
    </row>
    <row r="11" spans="1:71" s="1" customFormat="1" ht="18.4" customHeight="1">
      <c r="A11" s="73"/>
      <c r="B11" s="76"/>
      <c r="C11" s="73"/>
      <c r="D11" s="73"/>
      <c r="E11" s="81" t="s">
        <v>26</v>
      </c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80" t="s">
        <v>27</v>
      </c>
      <c r="AL11" s="73"/>
      <c r="AM11" s="73"/>
      <c r="AN11" s="81" t="s">
        <v>1</v>
      </c>
      <c r="AO11" s="73"/>
      <c r="AP11" s="73"/>
      <c r="AR11" s="19"/>
      <c r="BE11" s="250"/>
      <c r="BS11" s="17" t="s">
        <v>6</v>
      </c>
    </row>
    <row r="12" spans="1:71" s="1" customFormat="1" ht="6.95" customHeight="1">
      <c r="A12" s="73"/>
      <c r="B12" s="76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R12" s="19"/>
      <c r="BE12" s="250"/>
      <c r="BS12" s="17" t="s">
        <v>6</v>
      </c>
    </row>
    <row r="13" spans="1:71" s="1" customFormat="1" ht="12" customHeight="1">
      <c r="A13" s="73"/>
      <c r="B13" s="76"/>
      <c r="C13" s="73"/>
      <c r="D13" s="80" t="s">
        <v>28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80" t="s">
        <v>25</v>
      </c>
      <c r="AL13" s="73"/>
      <c r="AM13" s="73"/>
      <c r="AN13" s="70" t="s">
        <v>29</v>
      </c>
      <c r="AO13" s="73"/>
      <c r="AP13" s="73"/>
      <c r="AR13" s="19"/>
      <c r="BE13" s="250"/>
      <c r="BS13" s="17" t="s">
        <v>6</v>
      </c>
    </row>
    <row r="14" spans="1:71" ht="12.75">
      <c r="A14" s="73"/>
      <c r="B14" s="76"/>
      <c r="C14" s="73"/>
      <c r="D14" s="73"/>
      <c r="E14" s="255" t="s">
        <v>29</v>
      </c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80" t="s">
        <v>27</v>
      </c>
      <c r="AL14" s="73"/>
      <c r="AM14" s="73"/>
      <c r="AN14" s="70" t="s">
        <v>29</v>
      </c>
      <c r="AO14" s="73"/>
      <c r="AP14" s="73"/>
      <c r="AR14" s="19"/>
      <c r="BE14" s="250"/>
      <c r="BS14" s="17" t="s">
        <v>6</v>
      </c>
    </row>
    <row r="15" spans="1:71" s="1" customFormat="1" ht="6.95" customHeight="1">
      <c r="A15" s="73"/>
      <c r="B15" s="76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R15" s="19"/>
      <c r="BE15" s="250"/>
      <c r="BS15" s="17" t="s">
        <v>3</v>
      </c>
    </row>
    <row r="16" spans="1:71" s="1" customFormat="1" ht="12" customHeight="1">
      <c r="A16" s="73"/>
      <c r="B16" s="76"/>
      <c r="C16" s="73"/>
      <c r="D16" s="80" t="s">
        <v>30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80" t="s">
        <v>25</v>
      </c>
      <c r="AL16" s="73"/>
      <c r="AM16" s="73"/>
      <c r="AN16" s="81" t="s">
        <v>1</v>
      </c>
      <c r="AO16" s="73"/>
      <c r="AP16" s="73"/>
      <c r="AR16" s="19"/>
      <c r="BE16" s="250"/>
      <c r="BS16" s="17" t="s">
        <v>3</v>
      </c>
    </row>
    <row r="17" spans="1:71" s="1" customFormat="1" ht="18.4" customHeight="1">
      <c r="A17" s="73"/>
      <c r="B17" s="76"/>
      <c r="C17" s="73"/>
      <c r="D17" s="73"/>
      <c r="E17" s="81" t="s">
        <v>31</v>
      </c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80" t="s">
        <v>27</v>
      </c>
      <c r="AL17" s="73"/>
      <c r="AM17" s="73"/>
      <c r="AN17" s="81" t="s">
        <v>1</v>
      </c>
      <c r="AO17" s="73"/>
      <c r="AP17" s="73"/>
      <c r="AR17" s="19"/>
      <c r="BE17" s="250"/>
      <c r="BS17" s="17" t="s">
        <v>32</v>
      </c>
    </row>
    <row r="18" spans="1:71" s="1" customFormat="1" ht="6.95" customHeight="1">
      <c r="A18" s="73"/>
      <c r="B18" s="76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R18" s="19"/>
      <c r="BE18" s="250"/>
      <c r="BS18" s="17" t="s">
        <v>6</v>
      </c>
    </row>
    <row r="19" spans="1:71" s="1" customFormat="1" ht="12" customHeight="1">
      <c r="A19" s="73"/>
      <c r="B19" s="76"/>
      <c r="C19" s="73"/>
      <c r="D19" s="80" t="s">
        <v>33</v>
      </c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80" t="s">
        <v>25</v>
      </c>
      <c r="AL19" s="73"/>
      <c r="AM19" s="73"/>
      <c r="AN19" s="81" t="s">
        <v>1</v>
      </c>
      <c r="AO19" s="73"/>
      <c r="AP19" s="73"/>
      <c r="AR19" s="19"/>
      <c r="BE19" s="250"/>
      <c r="BS19" s="17" t="s">
        <v>6</v>
      </c>
    </row>
    <row r="20" spans="1:71" s="1" customFormat="1" ht="18.4" customHeight="1">
      <c r="A20" s="73"/>
      <c r="B20" s="76"/>
      <c r="C20" s="73"/>
      <c r="D20" s="73"/>
      <c r="E20" s="81" t="s">
        <v>34</v>
      </c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80" t="s">
        <v>27</v>
      </c>
      <c r="AL20" s="73"/>
      <c r="AM20" s="73"/>
      <c r="AN20" s="81" t="s">
        <v>1</v>
      </c>
      <c r="AO20" s="73"/>
      <c r="AP20" s="73"/>
      <c r="AR20" s="19"/>
      <c r="BE20" s="250"/>
      <c r="BS20" s="17" t="s">
        <v>32</v>
      </c>
    </row>
    <row r="21" spans="1:57" s="1" customFormat="1" ht="6.95" customHeight="1">
      <c r="A21" s="73"/>
      <c r="B21" s="76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R21" s="19"/>
      <c r="BE21" s="250"/>
    </row>
    <row r="22" spans="1:57" s="1" customFormat="1" ht="12" customHeight="1">
      <c r="A22" s="73"/>
      <c r="B22" s="76"/>
      <c r="C22" s="73"/>
      <c r="D22" s="80" t="s">
        <v>35</v>
      </c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R22" s="19"/>
      <c r="BE22" s="250"/>
    </row>
    <row r="23" spans="1:57" s="1" customFormat="1" ht="16.5" customHeight="1">
      <c r="A23" s="73"/>
      <c r="B23" s="76"/>
      <c r="C23" s="73"/>
      <c r="D23" s="73"/>
      <c r="E23" s="257" t="s">
        <v>1</v>
      </c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73"/>
      <c r="AP23" s="73"/>
      <c r="AR23" s="19"/>
      <c r="BE23" s="250"/>
    </row>
    <row r="24" spans="1:57" s="1" customFormat="1" ht="6.95" customHeight="1">
      <c r="A24" s="73"/>
      <c r="B24" s="76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R24" s="19"/>
      <c r="BE24" s="250"/>
    </row>
    <row r="25" spans="1:57" s="1" customFormat="1" ht="6.95" customHeight="1">
      <c r="A25" s="73"/>
      <c r="B25" s="76"/>
      <c r="C25" s="73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73"/>
      <c r="AR25" s="19"/>
      <c r="BE25" s="250"/>
    </row>
    <row r="26" spans="1:57" s="2" customFormat="1" ht="25.9" customHeight="1">
      <c r="A26" s="83"/>
      <c r="B26" s="84"/>
      <c r="C26" s="83"/>
      <c r="D26" s="85" t="s">
        <v>36</v>
      </c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258">
        <f>ROUND(AG88,2)</f>
        <v>0</v>
      </c>
      <c r="AL26" s="259"/>
      <c r="AM26" s="259"/>
      <c r="AN26" s="259"/>
      <c r="AO26" s="259"/>
      <c r="AP26" s="83"/>
      <c r="AQ26" s="22"/>
      <c r="AR26" s="23"/>
      <c r="BE26" s="250"/>
    </row>
    <row r="27" spans="1:57" s="3" customFormat="1" ht="14.45" customHeight="1" hidden="1">
      <c r="A27" s="87"/>
      <c r="B27" s="88"/>
      <c r="C27" s="87"/>
      <c r="D27" s="87"/>
      <c r="E27" s="87"/>
      <c r="F27" s="80" t="s">
        <v>39</v>
      </c>
      <c r="G27" s="87"/>
      <c r="H27" s="87"/>
      <c r="I27" s="87"/>
      <c r="J27" s="87"/>
      <c r="K27" s="87"/>
      <c r="L27" s="241">
        <v>0.21</v>
      </c>
      <c r="M27" s="240"/>
      <c r="N27" s="240"/>
      <c r="O27" s="240"/>
      <c r="P27" s="240"/>
      <c r="Q27" s="87"/>
      <c r="R27" s="87"/>
      <c r="S27" s="87"/>
      <c r="T27" s="87"/>
      <c r="U27" s="87"/>
      <c r="V27" s="87"/>
      <c r="W27" s="239">
        <f>ROUND(BB88,2)</f>
        <v>0</v>
      </c>
      <c r="X27" s="240"/>
      <c r="Y27" s="240"/>
      <c r="Z27" s="240"/>
      <c r="AA27" s="240"/>
      <c r="AB27" s="240"/>
      <c r="AC27" s="240"/>
      <c r="AD27" s="240"/>
      <c r="AE27" s="240"/>
      <c r="AF27" s="87"/>
      <c r="AG27" s="87"/>
      <c r="AH27" s="87"/>
      <c r="AI27" s="87"/>
      <c r="AJ27" s="87"/>
      <c r="AK27" s="239">
        <v>0</v>
      </c>
      <c r="AL27" s="240"/>
      <c r="AM27" s="240"/>
      <c r="AN27" s="240"/>
      <c r="AO27" s="240"/>
      <c r="AP27" s="87"/>
      <c r="AR27" s="24"/>
      <c r="BE27" s="251"/>
    </row>
    <row r="28" spans="1:57" s="3" customFormat="1" ht="14.45" customHeight="1" hidden="1">
      <c r="A28" s="87"/>
      <c r="B28" s="88"/>
      <c r="C28" s="87"/>
      <c r="D28" s="87"/>
      <c r="E28" s="87"/>
      <c r="F28" s="80" t="s">
        <v>40</v>
      </c>
      <c r="G28" s="87"/>
      <c r="H28" s="87"/>
      <c r="I28" s="87"/>
      <c r="J28" s="87"/>
      <c r="K28" s="87"/>
      <c r="L28" s="241">
        <v>0.15</v>
      </c>
      <c r="M28" s="240"/>
      <c r="N28" s="240"/>
      <c r="O28" s="240"/>
      <c r="P28" s="240"/>
      <c r="Q28" s="87"/>
      <c r="R28" s="87"/>
      <c r="S28" s="87"/>
      <c r="T28" s="87"/>
      <c r="U28" s="87"/>
      <c r="V28" s="87"/>
      <c r="W28" s="239">
        <f>ROUND(BC88,2)</f>
        <v>0</v>
      </c>
      <c r="X28" s="240"/>
      <c r="Y28" s="240"/>
      <c r="Z28" s="240"/>
      <c r="AA28" s="240"/>
      <c r="AB28" s="240"/>
      <c r="AC28" s="240"/>
      <c r="AD28" s="240"/>
      <c r="AE28" s="240"/>
      <c r="AF28" s="87"/>
      <c r="AG28" s="87"/>
      <c r="AH28" s="87"/>
      <c r="AI28" s="87"/>
      <c r="AJ28" s="87"/>
      <c r="AK28" s="239">
        <v>0</v>
      </c>
      <c r="AL28" s="240"/>
      <c r="AM28" s="240"/>
      <c r="AN28" s="240"/>
      <c r="AO28" s="240"/>
      <c r="AP28" s="87"/>
      <c r="AR28" s="24"/>
      <c r="BE28" s="251"/>
    </row>
    <row r="29" spans="1:57" s="3" customFormat="1" ht="14.45" customHeight="1" hidden="1">
      <c r="A29" s="87"/>
      <c r="B29" s="88"/>
      <c r="C29" s="87"/>
      <c r="D29" s="87"/>
      <c r="E29" s="87"/>
      <c r="F29" s="80" t="s">
        <v>41</v>
      </c>
      <c r="G29" s="87"/>
      <c r="H29" s="87"/>
      <c r="I29" s="87"/>
      <c r="J29" s="87"/>
      <c r="K29" s="87"/>
      <c r="L29" s="241">
        <v>0</v>
      </c>
      <c r="M29" s="240"/>
      <c r="N29" s="240"/>
      <c r="O29" s="240"/>
      <c r="P29" s="240"/>
      <c r="Q29" s="87"/>
      <c r="R29" s="87"/>
      <c r="S29" s="87"/>
      <c r="T29" s="87"/>
      <c r="U29" s="87"/>
      <c r="V29" s="87"/>
      <c r="W29" s="239">
        <f>ROUND(BD88,2)</f>
        <v>0</v>
      </c>
      <c r="X29" s="240"/>
      <c r="Y29" s="240"/>
      <c r="Z29" s="240"/>
      <c r="AA29" s="240"/>
      <c r="AB29" s="240"/>
      <c r="AC29" s="240"/>
      <c r="AD29" s="240"/>
      <c r="AE29" s="240"/>
      <c r="AF29" s="87"/>
      <c r="AG29" s="87"/>
      <c r="AH29" s="87"/>
      <c r="AI29" s="87"/>
      <c r="AJ29" s="87"/>
      <c r="AK29" s="239">
        <v>0</v>
      </c>
      <c r="AL29" s="240"/>
      <c r="AM29" s="240"/>
      <c r="AN29" s="240"/>
      <c r="AO29" s="240"/>
      <c r="AP29" s="87"/>
      <c r="AR29" s="24"/>
      <c r="BE29" s="251"/>
    </row>
    <row r="30" spans="1:57" s="2" customFormat="1" ht="6.95" customHeight="1">
      <c r="A30" s="83"/>
      <c r="B30" s="84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22"/>
      <c r="AR30" s="23"/>
      <c r="BE30" s="22"/>
    </row>
    <row r="31" spans="1:57" s="2" customFormat="1" ht="14.45" customHeight="1">
      <c r="A31" s="83"/>
      <c r="B31" s="84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22"/>
      <c r="AR31" s="23"/>
      <c r="BE31" s="22"/>
    </row>
    <row r="32" spans="1:44" s="1" customFormat="1" ht="14.45" customHeight="1">
      <c r="A32" s="73"/>
      <c r="B32" s="76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R32" s="19"/>
    </row>
    <row r="33" spans="1:44" s="1" customFormat="1" ht="14.45" customHeight="1">
      <c r="A33" s="73"/>
      <c r="B33" s="76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R33" s="19"/>
    </row>
    <row r="34" spans="1:44" s="1" customFormat="1" ht="14.45" customHeight="1">
      <c r="A34" s="73"/>
      <c r="B34" s="76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R34" s="19"/>
    </row>
    <row r="35" spans="1:44" s="1" customFormat="1" ht="14.45" customHeight="1">
      <c r="A35" s="73"/>
      <c r="B35" s="76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R35" s="19"/>
    </row>
    <row r="36" spans="1:44" s="1" customFormat="1" ht="14.45" customHeight="1">
      <c r="A36" s="73"/>
      <c r="B36" s="76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R36" s="19"/>
    </row>
    <row r="37" spans="1:44" s="1" customFormat="1" ht="14.45" customHeight="1">
      <c r="A37" s="73"/>
      <c r="B37" s="76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R37" s="19"/>
    </row>
    <row r="38" spans="1:44" s="1" customFormat="1" ht="14.45" customHeight="1">
      <c r="A38" s="73"/>
      <c r="B38" s="76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R38" s="19"/>
    </row>
    <row r="39" spans="1:44" s="1" customFormat="1" ht="14.45" customHeight="1">
      <c r="A39" s="73"/>
      <c r="B39" s="76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R39" s="19"/>
    </row>
    <row r="40" spans="1:44" s="1" customFormat="1" ht="14.45" customHeight="1">
      <c r="A40" s="73"/>
      <c r="B40" s="76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R40" s="19"/>
    </row>
    <row r="41" spans="1:44" s="1" customFormat="1" ht="14.45" customHeight="1">
      <c r="A41" s="73"/>
      <c r="B41" s="76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R41" s="19"/>
    </row>
    <row r="42" spans="1:44" s="1" customFormat="1" ht="14.45" customHeight="1">
      <c r="A42" s="73"/>
      <c r="B42" s="76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R42" s="19"/>
    </row>
    <row r="43" spans="1:44" s="2" customFormat="1" ht="14.45" customHeight="1">
      <c r="A43" s="89"/>
      <c r="B43" s="90"/>
      <c r="C43" s="89"/>
      <c r="D43" s="91" t="s">
        <v>42</v>
      </c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1" t="s">
        <v>43</v>
      </c>
      <c r="AI43" s="92"/>
      <c r="AJ43" s="92"/>
      <c r="AK43" s="92"/>
      <c r="AL43" s="92"/>
      <c r="AM43" s="92"/>
      <c r="AN43" s="92"/>
      <c r="AO43" s="92"/>
      <c r="AP43" s="89"/>
      <c r="AR43" s="25"/>
    </row>
    <row r="44" spans="1:44" ht="12">
      <c r="A44" s="73"/>
      <c r="B44" s="76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R44" s="19"/>
    </row>
    <row r="45" spans="1:44" ht="12">
      <c r="A45" s="73"/>
      <c r="B45" s="76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R45" s="19"/>
    </row>
    <row r="46" spans="1:44" ht="12">
      <c r="A46" s="73"/>
      <c r="B46" s="76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R46" s="19"/>
    </row>
    <row r="47" spans="1:44" ht="12">
      <c r="A47" s="73"/>
      <c r="B47" s="76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R47" s="19"/>
    </row>
    <row r="48" spans="1:44" ht="12">
      <c r="A48" s="73"/>
      <c r="B48" s="76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R48" s="19"/>
    </row>
    <row r="49" spans="1:44" ht="12">
      <c r="A49" s="73"/>
      <c r="B49" s="76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R49" s="19"/>
    </row>
    <row r="50" spans="1:44" ht="12">
      <c r="A50" s="73"/>
      <c r="B50" s="76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R50" s="19"/>
    </row>
    <row r="51" spans="1:44" ht="12">
      <c r="A51" s="73"/>
      <c r="B51" s="76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R51" s="19"/>
    </row>
    <row r="52" spans="1:44" ht="12">
      <c r="A52" s="73"/>
      <c r="B52" s="76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R52" s="19"/>
    </row>
    <row r="53" spans="1:44" ht="12">
      <c r="A53" s="73"/>
      <c r="B53" s="76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R53" s="19"/>
    </row>
    <row r="54" spans="1:57" s="2" customFormat="1" ht="12.75">
      <c r="A54" s="83"/>
      <c r="B54" s="84"/>
      <c r="C54" s="83"/>
      <c r="D54" s="93" t="s">
        <v>44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93" t="s">
        <v>45</v>
      </c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93" t="s">
        <v>44</v>
      </c>
      <c r="AI54" s="86"/>
      <c r="AJ54" s="86"/>
      <c r="AK54" s="86"/>
      <c r="AL54" s="86"/>
      <c r="AM54" s="93" t="s">
        <v>45</v>
      </c>
      <c r="AN54" s="86"/>
      <c r="AO54" s="86"/>
      <c r="AP54" s="83"/>
      <c r="AQ54" s="22"/>
      <c r="AR54" s="23"/>
      <c r="BE54" s="22"/>
    </row>
    <row r="55" spans="1:44" ht="12">
      <c r="A55" s="73"/>
      <c r="B55" s="76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R55" s="19"/>
    </row>
    <row r="56" spans="1:44" ht="12">
      <c r="A56" s="73"/>
      <c r="B56" s="76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R56" s="19"/>
    </row>
    <row r="57" spans="1:44" ht="12">
      <c r="A57" s="73"/>
      <c r="B57" s="76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R57" s="19"/>
    </row>
    <row r="58" spans="1:57" s="2" customFormat="1" ht="12.75">
      <c r="A58" s="83"/>
      <c r="B58" s="84"/>
      <c r="C58" s="83"/>
      <c r="D58" s="91" t="s">
        <v>46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1" t="s">
        <v>47</v>
      </c>
      <c r="AI58" s="94"/>
      <c r="AJ58" s="94"/>
      <c r="AK58" s="94"/>
      <c r="AL58" s="94"/>
      <c r="AM58" s="94"/>
      <c r="AN58" s="94"/>
      <c r="AO58" s="94"/>
      <c r="AP58" s="83"/>
      <c r="AQ58" s="22"/>
      <c r="AR58" s="23"/>
      <c r="BE58" s="22"/>
    </row>
    <row r="59" spans="1:44" ht="12">
      <c r="A59" s="73"/>
      <c r="B59" s="76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R59" s="19"/>
    </row>
    <row r="60" spans="1:44" ht="12">
      <c r="A60" s="73"/>
      <c r="B60" s="76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R60" s="19"/>
    </row>
    <row r="61" spans="1:44" ht="12">
      <c r="A61" s="73"/>
      <c r="B61" s="76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R61" s="19"/>
    </row>
    <row r="62" spans="1:44" ht="12">
      <c r="A62" s="73"/>
      <c r="B62" s="76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R62" s="19"/>
    </row>
    <row r="63" spans="1:44" ht="12">
      <c r="A63" s="73"/>
      <c r="B63" s="76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R63" s="19"/>
    </row>
    <row r="64" spans="1:44" ht="12">
      <c r="A64" s="73"/>
      <c r="B64" s="76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R64" s="19"/>
    </row>
    <row r="65" spans="1:44" ht="12">
      <c r="A65" s="73"/>
      <c r="B65" s="76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R65" s="19"/>
    </row>
    <row r="66" spans="1:44" ht="12">
      <c r="A66" s="73"/>
      <c r="B66" s="76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R66" s="19"/>
    </row>
    <row r="67" spans="1:44" ht="12">
      <c r="A67" s="73"/>
      <c r="B67" s="76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R67" s="19"/>
    </row>
    <row r="68" spans="1:44" ht="12">
      <c r="A68" s="73"/>
      <c r="B68" s="76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R68" s="19"/>
    </row>
    <row r="69" spans="1:57" s="2" customFormat="1" ht="12.75">
      <c r="A69" s="83"/>
      <c r="B69" s="84"/>
      <c r="C69" s="83"/>
      <c r="D69" s="93" t="s">
        <v>44</v>
      </c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93" t="s">
        <v>45</v>
      </c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93" t="s">
        <v>44</v>
      </c>
      <c r="AI69" s="86"/>
      <c r="AJ69" s="86"/>
      <c r="AK69" s="86"/>
      <c r="AL69" s="86"/>
      <c r="AM69" s="93" t="s">
        <v>45</v>
      </c>
      <c r="AN69" s="86"/>
      <c r="AO69" s="86"/>
      <c r="AP69" s="83"/>
      <c r="AQ69" s="22"/>
      <c r="AR69" s="23"/>
      <c r="BE69" s="22"/>
    </row>
    <row r="70" spans="1:57" s="2" customFormat="1" ht="12">
      <c r="A70" s="83"/>
      <c r="B70" s="84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22"/>
      <c r="AR70" s="23"/>
      <c r="BE70" s="22"/>
    </row>
    <row r="71" spans="1:57" s="2" customFormat="1" ht="6.95" customHeight="1">
      <c r="A71" s="83"/>
      <c r="B71" s="95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26"/>
      <c r="AR71" s="23"/>
      <c r="BE71" s="22"/>
    </row>
    <row r="72" spans="1:42" ht="12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</row>
    <row r="73" spans="1:42" ht="12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</row>
    <row r="74" spans="1:42" ht="12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</row>
    <row r="75" spans="1:57" s="2" customFormat="1" ht="6.95" customHeight="1">
      <c r="A75" s="83"/>
      <c r="B75" s="97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27"/>
      <c r="AR75" s="23"/>
      <c r="BE75" s="22"/>
    </row>
    <row r="76" spans="1:57" s="2" customFormat="1" ht="24.95" customHeight="1">
      <c r="A76" s="83"/>
      <c r="B76" s="84"/>
      <c r="C76" s="77" t="s">
        <v>48</v>
      </c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22"/>
      <c r="AR76" s="23"/>
      <c r="BE76" s="22"/>
    </row>
    <row r="77" spans="1:57" s="2" customFormat="1" ht="6.95" customHeight="1">
      <c r="A77" s="83"/>
      <c r="B77" s="84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22"/>
      <c r="AR77" s="23"/>
      <c r="BE77" s="22"/>
    </row>
    <row r="78" spans="1:44" s="4" customFormat="1" ht="12" customHeight="1">
      <c r="A78" s="99"/>
      <c r="B78" s="100"/>
      <c r="C78" s="80" t="s">
        <v>13</v>
      </c>
      <c r="D78" s="99"/>
      <c r="E78" s="99"/>
      <c r="F78" s="99"/>
      <c r="G78" s="99"/>
      <c r="H78" s="99"/>
      <c r="I78" s="99"/>
      <c r="J78" s="99"/>
      <c r="K78" s="99"/>
      <c r="L78" s="99" t="str">
        <f>K5</f>
        <v>002</v>
      </c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R78" s="28"/>
    </row>
    <row r="79" spans="1:44" s="5" customFormat="1" ht="36.95" customHeight="1">
      <c r="A79" s="101"/>
      <c r="B79" s="102"/>
      <c r="C79" s="103" t="s">
        <v>16</v>
      </c>
      <c r="D79" s="101"/>
      <c r="E79" s="101"/>
      <c r="F79" s="101"/>
      <c r="G79" s="101"/>
      <c r="H79" s="101"/>
      <c r="I79" s="101"/>
      <c r="J79" s="101"/>
      <c r="K79" s="101"/>
      <c r="L79" s="230" t="str">
        <f>K6</f>
        <v>A3125 - Revitalizace budovy ZBZS Odolov</v>
      </c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  <c r="AJ79" s="231"/>
      <c r="AK79" s="231"/>
      <c r="AL79" s="231"/>
      <c r="AM79" s="231"/>
      <c r="AN79" s="231"/>
      <c r="AO79" s="231"/>
      <c r="AP79" s="101"/>
      <c r="AR79" s="29"/>
    </row>
    <row r="80" spans="1:57" s="2" customFormat="1" ht="6.95" customHeight="1">
      <c r="A80" s="83"/>
      <c r="B80" s="84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22"/>
      <c r="AR80" s="23"/>
      <c r="BE80" s="22"/>
    </row>
    <row r="81" spans="1:57" s="2" customFormat="1" ht="12" customHeight="1">
      <c r="A81" s="83"/>
      <c r="B81" s="84"/>
      <c r="C81" s="80" t="s">
        <v>20</v>
      </c>
      <c r="D81" s="83"/>
      <c r="E81" s="83"/>
      <c r="F81" s="83"/>
      <c r="G81" s="83"/>
      <c r="H81" s="83"/>
      <c r="I81" s="83"/>
      <c r="J81" s="83"/>
      <c r="K81" s="83"/>
      <c r="L81" s="104" t="str">
        <f>IF(K8="","",K8)</f>
        <v>Malé Svatoňovice</v>
      </c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0" t="s">
        <v>22</v>
      </c>
      <c r="AJ81" s="83"/>
      <c r="AK81" s="83"/>
      <c r="AL81" s="83"/>
      <c r="AM81" s="232" t="str">
        <f>IF(AN8="","",AN8)</f>
        <v>13. 5. 2020</v>
      </c>
      <c r="AN81" s="232"/>
      <c r="AO81" s="83"/>
      <c r="AP81" s="83"/>
      <c r="AQ81" s="22"/>
      <c r="AR81" s="23"/>
      <c r="BE81" s="22"/>
    </row>
    <row r="82" spans="1:57" s="2" customFormat="1" ht="6.95" customHeight="1">
      <c r="A82" s="83"/>
      <c r="B82" s="84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22"/>
      <c r="AR82" s="23"/>
      <c r="BE82" s="22"/>
    </row>
    <row r="83" spans="1:57" s="2" customFormat="1" ht="15.2" customHeight="1">
      <c r="A83" s="83"/>
      <c r="B83" s="84"/>
      <c r="C83" s="80" t="s">
        <v>24</v>
      </c>
      <c r="D83" s="83"/>
      <c r="E83" s="83"/>
      <c r="F83" s="83"/>
      <c r="G83" s="83"/>
      <c r="H83" s="83"/>
      <c r="I83" s="83"/>
      <c r="J83" s="83"/>
      <c r="K83" s="83"/>
      <c r="L83" s="99" t="str">
        <f>IF(E11="","",E11)</f>
        <v>PALIVOVÝ KOMBINÁT ÚSTÍ, s.p.</v>
      </c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0" t="s">
        <v>30</v>
      </c>
      <c r="AJ83" s="83"/>
      <c r="AK83" s="83"/>
      <c r="AL83" s="83"/>
      <c r="AM83" s="233" t="str">
        <f>IF(E17="","",E17)</f>
        <v>Ing. Darina Stašová</v>
      </c>
      <c r="AN83" s="234"/>
      <c r="AO83" s="234"/>
      <c r="AP83" s="234"/>
      <c r="AQ83" s="22"/>
      <c r="AR83" s="23"/>
      <c r="AS83" s="235" t="s">
        <v>49</v>
      </c>
      <c r="AT83" s="236"/>
      <c r="AU83" s="30"/>
      <c r="AV83" s="30"/>
      <c r="AW83" s="30"/>
      <c r="AX83" s="30"/>
      <c r="AY83" s="30"/>
      <c r="AZ83" s="30"/>
      <c r="BA83" s="30"/>
      <c r="BB83" s="30"/>
      <c r="BC83" s="30"/>
      <c r="BD83" s="31"/>
      <c r="BE83" s="22"/>
    </row>
    <row r="84" spans="1:57" s="2" customFormat="1" ht="15.2" customHeight="1">
      <c r="A84" s="83"/>
      <c r="B84" s="84"/>
      <c r="C84" s="80" t="s">
        <v>28</v>
      </c>
      <c r="D84" s="83"/>
      <c r="E84" s="83"/>
      <c r="F84" s="83"/>
      <c r="G84" s="83"/>
      <c r="H84" s="83"/>
      <c r="I84" s="83"/>
      <c r="J84" s="83"/>
      <c r="K84" s="83"/>
      <c r="L84" s="99" t="str">
        <f>IF(E14="Vyplň údaj","",E14)</f>
        <v/>
      </c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0" t="s">
        <v>33</v>
      </c>
      <c r="AJ84" s="83"/>
      <c r="AK84" s="83"/>
      <c r="AL84" s="83"/>
      <c r="AM84" s="233" t="str">
        <f>IF(E20="","",E20)</f>
        <v>Petr Herzog</v>
      </c>
      <c r="AN84" s="234"/>
      <c r="AO84" s="234"/>
      <c r="AP84" s="234"/>
      <c r="AQ84" s="22"/>
      <c r="AR84" s="23"/>
      <c r="AS84" s="237"/>
      <c r="AT84" s="238"/>
      <c r="AU84" s="32"/>
      <c r="AV84" s="32"/>
      <c r="AW84" s="32"/>
      <c r="AX84" s="32"/>
      <c r="AY84" s="32"/>
      <c r="AZ84" s="32"/>
      <c r="BA84" s="32"/>
      <c r="BB84" s="32"/>
      <c r="BC84" s="32"/>
      <c r="BD84" s="33"/>
      <c r="BE84" s="22"/>
    </row>
    <row r="85" spans="1:57" s="2" customFormat="1" ht="10.9" customHeight="1">
      <c r="A85" s="83"/>
      <c r="B85" s="84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22"/>
      <c r="AR85" s="23"/>
      <c r="AS85" s="237"/>
      <c r="AT85" s="238"/>
      <c r="AU85" s="32"/>
      <c r="AV85" s="32"/>
      <c r="AW85" s="32"/>
      <c r="AX85" s="32"/>
      <c r="AY85" s="32"/>
      <c r="AZ85" s="32"/>
      <c r="BA85" s="32"/>
      <c r="BB85" s="32"/>
      <c r="BC85" s="32"/>
      <c r="BD85" s="33"/>
      <c r="BE85" s="22"/>
    </row>
    <row r="86" spans="1:57" s="2" customFormat="1" ht="29.25" customHeight="1">
      <c r="A86" s="83"/>
      <c r="B86" s="84"/>
      <c r="C86" s="225" t="s">
        <v>50</v>
      </c>
      <c r="D86" s="226"/>
      <c r="E86" s="226"/>
      <c r="F86" s="226"/>
      <c r="G86" s="226"/>
      <c r="H86" s="105"/>
      <c r="I86" s="227" t="s">
        <v>51</v>
      </c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6"/>
      <c r="X86" s="226"/>
      <c r="Y86" s="226"/>
      <c r="Z86" s="226"/>
      <c r="AA86" s="226"/>
      <c r="AB86" s="226"/>
      <c r="AC86" s="226"/>
      <c r="AD86" s="226"/>
      <c r="AE86" s="226"/>
      <c r="AF86" s="226"/>
      <c r="AG86" s="228" t="s">
        <v>52</v>
      </c>
      <c r="AH86" s="226"/>
      <c r="AI86" s="226"/>
      <c r="AJ86" s="226"/>
      <c r="AK86" s="226"/>
      <c r="AL86" s="226"/>
      <c r="AM86" s="226"/>
      <c r="AN86" s="227" t="s">
        <v>53</v>
      </c>
      <c r="AO86" s="226"/>
      <c r="AP86" s="229"/>
      <c r="AQ86" s="34" t="s">
        <v>54</v>
      </c>
      <c r="AR86" s="23"/>
      <c r="AS86" s="35" t="s">
        <v>55</v>
      </c>
      <c r="AT86" s="36" t="s">
        <v>56</v>
      </c>
      <c r="AU86" s="36" t="s">
        <v>57</v>
      </c>
      <c r="AV86" s="36" t="s">
        <v>58</v>
      </c>
      <c r="AW86" s="36" t="s">
        <v>59</v>
      </c>
      <c r="AX86" s="36" t="s">
        <v>60</v>
      </c>
      <c r="AY86" s="36" t="s">
        <v>61</v>
      </c>
      <c r="AZ86" s="36" t="s">
        <v>62</v>
      </c>
      <c r="BA86" s="36" t="s">
        <v>63</v>
      </c>
      <c r="BB86" s="36" t="s">
        <v>64</v>
      </c>
      <c r="BC86" s="36" t="s">
        <v>65</v>
      </c>
      <c r="BD86" s="37" t="s">
        <v>66</v>
      </c>
      <c r="BE86" s="22"/>
    </row>
    <row r="87" spans="1:57" s="2" customFormat="1" ht="10.9" customHeight="1">
      <c r="A87" s="83"/>
      <c r="B87" s="84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22"/>
      <c r="AR87" s="23"/>
      <c r="AS87" s="38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40"/>
      <c r="BE87" s="22"/>
    </row>
    <row r="88" spans="1:90" s="6" customFormat="1" ht="32.45" customHeight="1">
      <c r="A88" s="106"/>
      <c r="B88" s="107"/>
      <c r="C88" s="108" t="s">
        <v>67</v>
      </c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247">
        <f>ROUND(AG89,2)</f>
        <v>0</v>
      </c>
      <c r="AH88" s="247"/>
      <c r="AI88" s="247"/>
      <c r="AJ88" s="247"/>
      <c r="AK88" s="247"/>
      <c r="AL88" s="247"/>
      <c r="AM88" s="247"/>
      <c r="AN88" s="248" t="e">
        <f>SUM(AG88,AT88)</f>
        <v>#REF!</v>
      </c>
      <c r="AO88" s="248"/>
      <c r="AP88" s="248"/>
      <c r="AQ88" s="42" t="s">
        <v>1</v>
      </c>
      <c r="AR88" s="41"/>
      <c r="AS88" s="43">
        <f>ROUND(AS89,2)</f>
        <v>0</v>
      </c>
      <c r="AT88" s="44" t="e">
        <f>ROUND(SUM(AV88:AW88),2)</f>
        <v>#REF!</v>
      </c>
      <c r="AU88" s="45">
        <f>ROUND(AU89,5)</f>
        <v>0</v>
      </c>
      <c r="AV88" s="44" t="e">
        <f>ROUND(AZ88*#REF!,2)</f>
        <v>#REF!</v>
      </c>
      <c r="AW88" s="44" t="e">
        <f>ROUND(BA88*#REF!,2)</f>
        <v>#REF!</v>
      </c>
      <c r="AX88" s="44" t="e">
        <f>ROUND(BB88*#REF!,2)</f>
        <v>#REF!</v>
      </c>
      <c r="AY88" s="44" t="e">
        <f>ROUND(BC88*#REF!,2)</f>
        <v>#REF!</v>
      </c>
      <c r="AZ88" s="44" t="e">
        <f>ROUND(AZ89,2)</f>
        <v>#REF!</v>
      </c>
      <c r="BA88" s="44" t="e">
        <f>ROUND(BA89,2)</f>
        <v>#REF!</v>
      </c>
      <c r="BB88" s="44">
        <f>ROUND(BB89,2)</f>
        <v>0</v>
      </c>
      <c r="BC88" s="44">
        <f>ROUND(BC89,2)</f>
        <v>0</v>
      </c>
      <c r="BD88" s="46">
        <f>ROUND(BD89,2)</f>
        <v>0</v>
      </c>
      <c r="BS88" s="47" t="s">
        <v>68</v>
      </c>
      <c r="BT88" s="47" t="s">
        <v>69</v>
      </c>
      <c r="BU88" s="48" t="s">
        <v>70</v>
      </c>
      <c r="BV88" s="47" t="s">
        <v>71</v>
      </c>
      <c r="BW88" s="47" t="s">
        <v>4</v>
      </c>
      <c r="BX88" s="47" t="s">
        <v>72</v>
      </c>
      <c r="CL88" s="47" t="s">
        <v>1</v>
      </c>
    </row>
    <row r="89" spans="1:91" s="7" customFormat="1" ht="16.5" customHeight="1">
      <c r="A89" s="110" t="s">
        <v>73</v>
      </c>
      <c r="B89" s="111"/>
      <c r="C89" s="112"/>
      <c r="D89" s="246" t="s">
        <v>74</v>
      </c>
      <c r="E89" s="246"/>
      <c r="F89" s="246"/>
      <c r="G89" s="246"/>
      <c r="H89" s="246"/>
      <c r="I89" s="113"/>
      <c r="J89" s="246" t="s">
        <v>75</v>
      </c>
      <c r="K89" s="246"/>
      <c r="L89" s="246"/>
      <c r="M89" s="246"/>
      <c r="N89" s="246"/>
      <c r="O89" s="246"/>
      <c r="P89" s="246"/>
      <c r="Q89" s="246"/>
      <c r="R89" s="246"/>
      <c r="S89" s="246"/>
      <c r="T89" s="246"/>
      <c r="U89" s="246"/>
      <c r="V89" s="246"/>
      <c r="W89" s="246"/>
      <c r="X89" s="246"/>
      <c r="Y89" s="246"/>
      <c r="Z89" s="246"/>
      <c r="AA89" s="246"/>
      <c r="AB89" s="246"/>
      <c r="AC89" s="246"/>
      <c r="AD89" s="246"/>
      <c r="AE89" s="246"/>
      <c r="AF89" s="246"/>
      <c r="AG89" s="244">
        <f>'01 - SO 01 - Rekonstrukce...'!J30</f>
        <v>0</v>
      </c>
      <c r="AH89" s="245"/>
      <c r="AI89" s="245"/>
      <c r="AJ89" s="245"/>
      <c r="AK89" s="245"/>
      <c r="AL89" s="245"/>
      <c r="AM89" s="245"/>
      <c r="AN89" s="242" t="e">
        <f>SUM(AG89,AT89)</f>
        <v>#REF!</v>
      </c>
      <c r="AO89" s="243"/>
      <c r="AP89" s="243"/>
      <c r="AQ89" s="50" t="s">
        <v>76</v>
      </c>
      <c r="AR89" s="49"/>
      <c r="AS89" s="51">
        <v>0</v>
      </c>
      <c r="AT89" s="52" t="e">
        <f>ROUND(SUM(AV89:AW89),2)</f>
        <v>#REF!</v>
      </c>
      <c r="AU89" s="53">
        <f>'01 - SO 01 - Rekonstrukce...'!P120</f>
        <v>0</v>
      </c>
      <c r="AV89" s="52" t="e">
        <f>#REF!</f>
        <v>#REF!</v>
      </c>
      <c r="AW89" s="52" t="e">
        <f>#REF!</f>
        <v>#REF!</v>
      </c>
      <c r="AX89" s="52">
        <f>'01 - SO 01 - Rekonstrukce...'!J32</f>
        <v>0</v>
      </c>
      <c r="AY89" s="52">
        <f>'01 - SO 01 - Rekonstrukce...'!J33</f>
        <v>0</v>
      </c>
      <c r="AZ89" s="52" t="e">
        <f>#REF!</f>
        <v>#REF!</v>
      </c>
      <c r="BA89" s="52" t="e">
        <f>#REF!</f>
        <v>#REF!</v>
      </c>
      <c r="BB89" s="52">
        <f>'01 - SO 01 - Rekonstrukce...'!F32</f>
        <v>0</v>
      </c>
      <c r="BC89" s="52">
        <f>'01 - SO 01 - Rekonstrukce...'!F33</f>
        <v>0</v>
      </c>
      <c r="BD89" s="54">
        <f>'01 - SO 01 - Rekonstrukce...'!F34</f>
        <v>0</v>
      </c>
      <c r="BT89" s="55" t="s">
        <v>77</v>
      </c>
      <c r="BV89" s="55" t="s">
        <v>71</v>
      </c>
      <c r="BW89" s="55" t="s">
        <v>78</v>
      </c>
      <c r="BX89" s="55" t="s">
        <v>4</v>
      </c>
      <c r="CL89" s="55" t="s">
        <v>1</v>
      </c>
      <c r="CM89" s="55" t="s">
        <v>79</v>
      </c>
    </row>
    <row r="90" spans="1:57" s="2" customFormat="1" ht="30" customHeight="1">
      <c r="A90" s="83"/>
      <c r="B90" s="84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22"/>
      <c r="AR90" s="23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</row>
    <row r="91" spans="1:57" s="2" customFormat="1" ht="6.95" customHeight="1">
      <c r="A91" s="83"/>
      <c r="B91" s="95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26"/>
      <c r="AR91" s="23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</row>
    <row r="92" spans="1:42" ht="12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</row>
  </sheetData>
  <sheetProtection algorithmName="SHA-512" hashValue="Wl5n9ofKXWdLq1rP7m5zGJfL01h3Toyo4VTsB9sTwahSQn7jBsq4ob6WH0ZTaW+iz5ve1Dkn5OcrcUb7Lxj6dA==" saltValue="OkBLYc5nl70vx/ZUo9DOAA==" spinCount="100000" sheet="1" objects="1" scenarios="1"/>
  <mergeCells count="31">
    <mergeCell ref="AK28:AO28"/>
    <mergeCell ref="L28:P28"/>
    <mergeCell ref="BE5:BE29"/>
    <mergeCell ref="K5:AO5"/>
    <mergeCell ref="K6:AO6"/>
    <mergeCell ref="E14:AJ14"/>
    <mergeCell ref="E23:AN23"/>
    <mergeCell ref="AK26:AO26"/>
    <mergeCell ref="W27:AE27"/>
    <mergeCell ref="AN89:AP89"/>
    <mergeCell ref="AG89:AM89"/>
    <mergeCell ref="D89:H89"/>
    <mergeCell ref="J89:AF89"/>
    <mergeCell ref="AG88:AM88"/>
    <mergeCell ref="AN88:AP88"/>
    <mergeCell ref="AR2:BE2"/>
    <mergeCell ref="C86:G86"/>
    <mergeCell ref="I86:AF86"/>
    <mergeCell ref="AG86:AM86"/>
    <mergeCell ref="AN86:AP86"/>
    <mergeCell ref="L79:AO79"/>
    <mergeCell ref="AM81:AN81"/>
    <mergeCell ref="AM83:AP83"/>
    <mergeCell ref="AS83:AT85"/>
    <mergeCell ref="AM84:AP84"/>
    <mergeCell ref="W29:AE29"/>
    <mergeCell ref="AK29:AO29"/>
    <mergeCell ref="L29:P29"/>
    <mergeCell ref="AK27:AO27"/>
    <mergeCell ref="L27:P27"/>
    <mergeCell ref="W28:AE28"/>
  </mergeCells>
  <hyperlinks>
    <hyperlink ref="A89" location="'01 - SO 01 - Rekonstrukce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ignoredErrors>
    <ignoredError sqref="AN88:AN89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18"/>
  <sheetViews>
    <sheetView showGridLines="0" workbookViewId="0" topLeftCell="A117">
      <selection activeCell="I128" sqref="I12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spans="1:22" ht="12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1:46" s="1" customFormat="1" ht="36.9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263" t="s">
        <v>5</v>
      </c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7" t="s">
        <v>78</v>
      </c>
    </row>
    <row r="3" spans="1:46" s="1" customFormat="1" ht="6.95" customHeight="1">
      <c r="A3" s="73"/>
      <c r="B3" s="74"/>
      <c r="C3" s="75"/>
      <c r="D3" s="75"/>
      <c r="E3" s="75"/>
      <c r="F3" s="75"/>
      <c r="G3" s="75"/>
      <c r="H3" s="75"/>
      <c r="I3" s="75"/>
      <c r="J3" s="75"/>
      <c r="K3" s="75"/>
      <c r="L3" s="76"/>
      <c r="M3" s="73"/>
      <c r="N3" s="73"/>
      <c r="O3" s="73"/>
      <c r="P3" s="73"/>
      <c r="Q3" s="73"/>
      <c r="R3" s="73"/>
      <c r="S3" s="73"/>
      <c r="T3" s="73"/>
      <c r="U3" s="73"/>
      <c r="V3" s="73"/>
      <c r="AT3" s="17" t="s">
        <v>79</v>
      </c>
    </row>
    <row r="4" spans="1:46" s="1" customFormat="1" ht="24.95" customHeight="1">
      <c r="A4" s="73"/>
      <c r="B4" s="76"/>
      <c r="C4" s="73"/>
      <c r="D4" s="77" t="s">
        <v>80</v>
      </c>
      <c r="E4" s="73"/>
      <c r="F4" s="73"/>
      <c r="G4" s="73"/>
      <c r="H4" s="73"/>
      <c r="I4" s="73"/>
      <c r="J4" s="73"/>
      <c r="K4" s="73"/>
      <c r="L4" s="76"/>
      <c r="M4" s="114" t="s">
        <v>10</v>
      </c>
      <c r="N4" s="73"/>
      <c r="O4" s="73"/>
      <c r="P4" s="73"/>
      <c r="Q4" s="73"/>
      <c r="R4" s="73"/>
      <c r="S4" s="73"/>
      <c r="T4" s="73"/>
      <c r="U4" s="73"/>
      <c r="V4" s="73"/>
      <c r="AT4" s="17" t="s">
        <v>3</v>
      </c>
    </row>
    <row r="5" spans="1:22" s="1" customFormat="1" ht="6.95" customHeight="1">
      <c r="A5" s="73"/>
      <c r="B5" s="76"/>
      <c r="C5" s="73"/>
      <c r="D5" s="73"/>
      <c r="E5" s="73"/>
      <c r="F5" s="73"/>
      <c r="G5" s="73"/>
      <c r="H5" s="73"/>
      <c r="I5" s="73"/>
      <c r="J5" s="73"/>
      <c r="K5" s="73"/>
      <c r="L5" s="76"/>
      <c r="M5" s="73"/>
      <c r="N5" s="73"/>
      <c r="O5" s="73"/>
      <c r="P5" s="73"/>
      <c r="Q5" s="73"/>
      <c r="R5" s="73"/>
      <c r="S5" s="73"/>
      <c r="T5" s="73"/>
      <c r="U5" s="73"/>
      <c r="V5" s="73"/>
    </row>
    <row r="6" spans="1:22" s="1" customFormat="1" ht="12" customHeight="1">
      <c r="A6" s="73"/>
      <c r="B6" s="76"/>
      <c r="C6" s="73"/>
      <c r="D6" s="80" t="s">
        <v>16</v>
      </c>
      <c r="E6" s="73"/>
      <c r="F6" s="73"/>
      <c r="G6" s="73"/>
      <c r="H6" s="73"/>
      <c r="I6" s="73"/>
      <c r="J6" s="73"/>
      <c r="K6" s="73"/>
      <c r="L6" s="76"/>
      <c r="M6" s="73"/>
      <c r="N6" s="73"/>
      <c r="O6" s="73"/>
      <c r="P6" s="73"/>
      <c r="Q6" s="73"/>
      <c r="R6" s="73"/>
      <c r="S6" s="73"/>
      <c r="T6" s="73"/>
      <c r="U6" s="73"/>
      <c r="V6" s="73"/>
    </row>
    <row r="7" spans="1:22" s="1" customFormat="1" ht="16.5" customHeight="1">
      <c r="A7" s="73"/>
      <c r="B7" s="76"/>
      <c r="C7" s="73"/>
      <c r="D7" s="73"/>
      <c r="E7" s="261" t="str">
        <f>'Rekapitulace stavby'!K6</f>
        <v>A3125 - Revitalizace budovy ZBZS Odolov</v>
      </c>
      <c r="F7" s="262"/>
      <c r="G7" s="262"/>
      <c r="H7" s="262"/>
      <c r="I7" s="73"/>
      <c r="J7" s="73"/>
      <c r="K7" s="73"/>
      <c r="L7" s="76"/>
      <c r="M7" s="73"/>
      <c r="N7" s="73"/>
      <c r="O7" s="73"/>
      <c r="P7" s="73"/>
      <c r="Q7" s="73"/>
      <c r="R7" s="73"/>
      <c r="S7" s="73"/>
      <c r="T7" s="73"/>
      <c r="U7" s="73"/>
      <c r="V7" s="73"/>
    </row>
    <row r="8" spans="1:31" s="2" customFormat="1" ht="12" customHeight="1">
      <c r="A8" s="83"/>
      <c r="B8" s="84"/>
      <c r="C8" s="83"/>
      <c r="D8" s="80" t="s">
        <v>81</v>
      </c>
      <c r="E8" s="83"/>
      <c r="F8" s="83"/>
      <c r="G8" s="83"/>
      <c r="H8" s="83"/>
      <c r="I8" s="83"/>
      <c r="J8" s="83"/>
      <c r="K8" s="83"/>
      <c r="L8" s="90"/>
      <c r="M8" s="89"/>
      <c r="N8" s="89"/>
      <c r="O8" s="89"/>
      <c r="P8" s="89"/>
      <c r="Q8" s="89"/>
      <c r="R8" s="89"/>
      <c r="S8" s="83"/>
      <c r="T8" s="83"/>
      <c r="U8" s="83"/>
      <c r="V8" s="83"/>
      <c r="W8" s="22"/>
      <c r="X8" s="22"/>
      <c r="Y8" s="22"/>
      <c r="Z8" s="22"/>
      <c r="AA8" s="22"/>
      <c r="AB8" s="22"/>
      <c r="AC8" s="22"/>
      <c r="AD8" s="22"/>
      <c r="AE8" s="22"/>
    </row>
    <row r="9" spans="1:31" s="2" customFormat="1" ht="16.5" customHeight="1">
      <c r="A9" s="83"/>
      <c r="B9" s="84"/>
      <c r="C9" s="83"/>
      <c r="D9" s="83"/>
      <c r="E9" s="230" t="s">
        <v>82</v>
      </c>
      <c r="F9" s="260"/>
      <c r="G9" s="260"/>
      <c r="H9" s="260"/>
      <c r="I9" s="83"/>
      <c r="J9" s="83"/>
      <c r="K9" s="83"/>
      <c r="L9" s="90"/>
      <c r="M9" s="89"/>
      <c r="N9" s="89"/>
      <c r="O9" s="89"/>
      <c r="P9" s="89"/>
      <c r="Q9" s="89"/>
      <c r="R9" s="89"/>
      <c r="S9" s="83"/>
      <c r="T9" s="83"/>
      <c r="U9" s="83"/>
      <c r="V9" s="83"/>
      <c r="W9" s="22"/>
      <c r="X9" s="22"/>
      <c r="Y9" s="22"/>
      <c r="Z9" s="22"/>
      <c r="AA9" s="22"/>
      <c r="AB9" s="22"/>
      <c r="AC9" s="22"/>
      <c r="AD9" s="22"/>
      <c r="AE9" s="22"/>
    </row>
    <row r="10" spans="1:31" s="2" customFormat="1" ht="12">
      <c r="A10" s="83"/>
      <c r="B10" s="84"/>
      <c r="C10" s="83"/>
      <c r="D10" s="83"/>
      <c r="E10" s="83"/>
      <c r="F10" s="83"/>
      <c r="G10" s="83"/>
      <c r="H10" s="83"/>
      <c r="I10" s="83"/>
      <c r="J10" s="83"/>
      <c r="K10" s="83"/>
      <c r="L10" s="90"/>
      <c r="M10" s="89"/>
      <c r="N10" s="89"/>
      <c r="O10" s="89"/>
      <c r="P10" s="89"/>
      <c r="Q10" s="89"/>
      <c r="R10" s="89"/>
      <c r="S10" s="83"/>
      <c r="T10" s="83"/>
      <c r="U10" s="83"/>
      <c r="V10" s="83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" customFormat="1" ht="12" customHeight="1">
      <c r="A11" s="83"/>
      <c r="B11" s="84"/>
      <c r="C11" s="83"/>
      <c r="D11" s="80" t="s">
        <v>18</v>
      </c>
      <c r="E11" s="83"/>
      <c r="F11" s="81" t="s">
        <v>1</v>
      </c>
      <c r="G11" s="83"/>
      <c r="H11" s="83"/>
      <c r="I11" s="80" t="s">
        <v>19</v>
      </c>
      <c r="J11" s="81" t="s">
        <v>1</v>
      </c>
      <c r="K11" s="83"/>
      <c r="L11" s="90"/>
      <c r="M11" s="89"/>
      <c r="N11" s="89"/>
      <c r="O11" s="89"/>
      <c r="P11" s="89"/>
      <c r="Q11" s="89"/>
      <c r="R11" s="89"/>
      <c r="S11" s="83"/>
      <c r="T11" s="83"/>
      <c r="U11" s="83"/>
      <c r="V11" s="83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" customFormat="1" ht="12" customHeight="1">
      <c r="A12" s="83"/>
      <c r="B12" s="84"/>
      <c r="C12" s="83"/>
      <c r="D12" s="80" t="s">
        <v>20</v>
      </c>
      <c r="E12" s="83"/>
      <c r="F12" s="81" t="s">
        <v>21</v>
      </c>
      <c r="G12" s="83"/>
      <c r="H12" s="83"/>
      <c r="I12" s="80" t="s">
        <v>22</v>
      </c>
      <c r="J12" s="115" t="str">
        <f>'Rekapitulace stavby'!AN8</f>
        <v>13. 5. 2020</v>
      </c>
      <c r="K12" s="83"/>
      <c r="L12" s="90"/>
      <c r="M12" s="89"/>
      <c r="N12" s="89"/>
      <c r="O12" s="89"/>
      <c r="P12" s="89"/>
      <c r="Q12" s="89"/>
      <c r="R12" s="89"/>
      <c r="S12" s="83"/>
      <c r="T12" s="83"/>
      <c r="U12" s="83"/>
      <c r="V12" s="83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" customFormat="1" ht="10.9" customHeight="1">
      <c r="A13" s="83"/>
      <c r="B13" s="84"/>
      <c r="C13" s="83"/>
      <c r="D13" s="83"/>
      <c r="E13" s="83"/>
      <c r="F13" s="83"/>
      <c r="G13" s="83"/>
      <c r="H13" s="83"/>
      <c r="I13" s="83"/>
      <c r="J13" s="83"/>
      <c r="K13" s="83"/>
      <c r="L13" s="90"/>
      <c r="M13" s="89"/>
      <c r="N13" s="89"/>
      <c r="O13" s="89"/>
      <c r="P13" s="89"/>
      <c r="Q13" s="89"/>
      <c r="R13" s="89"/>
      <c r="S13" s="83"/>
      <c r="T13" s="83"/>
      <c r="U13" s="83"/>
      <c r="V13" s="83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2" customFormat="1" ht="12" customHeight="1">
      <c r="A14" s="83"/>
      <c r="B14" s="84"/>
      <c r="C14" s="83"/>
      <c r="D14" s="80" t="s">
        <v>24</v>
      </c>
      <c r="E14" s="83"/>
      <c r="F14" s="83"/>
      <c r="G14" s="83"/>
      <c r="H14" s="83"/>
      <c r="I14" s="80" t="s">
        <v>25</v>
      </c>
      <c r="J14" s="81" t="s">
        <v>1</v>
      </c>
      <c r="K14" s="83"/>
      <c r="L14" s="90"/>
      <c r="M14" s="89"/>
      <c r="N14" s="89"/>
      <c r="O14" s="89"/>
      <c r="P14" s="89"/>
      <c r="Q14" s="89"/>
      <c r="R14" s="89"/>
      <c r="S14" s="83"/>
      <c r="T14" s="83"/>
      <c r="U14" s="83"/>
      <c r="V14" s="83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2" customFormat="1" ht="18" customHeight="1">
      <c r="A15" s="83"/>
      <c r="B15" s="84"/>
      <c r="C15" s="83"/>
      <c r="D15" s="83"/>
      <c r="E15" s="81" t="s">
        <v>26</v>
      </c>
      <c r="F15" s="83"/>
      <c r="G15" s="83"/>
      <c r="H15" s="83"/>
      <c r="I15" s="80" t="s">
        <v>27</v>
      </c>
      <c r="J15" s="81" t="s">
        <v>1</v>
      </c>
      <c r="K15" s="83"/>
      <c r="L15" s="90"/>
      <c r="M15" s="89"/>
      <c r="N15" s="89"/>
      <c r="O15" s="89"/>
      <c r="P15" s="89"/>
      <c r="Q15" s="89"/>
      <c r="R15" s="89"/>
      <c r="S15" s="83"/>
      <c r="T15" s="83"/>
      <c r="U15" s="83"/>
      <c r="V15" s="83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s="2" customFormat="1" ht="6.95" customHeight="1">
      <c r="A16" s="83"/>
      <c r="B16" s="84"/>
      <c r="C16" s="83"/>
      <c r="D16" s="83"/>
      <c r="E16" s="83"/>
      <c r="F16" s="83"/>
      <c r="G16" s="83"/>
      <c r="H16" s="83"/>
      <c r="I16" s="83"/>
      <c r="J16" s="83"/>
      <c r="K16" s="83"/>
      <c r="L16" s="90"/>
      <c r="M16" s="89"/>
      <c r="N16" s="89"/>
      <c r="O16" s="89"/>
      <c r="P16" s="89"/>
      <c r="Q16" s="89"/>
      <c r="R16" s="89"/>
      <c r="S16" s="83"/>
      <c r="T16" s="83"/>
      <c r="U16" s="83"/>
      <c r="V16" s="83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s="2" customFormat="1" ht="12" customHeight="1">
      <c r="A17" s="83"/>
      <c r="B17" s="84"/>
      <c r="C17" s="83"/>
      <c r="D17" s="80" t="s">
        <v>28</v>
      </c>
      <c r="E17" s="83"/>
      <c r="F17" s="83"/>
      <c r="G17" s="83"/>
      <c r="H17" s="83"/>
      <c r="I17" s="80" t="s">
        <v>25</v>
      </c>
      <c r="J17" s="71" t="str">
        <f>'Rekapitulace stavby'!AN13</f>
        <v>Vyplň údaj</v>
      </c>
      <c r="K17" s="83"/>
      <c r="L17" s="90"/>
      <c r="M17" s="89"/>
      <c r="N17" s="89"/>
      <c r="O17" s="89"/>
      <c r="P17" s="89"/>
      <c r="Q17" s="89"/>
      <c r="R17" s="89"/>
      <c r="S17" s="83"/>
      <c r="T17" s="83"/>
      <c r="U17" s="83"/>
      <c r="V17" s="83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s="2" customFormat="1" ht="18" customHeight="1">
      <c r="A18" s="83"/>
      <c r="B18" s="84"/>
      <c r="C18" s="83"/>
      <c r="D18" s="83"/>
      <c r="E18" s="264" t="str">
        <f>'Rekapitulace stavby'!E14</f>
        <v>Vyplň údaj</v>
      </c>
      <c r="F18" s="265"/>
      <c r="G18" s="265"/>
      <c r="H18" s="265"/>
      <c r="I18" s="80" t="s">
        <v>27</v>
      </c>
      <c r="J18" s="71" t="str">
        <f>'Rekapitulace stavby'!AN14</f>
        <v>Vyplň údaj</v>
      </c>
      <c r="K18" s="83"/>
      <c r="L18" s="90"/>
      <c r="M18" s="89"/>
      <c r="N18" s="89"/>
      <c r="O18" s="89"/>
      <c r="P18" s="89"/>
      <c r="Q18" s="89"/>
      <c r="R18" s="89"/>
      <c r="S18" s="83"/>
      <c r="T18" s="83"/>
      <c r="U18" s="83"/>
      <c r="V18" s="83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s="2" customFormat="1" ht="6.95" customHeight="1">
      <c r="A19" s="83"/>
      <c r="B19" s="84"/>
      <c r="C19" s="83"/>
      <c r="D19" s="83"/>
      <c r="E19" s="83"/>
      <c r="F19" s="83"/>
      <c r="G19" s="83"/>
      <c r="H19" s="83"/>
      <c r="I19" s="83"/>
      <c r="J19" s="83"/>
      <c r="K19" s="83"/>
      <c r="L19" s="90"/>
      <c r="M19" s="89"/>
      <c r="N19" s="89"/>
      <c r="O19" s="89"/>
      <c r="P19" s="89"/>
      <c r="Q19" s="89"/>
      <c r="R19" s="89"/>
      <c r="S19" s="83"/>
      <c r="T19" s="83"/>
      <c r="U19" s="83"/>
      <c r="V19" s="83"/>
      <c r="W19" s="22"/>
      <c r="X19" s="22"/>
      <c r="Y19" s="22"/>
      <c r="Z19" s="22"/>
      <c r="AA19" s="22"/>
      <c r="AB19" s="22"/>
      <c r="AC19" s="22"/>
      <c r="AD19" s="22"/>
      <c r="AE19" s="22"/>
    </row>
    <row r="20" spans="1:31" s="2" customFormat="1" ht="12" customHeight="1">
      <c r="A20" s="83"/>
      <c r="B20" s="84"/>
      <c r="C20" s="83"/>
      <c r="D20" s="80" t="s">
        <v>30</v>
      </c>
      <c r="E20" s="83"/>
      <c r="F20" s="83"/>
      <c r="G20" s="83"/>
      <c r="H20" s="83"/>
      <c r="I20" s="80" t="s">
        <v>25</v>
      </c>
      <c r="J20" s="81" t="s">
        <v>1</v>
      </c>
      <c r="K20" s="83"/>
      <c r="L20" s="90"/>
      <c r="M20" s="89"/>
      <c r="N20" s="89"/>
      <c r="O20" s="89"/>
      <c r="P20" s="89"/>
      <c r="Q20" s="89"/>
      <c r="R20" s="89"/>
      <c r="S20" s="83"/>
      <c r="T20" s="83"/>
      <c r="U20" s="83"/>
      <c r="V20" s="83"/>
      <c r="W20" s="22"/>
      <c r="X20" s="22"/>
      <c r="Y20" s="22"/>
      <c r="Z20" s="22"/>
      <c r="AA20" s="22"/>
      <c r="AB20" s="22"/>
      <c r="AC20" s="22"/>
      <c r="AD20" s="22"/>
      <c r="AE20" s="22"/>
    </row>
    <row r="21" spans="1:31" s="2" customFormat="1" ht="18" customHeight="1">
      <c r="A21" s="83"/>
      <c r="B21" s="84"/>
      <c r="C21" s="83"/>
      <c r="D21" s="83"/>
      <c r="E21" s="81" t="s">
        <v>31</v>
      </c>
      <c r="F21" s="83"/>
      <c r="G21" s="83"/>
      <c r="H21" s="83"/>
      <c r="I21" s="80" t="s">
        <v>27</v>
      </c>
      <c r="J21" s="81" t="s">
        <v>1</v>
      </c>
      <c r="K21" s="83"/>
      <c r="L21" s="90"/>
      <c r="M21" s="89"/>
      <c r="N21" s="89"/>
      <c r="O21" s="89"/>
      <c r="P21" s="89"/>
      <c r="Q21" s="89"/>
      <c r="R21" s="89"/>
      <c r="S21" s="83"/>
      <c r="T21" s="83"/>
      <c r="U21" s="83"/>
      <c r="V21" s="83"/>
      <c r="W21" s="22"/>
      <c r="X21" s="22"/>
      <c r="Y21" s="22"/>
      <c r="Z21" s="22"/>
      <c r="AA21" s="22"/>
      <c r="AB21" s="22"/>
      <c r="AC21" s="22"/>
      <c r="AD21" s="22"/>
      <c r="AE21" s="22"/>
    </row>
    <row r="22" spans="1:31" s="2" customFormat="1" ht="6.95" customHeight="1">
      <c r="A22" s="83"/>
      <c r="B22" s="84"/>
      <c r="C22" s="83"/>
      <c r="D22" s="83"/>
      <c r="E22" s="83"/>
      <c r="F22" s="83"/>
      <c r="G22" s="83"/>
      <c r="H22" s="83"/>
      <c r="I22" s="83"/>
      <c r="J22" s="83"/>
      <c r="K22" s="83"/>
      <c r="L22" s="90"/>
      <c r="M22" s="89"/>
      <c r="N22" s="89"/>
      <c r="O22" s="89"/>
      <c r="P22" s="89"/>
      <c r="Q22" s="89"/>
      <c r="R22" s="89"/>
      <c r="S22" s="83"/>
      <c r="T22" s="83"/>
      <c r="U22" s="83"/>
      <c r="V22" s="83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s="2" customFormat="1" ht="12" customHeight="1">
      <c r="A23" s="83"/>
      <c r="B23" s="84"/>
      <c r="C23" s="83"/>
      <c r="D23" s="80" t="s">
        <v>33</v>
      </c>
      <c r="E23" s="83"/>
      <c r="F23" s="83"/>
      <c r="G23" s="83"/>
      <c r="H23" s="83"/>
      <c r="I23" s="80" t="s">
        <v>25</v>
      </c>
      <c r="J23" s="81" t="s">
        <v>1</v>
      </c>
      <c r="K23" s="83"/>
      <c r="L23" s="90"/>
      <c r="M23" s="89"/>
      <c r="N23" s="89"/>
      <c r="O23" s="89"/>
      <c r="P23" s="89"/>
      <c r="Q23" s="89"/>
      <c r="R23" s="89"/>
      <c r="S23" s="83"/>
      <c r="T23" s="83"/>
      <c r="U23" s="83"/>
      <c r="V23" s="83"/>
      <c r="W23" s="22"/>
      <c r="X23" s="22"/>
      <c r="Y23" s="22"/>
      <c r="Z23" s="22"/>
      <c r="AA23" s="22"/>
      <c r="AB23" s="22"/>
      <c r="AC23" s="22"/>
      <c r="AD23" s="22"/>
      <c r="AE23" s="22"/>
    </row>
    <row r="24" spans="1:31" s="2" customFormat="1" ht="18" customHeight="1">
      <c r="A24" s="83"/>
      <c r="B24" s="84"/>
      <c r="C24" s="83"/>
      <c r="D24" s="83"/>
      <c r="E24" s="81" t="s">
        <v>34</v>
      </c>
      <c r="F24" s="83"/>
      <c r="G24" s="83"/>
      <c r="H24" s="83"/>
      <c r="I24" s="80" t="s">
        <v>27</v>
      </c>
      <c r="J24" s="81" t="s">
        <v>1</v>
      </c>
      <c r="K24" s="83"/>
      <c r="L24" s="90"/>
      <c r="M24" s="89"/>
      <c r="N24" s="89"/>
      <c r="O24" s="89"/>
      <c r="P24" s="89"/>
      <c r="Q24" s="89"/>
      <c r="R24" s="89"/>
      <c r="S24" s="83"/>
      <c r="T24" s="83"/>
      <c r="U24" s="83"/>
      <c r="V24" s="83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s="2" customFormat="1" ht="6.95" customHeight="1">
      <c r="A25" s="83"/>
      <c r="B25" s="84"/>
      <c r="C25" s="83"/>
      <c r="D25" s="83"/>
      <c r="E25" s="83"/>
      <c r="F25" s="83"/>
      <c r="G25" s="83"/>
      <c r="H25" s="83"/>
      <c r="I25" s="83"/>
      <c r="J25" s="83"/>
      <c r="K25" s="83"/>
      <c r="L25" s="90"/>
      <c r="M25" s="89"/>
      <c r="N25" s="89"/>
      <c r="O25" s="89"/>
      <c r="P25" s="89"/>
      <c r="Q25" s="89"/>
      <c r="R25" s="89"/>
      <c r="S25" s="83"/>
      <c r="T25" s="83"/>
      <c r="U25" s="83"/>
      <c r="V25" s="83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1" s="2" customFormat="1" ht="12" customHeight="1">
      <c r="A26" s="83"/>
      <c r="B26" s="84"/>
      <c r="C26" s="83"/>
      <c r="D26" s="80" t="s">
        <v>35</v>
      </c>
      <c r="E26" s="83"/>
      <c r="F26" s="83"/>
      <c r="G26" s="83"/>
      <c r="H26" s="83"/>
      <c r="I26" s="83"/>
      <c r="J26" s="83"/>
      <c r="K26" s="83"/>
      <c r="L26" s="90"/>
      <c r="M26" s="89"/>
      <c r="N26" s="89"/>
      <c r="O26" s="89"/>
      <c r="P26" s="89"/>
      <c r="Q26" s="89"/>
      <c r="R26" s="89"/>
      <c r="S26" s="83"/>
      <c r="T26" s="83"/>
      <c r="U26" s="83"/>
      <c r="V26" s="83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1" s="8" customFormat="1" ht="16.5" customHeight="1">
      <c r="A27" s="116"/>
      <c r="B27" s="117"/>
      <c r="C27" s="116"/>
      <c r="D27" s="116"/>
      <c r="E27" s="257" t="s">
        <v>1</v>
      </c>
      <c r="F27" s="257"/>
      <c r="G27" s="257"/>
      <c r="H27" s="257"/>
      <c r="I27" s="116"/>
      <c r="J27" s="116"/>
      <c r="K27" s="116"/>
      <c r="L27" s="118"/>
      <c r="M27" s="119"/>
      <c r="N27" s="119"/>
      <c r="O27" s="119"/>
      <c r="P27" s="119"/>
      <c r="Q27" s="119"/>
      <c r="R27" s="119"/>
      <c r="S27" s="116"/>
      <c r="T27" s="116"/>
      <c r="U27" s="116"/>
      <c r="V27" s="116"/>
      <c r="W27" s="56"/>
      <c r="X27" s="56"/>
      <c r="Y27" s="56"/>
      <c r="Z27" s="56"/>
      <c r="AA27" s="56"/>
      <c r="AB27" s="56"/>
      <c r="AC27" s="56"/>
      <c r="AD27" s="56"/>
      <c r="AE27" s="56"/>
    </row>
    <row r="28" spans="1:31" s="2" customFormat="1" ht="6.95" customHeight="1">
      <c r="A28" s="83"/>
      <c r="B28" s="84"/>
      <c r="C28" s="83"/>
      <c r="D28" s="83"/>
      <c r="E28" s="83"/>
      <c r="F28" s="83"/>
      <c r="G28" s="83"/>
      <c r="H28" s="83"/>
      <c r="I28" s="83"/>
      <c r="J28" s="83"/>
      <c r="K28" s="83"/>
      <c r="L28" s="90"/>
      <c r="M28" s="89"/>
      <c r="N28" s="89"/>
      <c r="O28" s="89"/>
      <c r="P28" s="89"/>
      <c r="Q28" s="89"/>
      <c r="R28" s="89"/>
      <c r="S28" s="83"/>
      <c r="T28" s="83"/>
      <c r="U28" s="83"/>
      <c r="V28" s="83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s="2" customFormat="1" ht="6.95" customHeight="1">
      <c r="A29" s="83"/>
      <c r="B29" s="84"/>
      <c r="C29" s="83"/>
      <c r="D29" s="120"/>
      <c r="E29" s="120"/>
      <c r="F29" s="120"/>
      <c r="G29" s="120"/>
      <c r="H29" s="120"/>
      <c r="I29" s="120"/>
      <c r="J29" s="120"/>
      <c r="K29" s="120"/>
      <c r="L29" s="90"/>
      <c r="M29" s="89"/>
      <c r="N29" s="89"/>
      <c r="O29" s="89"/>
      <c r="P29" s="89"/>
      <c r="Q29" s="89"/>
      <c r="R29" s="89"/>
      <c r="S29" s="83"/>
      <c r="T29" s="83"/>
      <c r="U29" s="83"/>
      <c r="V29" s="83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1" s="2" customFormat="1" ht="25.35" customHeight="1">
      <c r="A30" s="83"/>
      <c r="B30" s="84"/>
      <c r="C30" s="83"/>
      <c r="D30" s="121" t="s">
        <v>36</v>
      </c>
      <c r="E30" s="83"/>
      <c r="F30" s="83"/>
      <c r="G30" s="83"/>
      <c r="H30" s="83"/>
      <c r="I30" s="83"/>
      <c r="J30" s="122">
        <f>ROUND(J120,2)</f>
        <v>0</v>
      </c>
      <c r="K30" s="83"/>
      <c r="L30" s="90"/>
      <c r="M30" s="89"/>
      <c r="N30" s="89"/>
      <c r="O30" s="89"/>
      <c r="P30" s="89"/>
      <c r="Q30" s="89"/>
      <c r="R30" s="89"/>
      <c r="S30" s="83"/>
      <c r="T30" s="83"/>
      <c r="U30" s="83"/>
      <c r="V30" s="83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s="2" customFormat="1" ht="6.95" customHeight="1">
      <c r="A31" s="83"/>
      <c r="B31" s="84"/>
      <c r="C31" s="83"/>
      <c r="D31" s="120"/>
      <c r="E31" s="120"/>
      <c r="F31" s="120"/>
      <c r="G31" s="120"/>
      <c r="H31" s="120"/>
      <c r="I31" s="120"/>
      <c r="J31" s="120"/>
      <c r="K31" s="120"/>
      <c r="L31" s="90"/>
      <c r="M31" s="89"/>
      <c r="N31" s="89"/>
      <c r="O31" s="89"/>
      <c r="P31" s="89"/>
      <c r="Q31" s="89"/>
      <c r="R31" s="89"/>
      <c r="S31" s="83"/>
      <c r="T31" s="83"/>
      <c r="U31" s="83"/>
      <c r="V31" s="83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1" s="2" customFormat="1" ht="14.45" customHeight="1" hidden="1">
      <c r="A32" s="83"/>
      <c r="B32" s="84"/>
      <c r="C32" s="83"/>
      <c r="D32" s="83"/>
      <c r="E32" s="80" t="s">
        <v>39</v>
      </c>
      <c r="F32" s="123">
        <f>ROUND((SUM(BG120:BG216)),2)</f>
        <v>0</v>
      </c>
      <c r="G32" s="83"/>
      <c r="H32" s="83"/>
      <c r="I32" s="124">
        <v>0.21</v>
      </c>
      <c r="J32" s="123">
        <f>0</f>
        <v>0</v>
      </c>
      <c r="K32" s="83"/>
      <c r="L32" s="90"/>
      <c r="M32" s="89"/>
      <c r="N32" s="89"/>
      <c r="O32" s="89"/>
      <c r="P32" s="89"/>
      <c r="Q32" s="89"/>
      <c r="R32" s="89"/>
      <c r="S32" s="83"/>
      <c r="T32" s="83"/>
      <c r="U32" s="83"/>
      <c r="V32" s="83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s="2" customFormat="1" ht="14.45" customHeight="1" hidden="1">
      <c r="A33" s="83"/>
      <c r="B33" s="84"/>
      <c r="C33" s="83"/>
      <c r="D33" s="83"/>
      <c r="E33" s="80" t="s">
        <v>40</v>
      </c>
      <c r="F33" s="123">
        <f>ROUND((SUM(BH120:BH216)),2)</f>
        <v>0</v>
      </c>
      <c r="G33" s="83"/>
      <c r="H33" s="83"/>
      <c r="I33" s="124">
        <v>0.15</v>
      </c>
      <c r="J33" s="123">
        <f>0</f>
        <v>0</v>
      </c>
      <c r="K33" s="83"/>
      <c r="L33" s="90"/>
      <c r="M33" s="89"/>
      <c r="N33" s="89"/>
      <c r="O33" s="89"/>
      <c r="P33" s="89"/>
      <c r="Q33" s="89"/>
      <c r="R33" s="89"/>
      <c r="S33" s="83"/>
      <c r="T33" s="83"/>
      <c r="U33" s="83"/>
      <c r="V33" s="83"/>
      <c r="W33" s="22"/>
      <c r="X33" s="22"/>
      <c r="Y33" s="22"/>
      <c r="Z33" s="22"/>
      <c r="AA33" s="22"/>
      <c r="AB33" s="22"/>
      <c r="AC33" s="22"/>
      <c r="AD33" s="22"/>
      <c r="AE33" s="22"/>
    </row>
    <row r="34" spans="1:31" s="2" customFormat="1" ht="14.45" customHeight="1" hidden="1">
      <c r="A34" s="83"/>
      <c r="B34" s="84"/>
      <c r="C34" s="83"/>
      <c r="D34" s="83"/>
      <c r="E34" s="80" t="s">
        <v>41</v>
      </c>
      <c r="F34" s="123">
        <f>ROUND((SUM(BI120:BI216)),2)</f>
        <v>0</v>
      </c>
      <c r="G34" s="83"/>
      <c r="H34" s="83"/>
      <c r="I34" s="124">
        <v>0</v>
      </c>
      <c r="J34" s="123">
        <f>0</f>
        <v>0</v>
      </c>
      <c r="K34" s="83"/>
      <c r="L34" s="90"/>
      <c r="M34" s="89"/>
      <c r="N34" s="89"/>
      <c r="O34" s="89"/>
      <c r="P34" s="89"/>
      <c r="Q34" s="89"/>
      <c r="R34" s="89"/>
      <c r="S34" s="83"/>
      <c r="T34" s="83"/>
      <c r="U34" s="83"/>
      <c r="V34" s="83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s="2" customFormat="1" ht="14.45" customHeight="1">
      <c r="A35" s="83"/>
      <c r="B35" s="84"/>
      <c r="C35" s="83"/>
      <c r="D35" s="83"/>
      <c r="E35" s="83"/>
      <c r="F35" s="83"/>
      <c r="G35" s="83"/>
      <c r="H35" s="83"/>
      <c r="I35" s="83"/>
      <c r="J35" s="83"/>
      <c r="K35" s="83"/>
      <c r="L35" s="90"/>
      <c r="M35" s="89"/>
      <c r="N35" s="89"/>
      <c r="O35" s="89"/>
      <c r="P35" s="89"/>
      <c r="Q35" s="89"/>
      <c r="R35" s="89"/>
      <c r="S35" s="83"/>
      <c r="T35" s="83"/>
      <c r="U35" s="83"/>
      <c r="V35" s="83"/>
      <c r="W35" s="22"/>
      <c r="X35" s="22"/>
      <c r="Y35" s="22"/>
      <c r="Z35" s="22"/>
      <c r="AA35" s="22"/>
      <c r="AB35" s="22"/>
      <c r="AC35" s="22"/>
      <c r="AD35" s="22"/>
      <c r="AE35" s="22"/>
    </row>
    <row r="36" spans="1:22" s="1" customFormat="1" ht="14.45" customHeight="1">
      <c r="A36" s="73"/>
      <c r="B36" s="76"/>
      <c r="C36" s="73"/>
      <c r="D36" s="73"/>
      <c r="E36" s="73"/>
      <c r="F36" s="73"/>
      <c r="G36" s="73"/>
      <c r="H36" s="73"/>
      <c r="I36" s="73"/>
      <c r="J36" s="73"/>
      <c r="K36" s="73"/>
      <c r="L36" s="76"/>
      <c r="M36" s="73"/>
      <c r="N36" s="73"/>
      <c r="O36" s="73"/>
      <c r="P36" s="73"/>
      <c r="Q36" s="73"/>
      <c r="R36" s="73"/>
      <c r="S36" s="73"/>
      <c r="T36" s="73"/>
      <c r="U36" s="73"/>
      <c r="V36" s="73"/>
    </row>
    <row r="37" spans="1:22" s="1" customFormat="1" ht="14.45" customHeight="1">
      <c r="A37" s="73"/>
      <c r="B37" s="76"/>
      <c r="C37" s="73"/>
      <c r="D37" s="73"/>
      <c r="E37" s="73"/>
      <c r="F37" s="73"/>
      <c r="G37" s="73"/>
      <c r="H37" s="73"/>
      <c r="I37" s="73"/>
      <c r="J37" s="73"/>
      <c r="K37" s="73"/>
      <c r="L37" s="76"/>
      <c r="M37" s="73"/>
      <c r="N37" s="73"/>
      <c r="O37" s="73"/>
      <c r="P37" s="73"/>
      <c r="Q37" s="73"/>
      <c r="R37" s="73"/>
      <c r="S37" s="73"/>
      <c r="T37" s="73"/>
      <c r="U37" s="73"/>
      <c r="V37" s="73"/>
    </row>
    <row r="38" spans="1:22" s="1" customFormat="1" ht="14.45" customHeight="1">
      <c r="A38" s="73"/>
      <c r="B38" s="76"/>
      <c r="C38" s="73"/>
      <c r="D38" s="73"/>
      <c r="E38" s="73"/>
      <c r="F38" s="73"/>
      <c r="G38" s="73"/>
      <c r="H38" s="73"/>
      <c r="I38" s="73"/>
      <c r="J38" s="73"/>
      <c r="K38" s="73"/>
      <c r="L38" s="76"/>
      <c r="M38" s="73"/>
      <c r="N38" s="73"/>
      <c r="O38" s="73"/>
      <c r="P38" s="73"/>
      <c r="Q38" s="73"/>
      <c r="R38" s="73"/>
      <c r="S38" s="73"/>
      <c r="T38" s="73"/>
      <c r="U38" s="73"/>
      <c r="V38" s="73"/>
    </row>
    <row r="39" spans="1:22" s="1" customFormat="1" ht="14.45" customHeight="1">
      <c r="A39" s="73"/>
      <c r="B39" s="76"/>
      <c r="C39" s="73"/>
      <c r="D39" s="73"/>
      <c r="E39" s="73"/>
      <c r="F39" s="73"/>
      <c r="G39" s="73"/>
      <c r="H39" s="73"/>
      <c r="I39" s="73"/>
      <c r="J39" s="73"/>
      <c r="K39" s="73"/>
      <c r="L39" s="76"/>
      <c r="M39" s="73"/>
      <c r="N39" s="73"/>
      <c r="O39" s="73"/>
      <c r="P39" s="73"/>
      <c r="Q39" s="73"/>
      <c r="R39" s="73"/>
      <c r="S39" s="73"/>
      <c r="T39" s="73"/>
      <c r="U39" s="73"/>
      <c r="V39" s="73"/>
    </row>
    <row r="40" spans="1:22" s="1" customFormat="1" ht="14.45" customHeight="1">
      <c r="A40" s="73"/>
      <c r="B40" s="76"/>
      <c r="C40" s="73"/>
      <c r="D40" s="73"/>
      <c r="E40" s="73"/>
      <c r="F40" s="73"/>
      <c r="G40" s="73"/>
      <c r="H40" s="73"/>
      <c r="I40" s="73"/>
      <c r="J40" s="73"/>
      <c r="K40" s="73"/>
      <c r="L40" s="76"/>
      <c r="M40" s="73"/>
      <c r="N40" s="73"/>
      <c r="O40" s="73"/>
      <c r="P40" s="73"/>
      <c r="Q40" s="73"/>
      <c r="R40" s="73"/>
      <c r="S40" s="73"/>
      <c r="T40" s="73"/>
      <c r="U40" s="73"/>
      <c r="V40" s="73"/>
    </row>
    <row r="41" spans="1:22" s="1" customFormat="1" ht="14.45" customHeight="1">
      <c r="A41" s="73"/>
      <c r="B41" s="76"/>
      <c r="C41" s="73"/>
      <c r="D41" s="73"/>
      <c r="E41" s="73"/>
      <c r="F41" s="73"/>
      <c r="G41" s="73"/>
      <c r="H41" s="73"/>
      <c r="I41" s="73"/>
      <c r="J41" s="73"/>
      <c r="K41" s="73"/>
      <c r="L41" s="76"/>
      <c r="M41" s="73"/>
      <c r="N41" s="73"/>
      <c r="O41" s="73"/>
      <c r="P41" s="73"/>
      <c r="Q41" s="73"/>
      <c r="R41" s="73"/>
      <c r="S41" s="73"/>
      <c r="T41" s="73"/>
      <c r="U41" s="73"/>
      <c r="V41" s="73"/>
    </row>
    <row r="42" spans="1:22" s="1" customFormat="1" ht="14.45" customHeight="1">
      <c r="A42" s="73"/>
      <c r="B42" s="76"/>
      <c r="C42" s="73"/>
      <c r="D42" s="73"/>
      <c r="E42" s="73"/>
      <c r="F42" s="73"/>
      <c r="G42" s="73"/>
      <c r="H42" s="73"/>
      <c r="I42" s="73"/>
      <c r="J42" s="73"/>
      <c r="K42" s="73"/>
      <c r="L42" s="76"/>
      <c r="M42" s="73"/>
      <c r="N42" s="73"/>
      <c r="O42" s="73"/>
      <c r="P42" s="73"/>
      <c r="Q42" s="73"/>
      <c r="R42" s="73"/>
      <c r="S42" s="73"/>
      <c r="T42" s="73"/>
      <c r="U42" s="73"/>
      <c r="V42" s="73"/>
    </row>
    <row r="43" spans="1:22" s="1" customFormat="1" ht="14.45" customHeight="1">
      <c r="A43" s="73"/>
      <c r="B43" s="76"/>
      <c r="C43" s="73"/>
      <c r="D43" s="73"/>
      <c r="E43" s="73"/>
      <c r="F43" s="73"/>
      <c r="G43" s="73"/>
      <c r="H43" s="73"/>
      <c r="I43" s="73"/>
      <c r="J43" s="73"/>
      <c r="K43" s="73"/>
      <c r="L43" s="76"/>
      <c r="M43" s="73"/>
      <c r="N43" s="73"/>
      <c r="O43" s="73"/>
      <c r="P43" s="73"/>
      <c r="Q43" s="73"/>
      <c r="R43" s="73"/>
      <c r="S43" s="73"/>
      <c r="T43" s="73"/>
      <c r="U43" s="73"/>
      <c r="V43" s="73"/>
    </row>
    <row r="44" spans="1:22" s="1" customFormat="1" ht="14.45" customHeight="1">
      <c r="A44" s="73"/>
      <c r="B44" s="76"/>
      <c r="C44" s="73"/>
      <c r="D44" s="73"/>
      <c r="E44" s="73"/>
      <c r="F44" s="73"/>
      <c r="G44" s="73"/>
      <c r="H44" s="73"/>
      <c r="I44" s="73"/>
      <c r="J44" s="73"/>
      <c r="K44" s="73"/>
      <c r="L44" s="76"/>
      <c r="M44" s="73"/>
      <c r="N44" s="73"/>
      <c r="O44" s="73"/>
      <c r="P44" s="73"/>
      <c r="Q44" s="73"/>
      <c r="R44" s="73"/>
      <c r="S44" s="73"/>
      <c r="T44" s="73"/>
      <c r="U44" s="73"/>
      <c r="V44" s="73"/>
    </row>
    <row r="45" spans="1:22" s="2" customFormat="1" ht="14.45" customHeight="1">
      <c r="A45" s="89"/>
      <c r="B45" s="90"/>
      <c r="C45" s="89"/>
      <c r="D45" s="91" t="s">
        <v>42</v>
      </c>
      <c r="E45" s="92"/>
      <c r="F45" s="92"/>
      <c r="G45" s="91" t="s">
        <v>43</v>
      </c>
      <c r="H45" s="92"/>
      <c r="I45" s="92"/>
      <c r="J45" s="92"/>
      <c r="K45" s="92"/>
      <c r="L45" s="90"/>
      <c r="M45" s="89"/>
      <c r="N45" s="89"/>
      <c r="O45" s="89"/>
      <c r="P45" s="89"/>
      <c r="Q45" s="89"/>
      <c r="R45" s="89"/>
      <c r="S45" s="89"/>
      <c r="T45" s="89"/>
      <c r="U45" s="89"/>
      <c r="V45" s="89"/>
    </row>
    <row r="46" spans="1:22" ht="12">
      <c r="A46" s="73"/>
      <c r="B46" s="76"/>
      <c r="C46" s="73"/>
      <c r="D46" s="73"/>
      <c r="E46" s="73"/>
      <c r="F46" s="73"/>
      <c r="G46" s="73"/>
      <c r="H46" s="73"/>
      <c r="I46" s="73"/>
      <c r="J46" s="73"/>
      <c r="K46" s="73"/>
      <c r="L46" s="76"/>
      <c r="M46" s="73"/>
      <c r="N46" s="73"/>
      <c r="O46" s="73"/>
      <c r="P46" s="73"/>
      <c r="Q46" s="73"/>
      <c r="R46" s="73"/>
      <c r="S46" s="73"/>
      <c r="T46" s="73"/>
      <c r="U46" s="73"/>
      <c r="V46" s="73"/>
    </row>
    <row r="47" spans="1:22" ht="12">
      <c r="A47" s="73"/>
      <c r="B47" s="76"/>
      <c r="C47" s="73"/>
      <c r="D47" s="73"/>
      <c r="E47" s="73"/>
      <c r="F47" s="73"/>
      <c r="G47" s="73"/>
      <c r="H47" s="73"/>
      <c r="I47" s="73"/>
      <c r="J47" s="73"/>
      <c r="K47" s="73"/>
      <c r="L47" s="76"/>
      <c r="M47" s="73"/>
      <c r="N47" s="73"/>
      <c r="O47" s="73"/>
      <c r="P47" s="73"/>
      <c r="Q47" s="73"/>
      <c r="R47" s="73"/>
      <c r="S47" s="73"/>
      <c r="T47" s="73"/>
      <c r="U47" s="73"/>
      <c r="V47" s="73"/>
    </row>
    <row r="48" spans="1:22" ht="12">
      <c r="A48" s="73"/>
      <c r="B48" s="76"/>
      <c r="C48" s="73"/>
      <c r="D48" s="73"/>
      <c r="E48" s="73"/>
      <c r="F48" s="73"/>
      <c r="G48" s="73"/>
      <c r="H48" s="73"/>
      <c r="I48" s="73"/>
      <c r="J48" s="73"/>
      <c r="K48" s="73"/>
      <c r="L48" s="76"/>
      <c r="M48" s="73"/>
      <c r="N48" s="73"/>
      <c r="O48" s="73"/>
      <c r="P48" s="73"/>
      <c r="Q48" s="73"/>
      <c r="R48" s="73"/>
      <c r="S48" s="73"/>
      <c r="T48" s="73"/>
      <c r="U48" s="73"/>
      <c r="V48" s="73"/>
    </row>
    <row r="49" spans="1:22" ht="12">
      <c r="A49" s="73"/>
      <c r="B49" s="76"/>
      <c r="C49" s="73"/>
      <c r="D49" s="73"/>
      <c r="E49" s="73"/>
      <c r="F49" s="73"/>
      <c r="G49" s="73"/>
      <c r="H49" s="73"/>
      <c r="I49" s="73"/>
      <c r="J49" s="73"/>
      <c r="K49" s="73"/>
      <c r="L49" s="76"/>
      <c r="M49" s="73"/>
      <c r="N49" s="73"/>
      <c r="O49" s="73"/>
      <c r="P49" s="73"/>
      <c r="Q49" s="73"/>
      <c r="R49" s="73"/>
      <c r="S49" s="73"/>
      <c r="T49" s="73"/>
      <c r="U49" s="73"/>
      <c r="V49" s="73"/>
    </row>
    <row r="50" spans="1:22" ht="12">
      <c r="A50" s="73"/>
      <c r="B50" s="76"/>
      <c r="C50" s="73"/>
      <c r="D50" s="73"/>
      <c r="E50" s="73"/>
      <c r="F50" s="73"/>
      <c r="G50" s="73"/>
      <c r="H50" s="73"/>
      <c r="I50" s="73"/>
      <c r="J50" s="73"/>
      <c r="K50" s="73"/>
      <c r="L50" s="76"/>
      <c r="M50" s="73"/>
      <c r="N50" s="73"/>
      <c r="O50" s="73"/>
      <c r="P50" s="73"/>
      <c r="Q50" s="73"/>
      <c r="R50" s="73"/>
      <c r="S50" s="73"/>
      <c r="T50" s="73"/>
      <c r="U50" s="73"/>
      <c r="V50" s="73"/>
    </row>
    <row r="51" spans="1:22" ht="12">
      <c r="A51" s="73"/>
      <c r="B51" s="76"/>
      <c r="C51" s="73"/>
      <c r="D51" s="73"/>
      <c r="E51" s="73"/>
      <c r="F51" s="73"/>
      <c r="G51" s="73"/>
      <c r="H51" s="73"/>
      <c r="I51" s="73"/>
      <c r="J51" s="73"/>
      <c r="K51" s="73"/>
      <c r="L51" s="76"/>
      <c r="M51" s="73"/>
      <c r="N51" s="73"/>
      <c r="O51" s="73"/>
      <c r="P51" s="73"/>
      <c r="Q51" s="73"/>
      <c r="R51" s="73"/>
      <c r="S51" s="73"/>
      <c r="T51" s="73"/>
      <c r="U51" s="73"/>
      <c r="V51" s="73"/>
    </row>
    <row r="52" spans="1:22" ht="12">
      <c r="A52" s="73"/>
      <c r="B52" s="76"/>
      <c r="C52" s="73"/>
      <c r="D52" s="73"/>
      <c r="E52" s="73"/>
      <c r="F52" s="73"/>
      <c r="G52" s="73"/>
      <c r="H52" s="73"/>
      <c r="I52" s="73"/>
      <c r="J52" s="73"/>
      <c r="K52" s="73"/>
      <c r="L52" s="76"/>
      <c r="M52" s="73"/>
      <c r="N52" s="73"/>
      <c r="O52" s="73"/>
      <c r="P52" s="73"/>
      <c r="Q52" s="73"/>
      <c r="R52" s="73"/>
      <c r="S52" s="73"/>
      <c r="T52" s="73"/>
      <c r="U52" s="73"/>
      <c r="V52" s="73"/>
    </row>
    <row r="53" spans="1:22" ht="12">
      <c r="A53" s="73"/>
      <c r="B53" s="76"/>
      <c r="C53" s="73"/>
      <c r="D53" s="73"/>
      <c r="E53" s="73"/>
      <c r="F53" s="73"/>
      <c r="G53" s="73"/>
      <c r="H53" s="73"/>
      <c r="I53" s="73"/>
      <c r="J53" s="73"/>
      <c r="K53" s="73"/>
      <c r="L53" s="76"/>
      <c r="M53" s="73"/>
      <c r="N53" s="73"/>
      <c r="O53" s="73"/>
      <c r="P53" s="73"/>
      <c r="Q53" s="73"/>
      <c r="R53" s="73"/>
      <c r="S53" s="73"/>
      <c r="T53" s="73"/>
      <c r="U53" s="73"/>
      <c r="V53" s="73"/>
    </row>
    <row r="54" spans="1:22" ht="12">
      <c r="A54" s="73"/>
      <c r="B54" s="76"/>
      <c r="C54" s="73"/>
      <c r="D54" s="73"/>
      <c r="E54" s="73"/>
      <c r="F54" s="73"/>
      <c r="G54" s="73"/>
      <c r="H54" s="73"/>
      <c r="I54" s="73"/>
      <c r="J54" s="73"/>
      <c r="K54" s="73"/>
      <c r="L54" s="76"/>
      <c r="M54" s="73"/>
      <c r="N54" s="73"/>
      <c r="O54" s="73"/>
      <c r="P54" s="73"/>
      <c r="Q54" s="73"/>
      <c r="R54" s="73"/>
      <c r="S54" s="73"/>
      <c r="T54" s="73"/>
      <c r="U54" s="73"/>
      <c r="V54" s="73"/>
    </row>
    <row r="55" spans="1:22" ht="12">
      <c r="A55" s="73"/>
      <c r="B55" s="76"/>
      <c r="C55" s="73"/>
      <c r="D55" s="73"/>
      <c r="E55" s="73"/>
      <c r="F55" s="73"/>
      <c r="G55" s="73"/>
      <c r="H55" s="73"/>
      <c r="I55" s="73"/>
      <c r="J55" s="73"/>
      <c r="K55" s="73"/>
      <c r="L55" s="76"/>
      <c r="M55" s="73"/>
      <c r="N55" s="73"/>
      <c r="O55" s="73"/>
      <c r="P55" s="73"/>
      <c r="Q55" s="73"/>
      <c r="R55" s="73"/>
      <c r="S55" s="73"/>
      <c r="T55" s="73"/>
      <c r="U55" s="73"/>
      <c r="V55" s="73"/>
    </row>
    <row r="56" spans="1:31" s="2" customFormat="1" ht="12.75">
      <c r="A56" s="83"/>
      <c r="B56" s="84"/>
      <c r="C56" s="83"/>
      <c r="D56" s="93" t="s">
        <v>44</v>
      </c>
      <c r="E56" s="86"/>
      <c r="F56" s="125" t="s">
        <v>45</v>
      </c>
      <c r="G56" s="93" t="s">
        <v>44</v>
      </c>
      <c r="H56" s="86"/>
      <c r="I56" s="86"/>
      <c r="J56" s="126" t="s">
        <v>45</v>
      </c>
      <c r="K56" s="86"/>
      <c r="L56" s="90"/>
      <c r="M56" s="89"/>
      <c r="N56" s="89"/>
      <c r="O56" s="89"/>
      <c r="P56" s="89"/>
      <c r="Q56" s="89"/>
      <c r="R56" s="89"/>
      <c r="S56" s="83"/>
      <c r="T56" s="83"/>
      <c r="U56" s="83"/>
      <c r="V56" s="83"/>
      <c r="W56" s="22"/>
      <c r="X56" s="22"/>
      <c r="Y56" s="22"/>
      <c r="Z56" s="22"/>
      <c r="AA56" s="22"/>
      <c r="AB56" s="22"/>
      <c r="AC56" s="22"/>
      <c r="AD56" s="22"/>
      <c r="AE56" s="22"/>
    </row>
    <row r="57" spans="1:22" ht="12">
      <c r="A57" s="73"/>
      <c r="B57" s="76"/>
      <c r="C57" s="73"/>
      <c r="D57" s="73"/>
      <c r="E57" s="73"/>
      <c r="F57" s="73"/>
      <c r="G57" s="73"/>
      <c r="H57" s="73"/>
      <c r="I57" s="73"/>
      <c r="J57" s="73"/>
      <c r="K57" s="73"/>
      <c r="L57" s="76"/>
      <c r="M57" s="73"/>
      <c r="N57" s="73"/>
      <c r="O57" s="73"/>
      <c r="P57" s="73"/>
      <c r="Q57" s="73"/>
      <c r="R57" s="73"/>
      <c r="S57" s="73"/>
      <c r="T57" s="73"/>
      <c r="U57" s="73"/>
      <c r="V57" s="73"/>
    </row>
    <row r="58" spans="1:22" ht="12">
      <c r="A58" s="73"/>
      <c r="B58" s="76"/>
      <c r="C58" s="73"/>
      <c r="D58" s="73"/>
      <c r="E58" s="73"/>
      <c r="F58" s="73"/>
      <c r="G58" s="73"/>
      <c r="H58" s="73"/>
      <c r="I58" s="73"/>
      <c r="J58" s="73"/>
      <c r="K58" s="73"/>
      <c r="L58" s="76"/>
      <c r="M58" s="73"/>
      <c r="N58" s="73"/>
      <c r="O58" s="73"/>
      <c r="P58" s="73"/>
      <c r="Q58" s="73"/>
      <c r="R58" s="73"/>
      <c r="S58" s="73"/>
      <c r="T58" s="73"/>
      <c r="U58" s="73"/>
      <c r="V58" s="73"/>
    </row>
    <row r="59" spans="1:22" ht="12">
      <c r="A59" s="73"/>
      <c r="B59" s="76"/>
      <c r="C59" s="73"/>
      <c r="D59" s="73"/>
      <c r="E59" s="73"/>
      <c r="F59" s="73"/>
      <c r="G59" s="73"/>
      <c r="H59" s="73"/>
      <c r="I59" s="73"/>
      <c r="J59" s="73"/>
      <c r="K59" s="73"/>
      <c r="L59" s="76"/>
      <c r="M59" s="73"/>
      <c r="N59" s="73"/>
      <c r="O59" s="73"/>
      <c r="P59" s="73"/>
      <c r="Q59" s="73"/>
      <c r="R59" s="73"/>
      <c r="S59" s="73"/>
      <c r="T59" s="73"/>
      <c r="U59" s="73"/>
      <c r="V59" s="73"/>
    </row>
    <row r="60" spans="1:31" s="2" customFormat="1" ht="12.75">
      <c r="A60" s="83"/>
      <c r="B60" s="84"/>
      <c r="C60" s="83"/>
      <c r="D60" s="91" t="s">
        <v>46</v>
      </c>
      <c r="E60" s="94"/>
      <c r="F60" s="94"/>
      <c r="G60" s="91" t="s">
        <v>47</v>
      </c>
      <c r="H60" s="94"/>
      <c r="I60" s="94"/>
      <c r="J60" s="94"/>
      <c r="K60" s="94"/>
      <c r="L60" s="90"/>
      <c r="M60" s="89"/>
      <c r="N60" s="89"/>
      <c r="O60" s="89"/>
      <c r="P60" s="89"/>
      <c r="Q60" s="89"/>
      <c r="R60" s="89"/>
      <c r="S60" s="83"/>
      <c r="T60" s="83"/>
      <c r="U60" s="83"/>
      <c r="V60" s="83"/>
      <c r="W60" s="22"/>
      <c r="X60" s="22"/>
      <c r="Y60" s="22"/>
      <c r="Z60" s="22"/>
      <c r="AA60" s="22"/>
      <c r="AB60" s="22"/>
      <c r="AC60" s="22"/>
      <c r="AD60" s="22"/>
      <c r="AE60" s="22"/>
    </row>
    <row r="61" spans="1:22" ht="12">
      <c r="A61" s="73"/>
      <c r="B61" s="76"/>
      <c r="C61" s="73"/>
      <c r="D61" s="73"/>
      <c r="E61" s="73"/>
      <c r="F61" s="73"/>
      <c r="G61" s="73"/>
      <c r="H61" s="73"/>
      <c r="I61" s="73"/>
      <c r="J61" s="73"/>
      <c r="K61" s="73"/>
      <c r="L61" s="76"/>
      <c r="M61" s="73"/>
      <c r="N61" s="73"/>
      <c r="O61" s="73"/>
      <c r="P61" s="73"/>
      <c r="Q61" s="73"/>
      <c r="R61" s="73"/>
      <c r="S61" s="73"/>
      <c r="T61" s="73"/>
      <c r="U61" s="73"/>
      <c r="V61" s="73"/>
    </row>
    <row r="62" spans="1:22" ht="12">
      <c r="A62" s="73"/>
      <c r="B62" s="76"/>
      <c r="C62" s="73"/>
      <c r="D62" s="73"/>
      <c r="E62" s="73"/>
      <c r="F62" s="73"/>
      <c r="G62" s="73"/>
      <c r="H62" s="73"/>
      <c r="I62" s="73"/>
      <c r="J62" s="73"/>
      <c r="K62" s="73"/>
      <c r="L62" s="76"/>
      <c r="M62" s="73"/>
      <c r="N62" s="73"/>
      <c r="O62" s="73"/>
      <c r="P62" s="73"/>
      <c r="Q62" s="73"/>
      <c r="R62" s="73"/>
      <c r="S62" s="73"/>
      <c r="T62" s="73"/>
      <c r="U62" s="73"/>
      <c r="V62" s="73"/>
    </row>
    <row r="63" spans="1:22" ht="12">
      <c r="A63" s="73"/>
      <c r="B63" s="76"/>
      <c r="C63" s="73"/>
      <c r="D63" s="73"/>
      <c r="E63" s="73"/>
      <c r="F63" s="73"/>
      <c r="G63" s="73"/>
      <c r="H63" s="73"/>
      <c r="I63" s="73"/>
      <c r="J63" s="73"/>
      <c r="K63" s="73"/>
      <c r="L63" s="76"/>
      <c r="M63" s="73"/>
      <c r="N63" s="73"/>
      <c r="O63" s="73"/>
      <c r="P63" s="73"/>
      <c r="Q63" s="73"/>
      <c r="R63" s="73"/>
      <c r="S63" s="73"/>
      <c r="T63" s="73"/>
      <c r="U63" s="73"/>
      <c r="V63" s="73"/>
    </row>
    <row r="64" spans="1:22" ht="12">
      <c r="A64" s="73"/>
      <c r="B64" s="76"/>
      <c r="C64" s="73"/>
      <c r="D64" s="73"/>
      <c r="E64" s="73"/>
      <c r="F64" s="73"/>
      <c r="G64" s="73"/>
      <c r="H64" s="73"/>
      <c r="I64" s="73"/>
      <c r="J64" s="73"/>
      <c r="K64" s="73"/>
      <c r="L64" s="76"/>
      <c r="M64" s="73"/>
      <c r="N64" s="73"/>
      <c r="O64" s="73"/>
      <c r="P64" s="73"/>
      <c r="Q64" s="73"/>
      <c r="R64" s="73"/>
      <c r="S64" s="73"/>
      <c r="T64" s="73"/>
      <c r="U64" s="73"/>
      <c r="V64" s="73"/>
    </row>
    <row r="65" spans="1:22" ht="12">
      <c r="A65" s="73"/>
      <c r="B65" s="76"/>
      <c r="C65" s="73"/>
      <c r="D65" s="73"/>
      <c r="E65" s="73"/>
      <c r="F65" s="73"/>
      <c r="G65" s="73"/>
      <c r="H65" s="73"/>
      <c r="I65" s="73"/>
      <c r="J65" s="73"/>
      <c r="K65" s="73"/>
      <c r="L65" s="76"/>
      <c r="M65" s="73"/>
      <c r="N65" s="73"/>
      <c r="O65" s="73"/>
      <c r="P65" s="73"/>
      <c r="Q65" s="73"/>
      <c r="R65" s="73"/>
      <c r="S65" s="73"/>
      <c r="T65" s="73"/>
      <c r="U65" s="73"/>
      <c r="V65" s="73"/>
    </row>
    <row r="66" spans="1:22" ht="12">
      <c r="A66" s="73"/>
      <c r="B66" s="76"/>
      <c r="C66" s="73"/>
      <c r="D66" s="73"/>
      <c r="E66" s="73"/>
      <c r="F66" s="73"/>
      <c r="G66" s="73"/>
      <c r="H66" s="73"/>
      <c r="I66" s="73"/>
      <c r="J66" s="73"/>
      <c r="K66" s="73"/>
      <c r="L66" s="76"/>
      <c r="M66" s="73"/>
      <c r="N66" s="73"/>
      <c r="O66" s="73"/>
      <c r="P66" s="73"/>
      <c r="Q66" s="73"/>
      <c r="R66" s="73"/>
      <c r="S66" s="73"/>
      <c r="T66" s="73"/>
      <c r="U66" s="73"/>
      <c r="V66" s="73"/>
    </row>
    <row r="67" spans="1:22" ht="12">
      <c r="A67" s="73"/>
      <c r="B67" s="76"/>
      <c r="C67" s="73"/>
      <c r="D67" s="73"/>
      <c r="E67" s="73"/>
      <c r="F67" s="73"/>
      <c r="G67" s="73"/>
      <c r="H67" s="73"/>
      <c r="I67" s="73"/>
      <c r="J67" s="73"/>
      <c r="K67" s="73"/>
      <c r="L67" s="76"/>
      <c r="M67" s="73"/>
      <c r="N67" s="73"/>
      <c r="O67" s="73"/>
      <c r="P67" s="73"/>
      <c r="Q67" s="73"/>
      <c r="R67" s="73"/>
      <c r="S67" s="73"/>
      <c r="T67" s="73"/>
      <c r="U67" s="73"/>
      <c r="V67" s="73"/>
    </row>
    <row r="68" spans="1:22" ht="12">
      <c r="A68" s="73"/>
      <c r="B68" s="76"/>
      <c r="C68" s="73"/>
      <c r="D68" s="73"/>
      <c r="E68" s="73"/>
      <c r="F68" s="73"/>
      <c r="G68" s="73"/>
      <c r="H68" s="73"/>
      <c r="I68" s="73"/>
      <c r="J68" s="73"/>
      <c r="K68" s="73"/>
      <c r="L68" s="76"/>
      <c r="M68" s="73"/>
      <c r="N68" s="73"/>
      <c r="O68" s="73"/>
      <c r="P68" s="73"/>
      <c r="Q68" s="73"/>
      <c r="R68" s="73"/>
      <c r="S68" s="73"/>
      <c r="T68" s="73"/>
      <c r="U68" s="73"/>
      <c r="V68" s="73"/>
    </row>
    <row r="69" spans="1:22" ht="12">
      <c r="A69" s="73"/>
      <c r="B69" s="76"/>
      <c r="C69" s="73"/>
      <c r="D69" s="73"/>
      <c r="E69" s="73"/>
      <c r="F69" s="73"/>
      <c r="G69" s="73"/>
      <c r="H69" s="73"/>
      <c r="I69" s="73"/>
      <c r="J69" s="73"/>
      <c r="K69" s="73"/>
      <c r="L69" s="76"/>
      <c r="M69" s="73"/>
      <c r="N69" s="73"/>
      <c r="O69" s="73"/>
      <c r="P69" s="73"/>
      <c r="Q69" s="73"/>
      <c r="R69" s="73"/>
      <c r="S69" s="73"/>
      <c r="T69" s="73"/>
      <c r="U69" s="73"/>
      <c r="V69" s="73"/>
    </row>
    <row r="70" spans="1:22" ht="12">
      <c r="A70" s="73"/>
      <c r="B70" s="76"/>
      <c r="C70" s="73"/>
      <c r="D70" s="73"/>
      <c r="E70" s="73"/>
      <c r="F70" s="73"/>
      <c r="G70" s="73"/>
      <c r="H70" s="73"/>
      <c r="I70" s="73"/>
      <c r="J70" s="73"/>
      <c r="K70" s="73"/>
      <c r="L70" s="76"/>
      <c r="M70" s="73"/>
      <c r="N70" s="73"/>
      <c r="O70" s="73"/>
      <c r="P70" s="73"/>
      <c r="Q70" s="73"/>
      <c r="R70" s="73"/>
      <c r="S70" s="73"/>
      <c r="T70" s="73"/>
      <c r="U70" s="73"/>
      <c r="V70" s="73"/>
    </row>
    <row r="71" spans="1:31" s="2" customFormat="1" ht="12.75">
      <c r="A71" s="83"/>
      <c r="B71" s="84"/>
      <c r="C71" s="83"/>
      <c r="D71" s="93" t="s">
        <v>44</v>
      </c>
      <c r="E71" s="86"/>
      <c r="F71" s="125" t="s">
        <v>45</v>
      </c>
      <c r="G71" s="93" t="s">
        <v>44</v>
      </c>
      <c r="H71" s="86"/>
      <c r="I71" s="86"/>
      <c r="J71" s="126" t="s">
        <v>45</v>
      </c>
      <c r="K71" s="86"/>
      <c r="L71" s="90"/>
      <c r="M71" s="89"/>
      <c r="N71" s="89"/>
      <c r="O71" s="89"/>
      <c r="P71" s="89"/>
      <c r="Q71" s="89"/>
      <c r="R71" s="89"/>
      <c r="S71" s="83"/>
      <c r="T71" s="83"/>
      <c r="U71" s="83"/>
      <c r="V71" s="83"/>
      <c r="W71" s="22"/>
      <c r="X71" s="22"/>
      <c r="Y71" s="22"/>
      <c r="Z71" s="22"/>
      <c r="AA71" s="22"/>
      <c r="AB71" s="22"/>
      <c r="AC71" s="22"/>
      <c r="AD71" s="22"/>
      <c r="AE71" s="22"/>
    </row>
    <row r="72" spans="1:31" s="2" customFormat="1" ht="14.45" customHeight="1">
      <c r="A72" s="83"/>
      <c r="B72" s="95"/>
      <c r="C72" s="96"/>
      <c r="D72" s="96"/>
      <c r="E72" s="96"/>
      <c r="F72" s="96"/>
      <c r="G72" s="96"/>
      <c r="H72" s="96"/>
      <c r="I72" s="96"/>
      <c r="J72" s="96"/>
      <c r="K72" s="96"/>
      <c r="L72" s="90"/>
      <c r="M72" s="89"/>
      <c r="N72" s="89"/>
      <c r="O72" s="89"/>
      <c r="P72" s="89"/>
      <c r="Q72" s="89"/>
      <c r="R72" s="89"/>
      <c r="S72" s="83"/>
      <c r="T72" s="83"/>
      <c r="U72" s="83"/>
      <c r="V72" s="83"/>
      <c r="W72" s="22"/>
      <c r="X72" s="22"/>
      <c r="Y72" s="22"/>
      <c r="Z72" s="22"/>
      <c r="AA72" s="22"/>
      <c r="AB72" s="22"/>
      <c r="AC72" s="22"/>
      <c r="AD72" s="22"/>
      <c r="AE72" s="22"/>
    </row>
    <row r="73" spans="1:22" ht="12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</row>
    <row r="74" spans="1:22" ht="12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</row>
    <row r="75" spans="1:22" ht="12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</row>
    <row r="76" spans="1:31" s="2" customFormat="1" ht="6.95" customHeight="1">
      <c r="A76" s="83"/>
      <c r="B76" s="97"/>
      <c r="C76" s="98"/>
      <c r="D76" s="98"/>
      <c r="E76" s="98"/>
      <c r="F76" s="98"/>
      <c r="G76" s="98"/>
      <c r="H76" s="98"/>
      <c r="I76" s="98"/>
      <c r="J76" s="98"/>
      <c r="K76" s="98"/>
      <c r="L76" s="90"/>
      <c r="M76" s="89"/>
      <c r="N76" s="89"/>
      <c r="O76" s="89"/>
      <c r="P76" s="89"/>
      <c r="Q76" s="89"/>
      <c r="R76" s="89"/>
      <c r="S76" s="83"/>
      <c r="T76" s="83"/>
      <c r="U76" s="83"/>
      <c r="V76" s="83"/>
      <c r="W76" s="22"/>
      <c r="X76" s="22"/>
      <c r="Y76" s="22"/>
      <c r="Z76" s="22"/>
      <c r="AA76" s="22"/>
      <c r="AB76" s="22"/>
      <c r="AC76" s="22"/>
      <c r="AD76" s="22"/>
      <c r="AE76" s="22"/>
    </row>
    <row r="77" spans="1:31" s="2" customFormat="1" ht="24.95" customHeight="1">
      <c r="A77" s="83"/>
      <c r="B77" s="84"/>
      <c r="C77" s="77" t="s">
        <v>83</v>
      </c>
      <c r="D77" s="83"/>
      <c r="E77" s="83"/>
      <c r="F77" s="83"/>
      <c r="G77" s="83"/>
      <c r="H77" s="83"/>
      <c r="I77" s="83"/>
      <c r="J77" s="83"/>
      <c r="K77" s="83"/>
      <c r="L77" s="90"/>
      <c r="M77" s="89"/>
      <c r="N77" s="89"/>
      <c r="O77" s="89"/>
      <c r="P77" s="89"/>
      <c r="Q77" s="89"/>
      <c r="R77" s="89"/>
      <c r="S77" s="83"/>
      <c r="T77" s="83"/>
      <c r="U77" s="83"/>
      <c r="V77" s="83"/>
      <c r="W77" s="22"/>
      <c r="X77" s="22"/>
      <c r="Y77" s="22"/>
      <c r="Z77" s="22"/>
      <c r="AA77" s="22"/>
      <c r="AB77" s="22"/>
      <c r="AC77" s="22"/>
      <c r="AD77" s="22"/>
      <c r="AE77" s="22"/>
    </row>
    <row r="78" spans="1:31" s="2" customFormat="1" ht="6.95" customHeight="1">
      <c r="A78" s="83"/>
      <c r="B78" s="84"/>
      <c r="C78" s="83"/>
      <c r="D78" s="83"/>
      <c r="E78" s="83"/>
      <c r="F78" s="83"/>
      <c r="G78" s="83"/>
      <c r="H78" s="83"/>
      <c r="I78" s="83"/>
      <c r="J78" s="83"/>
      <c r="K78" s="83"/>
      <c r="L78" s="90"/>
      <c r="M78" s="89"/>
      <c r="N78" s="89"/>
      <c r="O78" s="89"/>
      <c r="P78" s="89"/>
      <c r="Q78" s="89"/>
      <c r="R78" s="89"/>
      <c r="S78" s="83"/>
      <c r="T78" s="83"/>
      <c r="U78" s="83"/>
      <c r="V78" s="83"/>
      <c r="W78" s="22"/>
      <c r="X78" s="22"/>
      <c r="Y78" s="22"/>
      <c r="Z78" s="22"/>
      <c r="AA78" s="22"/>
      <c r="AB78" s="22"/>
      <c r="AC78" s="22"/>
      <c r="AD78" s="22"/>
      <c r="AE78" s="22"/>
    </row>
    <row r="79" spans="1:31" s="2" customFormat="1" ht="12" customHeight="1">
      <c r="A79" s="83"/>
      <c r="B79" s="84"/>
      <c r="C79" s="80" t="s">
        <v>16</v>
      </c>
      <c r="D79" s="83"/>
      <c r="E79" s="83"/>
      <c r="F79" s="83"/>
      <c r="G79" s="83"/>
      <c r="H79" s="83"/>
      <c r="I79" s="83"/>
      <c r="J79" s="83"/>
      <c r="K79" s="83"/>
      <c r="L79" s="90"/>
      <c r="M79" s="89"/>
      <c r="N79" s="89"/>
      <c r="O79" s="89"/>
      <c r="P79" s="89"/>
      <c r="Q79" s="89"/>
      <c r="R79" s="89"/>
      <c r="S79" s="83"/>
      <c r="T79" s="83"/>
      <c r="U79" s="83"/>
      <c r="V79" s="83"/>
      <c r="W79" s="22"/>
      <c r="X79" s="22"/>
      <c r="Y79" s="22"/>
      <c r="Z79" s="22"/>
      <c r="AA79" s="22"/>
      <c r="AB79" s="22"/>
      <c r="AC79" s="22"/>
      <c r="AD79" s="22"/>
      <c r="AE79" s="22"/>
    </row>
    <row r="80" spans="1:31" s="2" customFormat="1" ht="16.5" customHeight="1">
      <c r="A80" s="83"/>
      <c r="B80" s="84"/>
      <c r="C80" s="83"/>
      <c r="D80" s="83"/>
      <c r="E80" s="261" t="str">
        <f>E7</f>
        <v>A3125 - Revitalizace budovy ZBZS Odolov</v>
      </c>
      <c r="F80" s="262"/>
      <c r="G80" s="262"/>
      <c r="H80" s="262"/>
      <c r="I80" s="83"/>
      <c r="J80" s="83"/>
      <c r="K80" s="83"/>
      <c r="L80" s="90"/>
      <c r="M80" s="89"/>
      <c r="N80" s="89"/>
      <c r="O80" s="89"/>
      <c r="P80" s="89"/>
      <c r="Q80" s="89"/>
      <c r="R80" s="89"/>
      <c r="S80" s="83"/>
      <c r="T80" s="83"/>
      <c r="U80" s="83"/>
      <c r="V80" s="83"/>
      <c r="W80" s="22"/>
      <c r="X80" s="22"/>
      <c r="Y80" s="22"/>
      <c r="Z80" s="22"/>
      <c r="AA80" s="22"/>
      <c r="AB80" s="22"/>
      <c r="AC80" s="22"/>
      <c r="AD80" s="22"/>
      <c r="AE80" s="22"/>
    </row>
    <row r="81" spans="1:31" s="2" customFormat="1" ht="12" customHeight="1">
      <c r="A81" s="83"/>
      <c r="B81" s="84"/>
      <c r="C81" s="80" t="s">
        <v>81</v>
      </c>
      <c r="D81" s="83"/>
      <c r="E81" s="83"/>
      <c r="F81" s="83"/>
      <c r="G81" s="83"/>
      <c r="H81" s="83"/>
      <c r="I81" s="83"/>
      <c r="J81" s="83"/>
      <c r="K81" s="83"/>
      <c r="L81" s="90"/>
      <c r="M81" s="89"/>
      <c r="N81" s="89"/>
      <c r="O81" s="89"/>
      <c r="P81" s="89"/>
      <c r="Q81" s="89"/>
      <c r="R81" s="89"/>
      <c r="S81" s="83"/>
      <c r="T81" s="83"/>
      <c r="U81" s="83"/>
      <c r="V81" s="83"/>
      <c r="W81" s="22"/>
      <c r="X81" s="22"/>
      <c r="Y81" s="22"/>
      <c r="Z81" s="22"/>
      <c r="AA81" s="22"/>
      <c r="AB81" s="22"/>
      <c r="AC81" s="22"/>
      <c r="AD81" s="22"/>
      <c r="AE81" s="22"/>
    </row>
    <row r="82" spans="1:31" s="2" customFormat="1" ht="16.5" customHeight="1">
      <c r="A82" s="83"/>
      <c r="B82" s="84"/>
      <c r="C82" s="83"/>
      <c r="D82" s="83"/>
      <c r="E82" s="230" t="str">
        <f>E9</f>
        <v>01 - SO 01 - Rekonstrukce střešní krytiny</v>
      </c>
      <c r="F82" s="260"/>
      <c r="G82" s="260"/>
      <c r="H82" s="260"/>
      <c r="I82" s="83"/>
      <c r="J82" s="83"/>
      <c r="K82" s="83"/>
      <c r="L82" s="90"/>
      <c r="M82" s="89"/>
      <c r="N82" s="89"/>
      <c r="O82" s="89"/>
      <c r="P82" s="89"/>
      <c r="Q82" s="89"/>
      <c r="R82" s="89"/>
      <c r="S82" s="83"/>
      <c r="T82" s="83"/>
      <c r="U82" s="83"/>
      <c r="V82" s="83"/>
      <c r="W82" s="22"/>
      <c r="X82" s="22"/>
      <c r="Y82" s="22"/>
      <c r="Z82" s="22"/>
      <c r="AA82" s="22"/>
      <c r="AB82" s="22"/>
      <c r="AC82" s="22"/>
      <c r="AD82" s="22"/>
      <c r="AE82" s="22"/>
    </row>
    <row r="83" spans="1:31" s="2" customFormat="1" ht="6.95" customHeight="1">
      <c r="A83" s="83"/>
      <c r="B83" s="84"/>
      <c r="C83" s="83"/>
      <c r="D83" s="83"/>
      <c r="E83" s="83"/>
      <c r="F83" s="83"/>
      <c r="G83" s="83"/>
      <c r="H83" s="83"/>
      <c r="I83" s="83"/>
      <c r="J83" s="83"/>
      <c r="K83" s="83"/>
      <c r="L83" s="90"/>
      <c r="M83" s="89"/>
      <c r="N83" s="89"/>
      <c r="O83" s="89"/>
      <c r="P83" s="89"/>
      <c r="Q83" s="89"/>
      <c r="R83" s="89"/>
      <c r="S83" s="83"/>
      <c r="T83" s="83"/>
      <c r="U83" s="83"/>
      <c r="V83" s="83"/>
      <c r="W83" s="22"/>
      <c r="X83" s="22"/>
      <c r="Y83" s="22"/>
      <c r="Z83" s="22"/>
      <c r="AA83" s="22"/>
      <c r="AB83" s="22"/>
      <c r="AC83" s="22"/>
      <c r="AD83" s="22"/>
      <c r="AE83" s="22"/>
    </row>
    <row r="84" spans="1:31" s="2" customFormat="1" ht="12" customHeight="1">
      <c r="A84" s="83"/>
      <c r="B84" s="84"/>
      <c r="C84" s="80" t="s">
        <v>20</v>
      </c>
      <c r="D84" s="83"/>
      <c r="E84" s="83"/>
      <c r="F84" s="81" t="str">
        <f>F12</f>
        <v>Malé Svatoňovice</v>
      </c>
      <c r="G84" s="83"/>
      <c r="H84" s="83"/>
      <c r="I84" s="80" t="s">
        <v>22</v>
      </c>
      <c r="J84" s="115" t="str">
        <f>IF(J12="","",J12)</f>
        <v>13. 5. 2020</v>
      </c>
      <c r="K84" s="83"/>
      <c r="L84" s="90"/>
      <c r="M84" s="89"/>
      <c r="N84" s="89"/>
      <c r="O84" s="89"/>
      <c r="P84" s="89"/>
      <c r="Q84" s="89"/>
      <c r="R84" s="89"/>
      <c r="S84" s="83"/>
      <c r="T84" s="83"/>
      <c r="U84" s="83"/>
      <c r="V84" s="83"/>
      <c r="W84" s="22"/>
      <c r="X84" s="22"/>
      <c r="Y84" s="22"/>
      <c r="Z84" s="22"/>
      <c r="AA84" s="22"/>
      <c r="AB84" s="22"/>
      <c r="AC84" s="22"/>
      <c r="AD84" s="22"/>
      <c r="AE84" s="22"/>
    </row>
    <row r="85" spans="1:31" s="2" customFormat="1" ht="6.95" customHeight="1">
      <c r="A85" s="83"/>
      <c r="B85" s="84"/>
      <c r="C85" s="83"/>
      <c r="D85" s="83"/>
      <c r="E85" s="83"/>
      <c r="F85" s="83"/>
      <c r="G85" s="83"/>
      <c r="H85" s="83"/>
      <c r="I85" s="83"/>
      <c r="J85" s="83"/>
      <c r="K85" s="83"/>
      <c r="L85" s="90"/>
      <c r="M85" s="89"/>
      <c r="N85" s="89"/>
      <c r="O85" s="89"/>
      <c r="P85" s="89"/>
      <c r="Q85" s="89"/>
      <c r="R85" s="89"/>
      <c r="S85" s="83"/>
      <c r="T85" s="83"/>
      <c r="U85" s="83"/>
      <c r="V85" s="83"/>
      <c r="W85" s="22"/>
      <c r="X85" s="22"/>
      <c r="Y85" s="22"/>
      <c r="Z85" s="22"/>
      <c r="AA85" s="22"/>
      <c r="AB85" s="22"/>
      <c r="AC85" s="22"/>
      <c r="AD85" s="22"/>
      <c r="AE85" s="22"/>
    </row>
    <row r="86" spans="1:31" s="2" customFormat="1" ht="15.2" customHeight="1">
      <c r="A86" s="83"/>
      <c r="B86" s="84"/>
      <c r="C86" s="80" t="s">
        <v>24</v>
      </c>
      <c r="D86" s="83"/>
      <c r="E86" s="83"/>
      <c r="F86" s="81" t="str">
        <f>E15</f>
        <v>PALIVOVÝ KOMBINÁT ÚSTÍ, s.p.</v>
      </c>
      <c r="G86" s="83"/>
      <c r="H86" s="83"/>
      <c r="I86" s="80" t="s">
        <v>30</v>
      </c>
      <c r="J86" s="127" t="str">
        <f>E21</f>
        <v>Ing. Darina Stašová</v>
      </c>
      <c r="K86" s="83"/>
      <c r="L86" s="90"/>
      <c r="M86" s="89"/>
      <c r="N86" s="89"/>
      <c r="O86" s="89"/>
      <c r="P86" s="89"/>
      <c r="Q86" s="89"/>
      <c r="R86" s="89"/>
      <c r="S86" s="83"/>
      <c r="T86" s="83"/>
      <c r="U86" s="83"/>
      <c r="V86" s="83"/>
      <c r="W86" s="22"/>
      <c r="X86" s="22"/>
      <c r="Y86" s="22"/>
      <c r="Z86" s="22"/>
      <c r="AA86" s="22"/>
      <c r="AB86" s="22"/>
      <c r="AC86" s="22"/>
      <c r="AD86" s="22"/>
      <c r="AE86" s="22"/>
    </row>
    <row r="87" spans="1:31" s="2" customFormat="1" ht="15.2" customHeight="1">
      <c r="A87" s="83"/>
      <c r="B87" s="84"/>
      <c r="C87" s="80" t="s">
        <v>28</v>
      </c>
      <c r="D87" s="83"/>
      <c r="E87" s="83"/>
      <c r="F87" s="81" t="str">
        <f>IF(E18="","",E18)</f>
        <v>Vyplň údaj</v>
      </c>
      <c r="G87" s="83"/>
      <c r="H87" s="83"/>
      <c r="I87" s="80" t="s">
        <v>33</v>
      </c>
      <c r="J87" s="127" t="str">
        <f>E24</f>
        <v>Petr Herzog</v>
      </c>
      <c r="K87" s="83"/>
      <c r="L87" s="90"/>
      <c r="M87" s="89"/>
      <c r="N87" s="89"/>
      <c r="O87" s="89"/>
      <c r="P87" s="89"/>
      <c r="Q87" s="89"/>
      <c r="R87" s="89"/>
      <c r="S87" s="83"/>
      <c r="T87" s="83"/>
      <c r="U87" s="83"/>
      <c r="V87" s="83"/>
      <c r="W87" s="22"/>
      <c r="X87" s="22"/>
      <c r="Y87" s="22"/>
      <c r="Z87" s="22"/>
      <c r="AA87" s="22"/>
      <c r="AB87" s="22"/>
      <c r="AC87" s="22"/>
      <c r="AD87" s="22"/>
      <c r="AE87" s="22"/>
    </row>
    <row r="88" spans="1:31" s="2" customFormat="1" ht="10.35" customHeight="1">
      <c r="A88" s="83"/>
      <c r="B88" s="84"/>
      <c r="C88" s="83"/>
      <c r="D88" s="83"/>
      <c r="E88" s="83"/>
      <c r="F88" s="83"/>
      <c r="G88" s="83"/>
      <c r="H88" s="83"/>
      <c r="I88" s="83"/>
      <c r="J88" s="83"/>
      <c r="K88" s="83"/>
      <c r="L88" s="90"/>
      <c r="M88" s="89"/>
      <c r="N88" s="89"/>
      <c r="O88" s="89"/>
      <c r="P88" s="89"/>
      <c r="Q88" s="89"/>
      <c r="R88" s="89"/>
      <c r="S88" s="83"/>
      <c r="T88" s="83"/>
      <c r="U88" s="83"/>
      <c r="V88" s="83"/>
      <c r="W88" s="22"/>
      <c r="X88" s="22"/>
      <c r="Y88" s="22"/>
      <c r="Z88" s="22"/>
      <c r="AA88" s="22"/>
      <c r="AB88" s="22"/>
      <c r="AC88" s="22"/>
      <c r="AD88" s="22"/>
      <c r="AE88" s="22"/>
    </row>
    <row r="89" spans="1:31" s="2" customFormat="1" ht="29.25" customHeight="1">
      <c r="A89" s="83"/>
      <c r="B89" s="84"/>
      <c r="C89" s="128" t="s">
        <v>84</v>
      </c>
      <c r="D89" s="129"/>
      <c r="E89" s="129"/>
      <c r="F89" s="129"/>
      <c r="G89" s="129"/>
      <c r="H89" s="129"/>
      <c r="I89" s="129"/>
      <c r="J89" s="130" t="s">
        <v>85</v>
      </c>
      <c r="K89" s="129"/>
      <c r="L89" s="90"/>
      <c r="M89" s="89"/>
      <c r="N89" s="89"/>
      <c r="O89" s="89"/>
      <c r="P89" s="89"/>
      <c r="Q89" s="89"/>
      <c r="R89" s="89"/>
      <c r="S89" s="83"/>
      <c r="T89" s="83"/>
      <c r="U89" s="83"/>
      <c r="V89" s="83"/>
      <c r="W89" s="22"/>
      <c r="X89" s="22"/>
      <c r="Y89" s="22"/>
      <c r="Z89" s="22"/>
      <c r="AA89" s="22"/>
      <c r="AB89" s="22"/>
      <c r="AC89" s="22"/>
      <c r="AD89" s="22"/>
      <c r="AE89" s="22"/>
    </row>
    <row r="90" spans="1:31" s="2" customFormat="1" ht="10.35" customHeight="1">
      <c r="A90" s="83"/>
      <c r="B90" s="84"/>
      <c r="C90" s="83"/>
      <c r="D90" s="83"/>
      <c r="E90" s="83"/>
      <c r="F90" s="83"/>
      <c r="G90" s="83"/>
      <c r="H90" s="83"/>
      <c r="I90" s="83"/>
      <c r="J90" s="83"/>
      <c r="K90" s="83"/>
      <c r="L90" s="90"/>
      <c r="M90" s="89"/>
      <c r="N90" s="89"/>
      <c r="O90" s="89"/>
      <c r="P90" s="89"/>
      <c r="Q90" s="89"/>
      <c r="R90" s="89"/>
      <c r="S90" s="83"/>
      <c r="T90" s="83"/>
      <c r="U90" s="83"/>
      <c r="V90" s="83"/>
      <c r="W90" s="22"/>
      <c r="X90" s="22"/>
      <c r="Y90" s="22"/>
      <c r="Z90" s="22"/>
      <c r="AA90" s="22"/>
      <c r="AB90" s="22"/>
      <c r="AC90" s="22"/>
      <c r="AD90" s="22"/>
      <c r="AE90" s="22"/>
    </row>
    <row r="91" spans="1:47" s="2" customFormat="1" ht="22.9" customHeight="1">
      <c r="A91" s="83"/>
      <c r="B91" s="84"/>
      <c r="C91" s="131" t="s">
        <v>86</v>
      </c>
      <c r="D91" s="83"/>
      <c r="E91" s="83"/>
      <c r="F91" s="83"/>
      <c r="G91" s="83"/>
      <c r="H91" s="83"/>
      <c r="I91" s="83"/>
      <c r="J91" s="122">
        <f>J120</f>
        <v>0</v>
      </c>
      <c r="K91" s="83"/>
      <c r="L91" s="90"/>
      <c r="M91" s="89"/>
      <c r="N91" s="89"/>
      <c r="O91" s="89"/>
      <c r="P91" s="89"/>
      <c r="Q91" s="89"/>
      <c r="R91" s="89"/>
      <c r="S91" s="83"/>
      <c r="T91" s="83"/>
      <c r="U91" s="83"/>
      <c r="V91" s="83"/>
      <c r="W91" s="22"/>
      <c r="X91" s="22"/>
      <c r="Y91" s="22"/>
      <c r="Z91" s="22"/>
      <c r="AA91" s="22"/>
      <c r="AB91" s="22"/>
      <c r="AC91" s="22"/>
      <c r="AD91" s="22"/>
      <c r="AE91" s="22"/>
      <c r="AU91" s="17" t="s">
        <v>87</v>
      </c>
    </row>
    <row r="92" spans="1:22" s="9" customFormat="1" ht="24.95" customHeight="1">
      <c r="A92" s="132"/>
      <c r="B92" s="133"/>
      <c r="C92" s="132"/>
      <c r="D92" s="134" t="s">
        <v>88</v>
      </c>
      <c r="E92" s="135"/>
      <c r="F92" s="135"/>
      <c r="G92" s="135"/>
      <c r="H92" s="135"/>
      <c r="I92" s="135"/>
      <c r="J92" s="136">
        <f>J121</f>
        <v>0</v>
      </c>
      <c r="K92" s="132"/>
      <c r="L92" s="133"/>
      <c r="M92" s="132"/>
      <c r="N92" s="132"/>
      <c r="O92" s="132"/>
      <c r="P92" s="132"/>
      <c r="Q92" s="132"/>
      <c r="R92" s="132"/>
      <c r="S92" s="132"/>
      <c r="T92" s="132"/>
      <c r="U92" s="132"/>
      <c r="V92" s="132"/>
    </row>
    <row r="93" spans="1:22" s="10" customFormat="1" ht="19.9" customHeight="1">
      <c r="A93" s="137"/>
      <c r="B93" s="138"/>
      <c r="C93" s="137"/>
      <c r="D93" s="139" t="s">
        <v>89</v>
      </c>
      <c r="E93" s="140"/>
      <c r="F93" s="140"/>
      <c r="G93" s="140"/>
      <c r="H93" s="140"/>
      <c r="I93" s="140"/>
      <c r="J93" s="141">
        <f>J122</f>
        <v>0</v>
      </c>
      <c r="K93" s="137"/>
      <c r="L93" s="138"/>
      <c r="M93" s="137"/>
      <c r="N93" s="137"/>
      <c r="O93" s="137"/>
      <c r="P93" s="137"/>
      <c r="Q93" s="137"/>
      <c r="R93" s="137"/>
      <c r="S93" s="137"/>
      <c r="T93" s="137"/>
      <c r="U93" s="137"/>
      <c r="V93" s="137"/>
    </row>
    <row r="94" spans="1:22" s="10" customFormat="1" ht="19.9" customHeight="1">
      <c r="A94" s="137"/>
      <c r="B94" s="138"/>
      <c r="C94" s="137"/>
      <c r="D94" s="139" t="s">
        <v>90</v>
      </c>
      <c r="E94" s="140"/>
      <c r="F94" s="140"/>
      <c r="G94" s="140"/>
      <c r="H94" s="140"/>
      <c r="I94" s="140"/>
      <c r="J94" s="141">
        <f>J125</f>
        <v>0</v>
      </c>
      <c r="K94" s="137"/>
      <c r="L94" s="138"/>
      <c r="M94" s="137"/>
      <c r="N94" s="137"/>
      <c r="O94" s="137"/>
      <c r="P94" s="137"/>
      <c r="Q94" s="137"/>
      <c r="R94" s="137"/>
      <c r="S94" s="137"/>
      <c r="T94" s="137"/>
      <c r="U94" s="137"/>
      <c r="V94" s="137"/>
    </row>
    <row r="95" spans="1:22" s="9" customFormat="1" ht="24.95" customHeight="1">
      <c r="A95" s="132"/>
      <c r="B95" s="133"/>
      <c r="C95" s="132"/>
      <c r="D95" s="134" t="s">
        <v>91</v>
      </c>
      <c r="E95" s="135"/>
      <c r="F95" s="135"/>
      <c r="G95" s="135"/>
      <c r="H95" s="135"/>
      <c r="I95" s="135"/>
      <c r="J95" s="136">
        <f>J142</f>
        <v>0</v>
      </c>
      <c r="K95" s="132"/>
      <c r="L95" s="133"/>
      <c r="M95" s="132"/>
      <c r="N95" s="132"/>
      <c r="O95" s="132"/>
      <c r="P95" s="132"/>
      <c r="Q95" s="132"/>
      <c r="R95" s="132"/>
      <c r="S95" s="132"/>
      <c r="T95" s="132"/>
      <c r="U95" s="132"/>
      <c r="V95" s="132"/>
    </row>
    <row r="96" spans="1:22" s="10" customFormat="1" ht="19.9" customHeight="1">
      <c r="A96" s="137"/>
      <c r="B96" s="138"/>
      <c r="C96" s="137"/>
      <c r="D96" s="139" t="s">
        <v>92</v>
      </c>
      <c r="E96" s="140"/>
      <c r="F96" s="140"/>
      <c r="G96" s="140"/>
      <c r="H96" s="140"/>
      <c r="I96" s="140"/>
      <c r="J96" s="141">
        <f>J143</f>
        <v>0</v>
      </c>
      <c r="K96" s="137"/>
      <c r="L96" s="138"/>
      <c r="M96" s="137"/>
      <c r="N96" s="137"/>
      <c r="O96" s="137"/>
      <c r="P96" s="137"/>
      <c r="Q96" s="137"/>
      <c r="R96" s="137"/>
      <c r="S96" s="137"/>
      <c r="T96" s="137"/>
      <c r="U96" s="137"/>
      <c r="V96" s="137"/>
    </row>
    <row r="97" spans="1:22" s="10" customFormat="1" ht="19.9" customHeight="1">
      <c r="A97" s="137"/>
      <c r="B97" s="138"/>
      <c r="C97" s="137"/>
      <c r="D97" s="139" t="s">
        <v>93</v>
      </c>
      <c r="E97" s="140"/>
      <c r="F97" s="140"/>
      <c r="G97" s="140"/>
      <c r="H97" s="140"/>
      <c r="I97" s="140"/>
      <c r="J97" s="141">
        <f>J171</f>
        <v>0</v>
      </c>
      <c r="K97" s="137"/>
      <c r="L97" s="138"/>
      <c r="M97" s="137"/>
      <c r="N97" s="137"/>
      <c r="O97" s="137"/>
      <c r="P97" s="137"/>
      <c r="Q97" s="137"/>
      <c r="R97" s="137"/>
      <c r="S97" s="137"/>
      <c r="T97" s="137"/>
      <c r="U97" s="137"/>
      <c r="V97" s="137"/>
    </row>
    <row r="98" spans="1:22" s="10" customFormat="1" ht="19.9" customHeight="1">
      <c r="A98" s="137"/>
      <c r="B98" s="138"/>
      <c r="C98" s="137"/>
      <c r="D98" s="139" t="s">
        <v>94</v>
      </c>
      <c r="E98" s="140"/>
      <c r="F98" s="140"/>
      <c r="G98" s="140"/>
      <c r="H98" s="140"/>
      <c r="I98" s="140"/>
      <c r="J98" s="141">
        <f>J190</f>
        <v>0</v>
      </c>
      <c r="K98" s="137"/>
      <c r="L98" s="138"/>
      <c r="M98" s="137"/>
      <c r="N98" s="137"/>
      <c r="O98" s="137"/>
      <c r="P98" s="137"/>
      <c r="Q98" s="137"/>
      <c r="R98" s="137"/>
      <c r="S98" s="137"/>
      <c r="T98" s="137"/>
      <c r="U98" s="137"/>
      <c r="V98" s="137"/>
    </row>
    <row r="99" spans="1:22" s="9" customFormat="1" ht="24.95" customHeight="1">
      <c r="A99" s="132"/>
      <c r="B99" s="133"/>
      <c r="C99" s="132"/>
      <c r="D99" s="134" t="s">
        <v>95</v>
      </c>
      <c r="E99" s="135"/>
      <c r="F99" s="135"/>
      <c r="G99" s="135"/>
      <c r="H99" s="135"/>
      <c r="I99" s="135"/>
      <c r="J99" s="136">
        <f>J213</f>
        <v>0</v>
      </c>
      <c r="K99" s="132"/>
      <c r="L99" s="133"/>
      <c r="M99" s="132"/>
      <c r="N99" s="132"/>
      <c r="O99" s="132"/>
      <c r="P99" s="132"/>
      <c r="Q99" s="132"/>
      <c r="R99" s="132"/>
      <c r="S99" s="132"/>
      <c r="T99" s="132"/>
      <c r="U99" s="132"/>
      <c r="V99" s="132"/>
    </row>
    <row r="100" spans="1:22" s="10" customFormat="1" ht="19.9" customHeight="1">
      <c r="A100" s="137"/>
      <c r="B100" s="138"/>
      <c r="C100" s="137"/>
      <c r="D100" s="139" t="s">
        <v>96</v>
      </c>
      <c r="E100" s="140"/>
      <c r="F100" s="140"/>
      <c r="G100" s="140"/>
      <c r="H100" s="140"/>
      <c r="I100" s="140"/>
      <c r="J100" s="141">
        <f>J214</f>
        <v>0</v>
      </c>
      <c r="K100" s="137"/>
      <c r="L100" s="138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</row>
    <row r="101" spans="1:31" s="2" customFormat="1" ht="21.75" customHeight="1">
      <c r="A101" s="83"/>
      <c r="B101" s="84"/>
      <c r="C101" s="83"/>
      <c r="D101" s="83"/>
      <c r="E101" s="83"/>
      <c r="F101" s="83"/>
      <c r="G101" s="83"/>
      <c r="H101" s="83"/>
      <c r="I101" s="83"/>
      <c r="J101" s="83"/>
      <c r="K101" s="83"/>
      <c r="L101" s="90"/>
      <c r="M101" s="89"/>
      <c r="N101" s="89"/>
      <c r="O101" s="89"/>
      <c r="P101" s="89"/>
      <c r="Q101" s="89"/>
      <c r="R101" s="89"/>
      <c r="S101" s="83"/>
      <c r="T101" s="83"/>
      <c r="U101" s="83"/>
      <c r="V101" s="83"/>
      <c r="W101" s="22"/>
      <c r="X101" s="22"/>
      <c r="Y101" s="22"/>
      <c r="Z101" s="22"/>
      <c r="AA101" s="22"/>
      <c r="AB101" s="22"/>
      <c r="AC101" s="22"/>
      <c r="AD101" s="22"/>
      <c r="AE101" s="22"/>
    </row>
    <row r="102" spans="1:31" s="2" customFormat="1" ht="6.95" customHeight="1">
      <c r="A102" s="83"/>
      <c r="B102" s="95"/>
      <c r="C102" s="96"/>
      <c r="D102" s="96"/>
      <c r="E102" s="96"/>
      <c r="F102" s="96"/>
      <c r="G102" s="96"/>
      <c r="H102" s="96"/>
      <c r="I102" s="96"/>
      <c r="J102" s="96"/>
      <c r="K102" s="96"/>
      <c r="L102" s="90"/>
      <c r="M102" s="89"/>
      <c r="N102" s="89"/>
      <c r="O102" s="89"/>
      <c r="P102" s="89"/>
      <c r="Q102" s="89"/>
      <c r="R102" s="89"/>
      <c r="S102" s="83"/>
      <c r="T102" s="83"/>
      <c r="U102" s="83"/>
      <c r="V102" s="83"/>
      <c r="W102" s="22"/>
      <c r="X102" s="22"/>
      <c r="Y102" s="22"/>
      <c r="Z102" s="22"/>
      <c r="AA102" s="22"/>
      <c r="AB102" s="22"/>
      <c r="AC102" s="22"/>
      <c r="AD102" s="22"/>
      <c r="AE102" s="22"/>
    </row>
    <row r="103" spans="1:22" ht="12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</row>
    <row r="104" spans="1:22" ht="12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</row>
    <row r="105" spans="1:22" ht="12">
      <c r="A105" s="73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</row>
    <row r="106" spans="1:31" s="2" customFormat="1" ht="6.95" customHeight="1">
      <c r="A106" s="83"/>
      <c r="B106" s="97"/>
      <c r="C106" s="98"/>
      <c r="D106" s="98"/>
      <c r="E106" s="98"/>
      <c r="F106" s="98"/>
      <c r="G106" s="98"/>
      <c r="H106" s="98"/>
      <c r="I106" s="98"/>
      <c r="J106" s="98"/>
      <c r="K106" s="98"/>
      <c r="L106" s="90"/>
      <c r="M106" s="89"/>
      <c r="N106" s="89"/>
      <c r="O106" s="89"/>
      <c r="P106" s="89"/>
      <c r="Q106" s="89"/>
      <c r="R106" s="89"/>
      <c r="S106" s="83"/>
      <c r="T106" s="83"/>
      <c r="U106" s="83"/>
      <c r="V106" s="83"/>
      <c r="W106" s="22"/>
      <c r="X106" s="22"/>
      <c r="Y106" s="22"/>
      <c r="Z106" s="22"/>
      <c r="AA106" s="22"/>
      <c r="AB106" s="22"/>
      <c r="AC106" s="22"/>
      <c r="AD106" s="22"/>
      <c r="AE106" s="22"/>
    </row>
    <row r="107" spans="1:31" s="2" customFormat="1" ht="24.95" customHeight="1">
      <c r="A107" s="83"/>
      <c r="B107" s="84"/>
      <c r="C107" s="77" t="s">
        <v>97</v>
      </c>
      <c r="D107" s="83"/>
      <c r="E107" s="83"/>
      <c r="F107" s="83"/>
      <c r="G107" s="83"/>
      <c r="H107" s="83"/>
      <c r="I107" s="83"/>
      <c r="J107" s="83"/>
      <c r="K107" s="83"/>
      <c r="L107" s="90"/>
      <c r="M107" s="89"/>
      <c r="N107" s="89"/>
      <c r="O107" s="89"/>
      <c r="P107" s="89"/>
      <c r="Q107" s="89"/>
      <c r="R107" s="89"/>
      <c r="S107" s="83"/>
      <c r="T107" s="83"/>
      <c r="U107" s="83"/>
      <c r="V107" s="83"/>
      <c r="W107" s="22"/>
      <c r="X107" s="22"/>
      <c r="Y107" s="22"/>
      <c r="Z107" s="22"/>
      <c r="AA107" s="22"/>
      <c r="AB107" s="22"/>
      <c r="AC107" s="22"/>
      <c r="AD107" s="22"/>
      <c r="AE107" s="22"/>
    </row>
    <row r="108" spans="1:31" s="2" customFormat="1" ht="6.95" customHeight="1">
      <c r="A108" s="83"/>
      <c r="B108" s="84"/>
      <c r="C108" s="83"/>
      <c r="D108" s="83"/>
      <c r="E108" s="83"/>
      <c r="F108" s="83"/>
      <c r="G108" s="83"/>
      <c r="H108" s="83"/>
      <c r="I108" s="83"/>
      <c r="J108" s="83"/>
      <c r="K108" s="83"/>
      <c r="L108" s="90"/>
      <c r="M108" s="89"/>
      <c r="N108" s="89"/>
      <c r="O108" s="89"/>
      <c r="P108" s="89"/>
      <c r="Q108" s="89"/>
      <c r="R108" s="89"/>
      <c r="S108" s="83"/>
      <c r="T108" s="83"/>
      <c r="U108" s="83"/>
      <c r="V108" s="83"/>
      <c r="W108" s="22"/>
      <c r="X108" s="22"/>
      <c r="Y108" s="22"/>
      <c r="Z108" s="22"/>
      <c r="AA108" s="22"/>
      <c r="AB108" s="22"/>
      <c r="AC108" s="22"/>
      <c r="AD108" s="22"/>
      <c r="AE108" s="22"/>
    </row>
    <row r="109" spans="1:31" s="2" customFormat="1" ht="12" customHeight="1">
      <c r="A109" s="83"/>
      <c r="B109" s="84"/>
      <c r="C109" s="80" t="s">
        <v>16</v>
      </c>
      <c r="D109" s="83"/>
      <c r="E109" s="83"/>
      <c r="F109" s="83"/>
      <c r="G109" s="83"/>
      <c r="H109" s="83"/>
      <c r="I109" s="83"/>
      <c r="J109" s="83"/>
      <c r="K109" s="83"/>
      <c r="L109" s="90"/>
      <c r="M109" s="89"/>
      <c r="N109" s="89"/>
      <c r="O109" s="89"/>
      <c r="P109" s="89"/>
      <c r="Q109" s="89"/>
      <c r="R109" s="89"/>
      <c r="S109" s="83"/>
      <c r="T109" s="83"/>
      <c r="U109" s="83"/>
      <c r="V109" s="83"/>
      <c r="W109" s="22"/>
      <c r="X109" s="22"/>
      <c r="Y109" s="22"/>
      <c r="Z109" s="22"/>
      <c r="AA109" s="22"/>
      <c r="AB109" s="22"/>
      <c r="AC109" s="22"/>
      <c r="AD109" s="22"/>
      <c r="AE109" s="22"/>
    </row>
    <row r="110" spans="1:31" s="2" customFormat="1" ht="16.5" customHeight="1">
      <c r="A110" s="83"/>
      <c r="B110" s="84"/>
      <c r="C110" s="83"/>
      <c r="D110" s="83"/>
      <c r="E110" s="261" t="str">
        <f>E7</f>
        <v>A3125 - Revitalizace budovy ZBZS Odolov</v>
      </c>
      <c r="F110" s="262"/>
      <c r="G110" s="262"/>
      <c r="H110" s="262"/>
      <c r="I110" s="83"/>
      <c r="J110" s="83"/>
      <c r="K110" s="83"/>
      <c r="L110" s="90"/>
      <c r="M110" s="89"/>
      <c r="N110" s="89"/>
      <c r="O110" s="89"/>
      <c r="P110" s="89"/>
      <c r="Q110" s="89"/>
      <c r="R110" s="89"/>
      <c r="S110" s="83"/>
      <c r="T110" s="83"/>
      <c r="U110" s="83"/>
      <c r="V110" s="83"/>
      <c r="W110" s="22"/>
      <c r="X110" s="22"/>
      <c r="Y110" s="22"/>
      <c r="Z110" s="22"/>
      <c r="AA110" s="22"/>
      <c r="AB110" s="22"/>
      <c r="AC110" s="22"/>
      <c r="AD110" s="22"/>
      <c r="AE110" s="22"/>
    </row>
    <row r="111" spans="1:31" s="2" customFormat="1" ht="12" customHeight="1">
      <c r="A111" s="83"/>
      <c r="B111" s="84"/>
      <c r="C111" s="80" t="s">
        <v>81</v>
      </c>
      <c r="D111" s="83"/>
      <c r="E111" s="83"/>
      <c r="F111" s="83"/>
      <c r="G111" s="83"/>
      <c r="H111" s="83"/>
      <c r="I111" s="83"/>
      <c r="J111" s="83"/>
      <c r="K111" s="83"/>
      <c r="L111" s="90"/>
      <c r="M111" s="89"/>
      <c r="N111" s="89"/>
      <c r="O111" s="89"/>
      <c r="P111" s="89"/>
      <c r="Q111" s="89"/>
      <c r="R111" s="89"/>
      <c r="S111" s="83"/>
      <c r="T111" s="83"/>
      <c r="U111" s="83"/>
      <c r="V111" s="83"/>
      <c r="W111" s="22"/>
      <c r="X111" s="22"/>
      <c r="Y111" s="22"/>
      <c r="Z111" s="22"/>
      <c r="AA111" s="22"/>
      <c r="AB111" s="22"/>
      <c r="AC111" s="22"/>
      <c r="AD111" s="22"/>
      <c r="AE111" s="22"/>
    </row>
    <row r="112" spans="1:31" s="2" customFormat="1" ht="16.5" customHeight="1">
      <c r="A112" s="83"/>
      <c r="B112" s="84"/>
      <c r="C112" s="83"/>
      <c r="D112" s="83"/>
      <c r="E112" s="230" t="str">
        <f>E9</f>
        <v>01 - SO 01 - Rekonstrukce střešní krytiny</v>
      </c>
      <c r="F112" s="260"/>
      <c r="G112" s="260"/>
      <c r="H112" s="260"/>
      <c r="I112" s="83"/>
      <c r="J112" s="83"/>
      <c r="K112" s="83"/>
      <c r="L112" s="90"/>
      <c r="M112" s="89"/>
      <c r="N112" s="89"/>
      <c r="O112" s="89"/>
      <c r="P112" s="89"/>
      <c r="Q112" s="89"/>
      <c r="R112" s="89"/>
      <c r="S112" s="83"/>
      <c r="T112" s="83"/>
      <c r="U112" s="83"/>
      <c r="V112" s="83"/>
      <c r="W112" s="22"/>
      <c r="X112" s="22"/>
      <c r="Y112" s="22"/>
      <c r="Z112" s="22"/>
      <c r="AA112" s="22"/>
      <c r="AB112" s="22"/>
      <c r="AC112" s="22"/>
      <c r="AD112" s="22"/>
      <c r="AE112" s="22"/>
    </row>
    <row r="113" spans="1:31" s="2" customFormat="1" ht="6.95" customHeight="1">
      <c r="A113" s="83"/>
      <c r="B113" s="84"/>
      <c r="C113" s="83"/>
      <c r="D113" s="83"/>
      <c r="E113" s="83"/>
      <c r="F113" s="83"/>
      <c r="G113" s="83"/>
      <c r="H113" s="83"/>
      <c r="I113" s="83"/>
      <c r="J113" s="83"/>
      <c r="K113" s="83"/>
      <c r="L113" s="90"/>
      <c r="M113" s="89"/>
      <c r="N113" s="89"/>
      <c r="O113" s="89"/>
      <c r="P113" s="89"/>
      <c r="Q113" s="89"/>
      <c r="R113" s="89"/>
      <c r="S113" s="83"/>
      <c r="T113" s="83"/>
      <c r="U113" s="83"/>
      <c r="V113" s="83"/>
      <c r="W113" s="22"/>
      <c r="X113" s="22"/>
      <c r="Y113" s="22"/>
      <c r="Z113" s="22"/>
      <c r="AA113" s="22"/>
      <c r="AB113" s="22"/>
      <c r="AC113" s="22"/>
      <c r="AD113" s="22"/>
      <c r="AE113" s="22"/>
    </row>
    <row r="114" spans="1:31" s="2" customFormat="1" ht="12" customHeight="1">
      <c r="A114" s="83"/>
      <c r="B114" s="84"/>
      <c r="C114" s="80" t="s">
        <v>20</v>
      </c>
      <c r="D114" s="83"/>
      <c r="E114" s="83"/>
      <c r="F114" s="81" t="str">
        <f>F12</f>
        <v>Malé Svatoňovice</v>
      </c>
      <c r="G114" s="83"/>
      <c r="H114" s="83"/>
      <c r="I114" s="80" t="s">
        <v>22</v>
      </c>
      <c r="J114" s="115" t="str">
        <f>IF(J12="","",J12)</f>
        <v>13. 5. 2020</v>
      </c>
      <c r="K114" s="83"/>
      <c r="L114" s="90"/>
      <c r="M114" s="89"/>
      <c r="N114" s="89"/>
      <c r="O114" s="89"/>
      <c r="P114" s="89"/>
      <c r="Q114" s="89"/>
      <c r="R114" s="89"/>
      <c r="S114" s="83"/>
      <c r="T114" s="83"/>
      <c r="U114" s="83"/>
      <c r="V114" s="83"/>
      <c r="W114" s="22"/>
      <c r="X114" s="22"/>
      <c r="Y114" s="22"/>
      <c r="Z114" s="22"/>
      <c r="AA114" s="22"/>
      <c r="AB114" s="22"/>
      <c r="AC114" s="22"/>
      <c r="AD114" s="22"/>
      <c r="AE114" s="22"/>
    </row>
    <row r="115" spans="1:31" s="2" customFormat="1" ht="6.95" customHeight="1">
      <c r="A115" s="83"/>
      <c r="B115" s="84"/>
      <c r="C115" s="83"/>
      <c r="D115" s="83"/>
      <c r="E115" s="83"/>
      <c r="F115" s="83"/>
      <c r="G115" s="83"/>
      <c r="H115" s="83"/>
      <c r="I115" s="83"/>
      <c r="J115" s="83"/>
      <c r="K115" s="83"/>
      <c r="L115" s="90"/>
      <c r="M115" s="89"/>
      <c r="N115" s="89"/>
      <c r="O115" s="89"/>
      <c r="P115" s="89"/>
      <c r="Q115" s="89"/>
      <c r="R115" s="89"/>
      <c r="S115" s="83"/>
      <c r="T115" s="83"/>
      <c r="U115" s="83"/>
      <c r="V115" s="83"/>
      <c r="W115" s="22"/>
      <c r="X115" s="22"/>
      <c r="Y115" s="22"/>
      <c r="Z115" s="22"/>
      <c r="AA115" s="22"/>
      <c r="AB115" s="22"/>
      <c r="AC115" s="22"/>
      <c r="AD115" s="22"/>
      <c r="AE115" s="22"/>
    </row>
    <row r="116" spans="1:31" s="2" customFormat="1" ht="15.2" customHeight="1">
      <c r="A116" s="83"/>
      <c r="B116" s="84"/>
      <c r="C116" s="80" t="s">
        <v>24</v>
      </c>
      <c r="D116" s="83"/>
      <c r="E116" s="83"/>
      <c r="F116" s="81" t="str">
        <f>E15</f>
        <v>PALIVOVÝ KOMBINÁT ÚSTÍ, s.p.</v>
      </c>
      <c r="G116" s="83"/>
      <c r="H116" s="83"/>
      <c r="I116" s="80" t="s">
        <v>30</v>
      </c>
      <c r="J116" s="127" t="str">
        <f>E21</f>
        <v>Ing. Darina Stašová</v>
      </c>
      <c r="K116" s="83"/>
      <c r="L116" s="90"/>
      <c r="M116" s="89"/>
      <c r="N116" s="89"/>
      <c r="O116" s="89"/>
      <c r="P116" s="89"/>
      <c r="Q116" s="89"/>
      <c r="R116" s="89"/>
      <c r="S116" s="83"/>
      <c r="T116" s="83"/>
      <c r="U116" s="83"/>
      <c r="V116" s="83"/>
      <c r="W116" s="22"/>
      <c r="X116" s="22"/>
      <c r="Y116" s="22"/>
      <c r="Z116" s="22"/>
      <c r="AA116" s="22"/>
      <c r="AB116" s="22"/>
      <c r="AC116" s="22"/>
      <c r="AD116" s="22"/>
      <c r="AE116" s="22"/>
    </row>
    <row r="117" spans="1:31" s="2" customFormat="1" ht="15.2" customHeight="1">
      <c r="A117" s="83"/>
      <c r="B117" s="84"/>
      <c r="C117" s="80" t="s">
        <v>28</v>
      </c>
      <c r="D117" s="83"/>
      <c r="E117" s="83"/>
      <c r="F117" s="81" t="str">
        <f>IF(E18="","",E18)</f>
        <v>Vyplň údaj</v>
      </c>
      <c r="G117" s="83"/>
      <c r="H117" s="83"/>
      <c r="I117" s="80" t="s">
        <v>33</v>
      </c>
      <c r="J117" s="127" t="str">
        <f>E24</f>
        <v>Petr Herzog</v>
      </c>
      <c r="K117" s="83"/>
      <c r="L117" s="90"/>
      <c r="M117" s="89"/>
      <c r="N117" s="89"/>
      <c r="O117" s="89"/>
      <c r="P117" s="89"/>
      <c r="Q117" s="89"/>
      <c r="R117" s="89"/>
      <c r="S117" s="83"/>
      <c r="T117" s="83"/>
      <c r="U117" s="83"/>
      <c r="V117" s="83"/>
      <c r="W117" s="22"/>
      <c r="X117" s="22"/>
      <c r="Y117" s="22"/>
      <c r="Z117" s="22"/>
      <c r="AA117" s="22"/>
      <c r="AB117" s="22"/>
      <c r="AC117" s="22"/>
      <c r="AD117" s="22"/>
      <c r="AE117" s="22"/>
    </row>
    <row r="118" spans="1:31" s="2" customFormat="1" ht="10.35" customHeight="1">
      <c r="A118" s="83"/>
      <c r="B118" s="84"/>
      <c r="C118" s="83"/>
      <c r="D118" s="83"/>
      <c r="E118" s="83"/>
      <c r="F118" s="83"/>
      <c r="G118" s="83"/>
      <c r="H118" s="83"/>
      <c r="I118" s="83"/>
      <c r="J118" s="83"/>
      <c r="K118" s="83"/>
      <c r="L118" s="90"/>
      <c r="M118" s="89"/>
      <c r="N118" s="89"/>
      <c r="O118" s="89"/>
      <c r="P118" s="89"/>
      <c r="Q118" s="89"/>
      <c r="R118" s="89"/>
      <c r="S118" s="83"/>
      <c r="T118" s="83"/>
      <c r="U118" s="83"/>
      <c r="V118" s="83"/>
      <c r="W118" s="22"/>
      <c r="X118" s="22"/>
      <c r="Y118" s="22"/>
      <c r="Z118" s="22"/>
      <c r="AA118" s="22"/>
      <c r="AB118" s="22"/>
      <c r="AC118" s="22"/>
      <c r="AD118" s="22"/>
      <c r="AE118" s="22"/>
    </row>
    <row r="119" spans="1:31" s="11" customFormat="1" ht="29.25" customHeight="1">
      <c r="A119" s="142"/>
      <c r="B119" s="143"/>
      <c r="C119" s="144" t="s">
        <v>98</v>
      </c>
      <c r="D119" s="145" t="s">
        <v>54</v>
      </c>
      <c r="E119" s="145" t="s">
        <v>50</v>
      </c>
      <c r="F119" s="145" t="s">
        <v>51</v>
      </c>
      <c r="G119" s="145" t="s">
        <v>99</v>
      </c>
      <c r="H119" s="145" t="s">
        <v>100</v>
      </c>
      <c r="I119" s="145" t="s">
        <v>101</v>
      </c>
      <c r="J119" s="146" t="s">
        <v>85</v>
      </c>
      <c r="K119" s="147" t="s">
        <v>102</v>
      </c>
      <c r="L119" s="148"/>
      <c r="M119" s="149" t="s">
        <v>1</v>
      </c>
      <c r="N119" s="150" t="s">
        <v>37</v>
      </c>
      <c r="O119" s="150" t="s">
        <v>103</v>
      </c>
      <c r="P119" s="150" t="s">
        <v>104</v>
      </c>
      <c r="Q119" s="150" t="s">
        <v>105</v>
      </c>
      <c r="R119" s="150" t="s">
        <v>106</v>
      </c>
      <c r="S119" s="150" t="s">
        <v>107</v>
      </c>
      <c r="T119" s="151" t="s">
        <v>108</v>
      </c>
      <c r="U119" s="142"/>
      <c r="V119" s="142"/>
      <c r="W119" s="57"/>
      <c r="X119" s="57"/>
      <c r="Y119" s="57"/>
      <c r="Z119" s="57"/>
      <c r="AA119" s="57"/>
      <c r="AB119" s="57"/>
      <c r="AC119" s="57"/>
      <c r="AD119" s="57"/>
      <c r="AE119" s="57"/>
    </row>
    <row r="120" spans="1:63" s="2" customFormat="1" ht="22.9" customHeight="1">
      <c r="A120" s="83"/>
      <c r="B120" s="84"/>
      <c r="C120" s="108" t="s">
        <v>109</v>
      </c>
      <c r="D120" s="83"/>
      <c r="E120" s="83"/>
      <c r="F120" s="83"/>
      <c r="G120" s="83"/>
      <c r="H120" s="83"/>
      <c r="I120" s="83"/>
      <c r="J120" s="152">
        <f>BK120</f>
        <v>0</v>
      </c>
      <c r="K120" s="83"/>
      <c r="L120" s="84"/>
      <c r="M120" s="153"/>
      <c r="N120" s="154"/>
      <c r="O120" s="120"/>
      <c r="P120" s="155">
        <f>P121+P142+P213</f>
        <v>0</v>
      </c>
      <c r="Q120" s="120"/>
      <c r="R120" s="155">
        <f>R121+R142+R213</f>
        <v>8.9092985</v>
      </c>
      <c r="S120" s="120"/>
      <c r="T120" s="156">
        <f>T121+T142+T213</f>
        <v>24.170403200000003</v>
      </c>
      <c r="U120" s="83"/>
      <c r="V120" s="83"/>
      <c r="W120" s="22"/>
      <c r="X120" s="22"/>
      <c r="Y120" s="22"/>
      <c r="Z120" s="22"/>
      <c r="AA120" s="22"/>
      <c r="AB120" s="22"/>
      <c r="AC120" s="22"/>
      <c r="AD120" s="22"/>
      <c r="AE120" s="22"/>
      <c r="AT120" s="17" t="s">
        <v>68</v>
      </c>
      <c r="AU120" s="17" t="s">
        <v>87</v>
      </c>
      <c r="BK120" s="58">
        <f>BK121+BK142+BK213</f>
        <v>0</v>
      </c>
    </row>
    <row r="121" spans="1:63" s="12" customFormat="1" ht="25.9" customHeight="1">
      <c r="A121" s="157"/>
      <c r="B121" s="158"/>
      <c r="C121" s="157"/>
      <c r="D121" s="159" t="s">
        <v>68</v>
      </c>
      <c r="E121" s="160" t="s">
        <v>110</v>
      </c>
      <c r="F121" s="160" t="s">
        <v>111</v>
      </c>
      <c r="G121" s="157"/>
      <c r="H121" s="157"/>
      <c r="I121" s="157"/>
      <c r="J121" s="161">
        <f>BK121</f>
        <v>0</v>
      </c>
      <c r="K121" s="157"/>
      <c r="L121" s="158"/>
      <c r="M121" s="162"/>
      <c r="N121" s="163"/>
      <c r="O121" s="163"/>
      <c r="P121" s="164">
        <f>P122+P125</f>
        <v>0</v>
      </c>
      <c r="Q121" s="163"/>
      <c r="R121" s="164">
        <f>R122+R125</f>
        <v>0</v>
      </c>
      <c r="S121" s="163"/>
      <c r="T121" s="165">
        <f>T122+T125</f>
        <v>0</v>
      </c>
      <c r="U121" s="157"/>
      <c r="V121" s="157"/>
      <c r="AR121" s="59" t="s">
        <v>77</v>
      </c>
      <c r="AT121" s="60" t="s">
        <v>68</v>
      </c>
      <c r="AU121" s="60" t="s">
        <v>69</v>
      </c>
      <c r="AY121" s="59" t="s">
        <v>112</v>
      </c>
      <c r="BK121" s="61">
        <f>BK122+BK125</f>
        <v>0</v>
      </c>
    </row>
    <row r="122" spans="1:63" s="12" customFormat="1" ht="22.9" customHeight="1">
      <c r="A122" s="157"/>
      <c r="B122" s="158"/>
      <c r="C122" s="157"/>
      <c r="D122" s="159" t="s">
        <v>68</v>
      </c>
      <c r="E122" s="166" t="s">
        <v>113</v>
      </c>
      <c r="F122" s="166" t="s">
        <v>114</v>
      </c>
      <c r="G122" s="157"/>
      <c r="H122" s="157"/>
      <c r="I122" s="157"/>
      <c r="J122" s="167">
        <f>BK122</f>
        <v>0</v>
      </c>
      <c r="K122" s="157"/>
      <c r="L122" s="158"/>
      <c r="M122" s="162"/>
      <c r="N122" s="163"/>
      <c r="O122" s="163"/>
      <c r="P122" s="164">
        <f>SUM(P123:P124)</f>
        <v>0</v>
      </c>
      <c r="Q122" s="163"/>
      <c r="R122" s="164">
        <f>SUM(R123:R124)</f>
        <v>0</v>
      </c>
      <c r="S122" s="163"/>
      <c r="T122" s="165">
        <f>SUM(T123:T124)</f>
        <v>0</v>
      </c>
      <c r="U122" s="157"/>
      <c r="V122" s="157"/>
      <c r="AR122" s="59" t="s">
        <v>77</v>
      </c>
      <c r="AT122" s="60" t="s">
        <v>68</v>
      </c>
      <c r="AU122" s="60" t="s">
        <v>77</v>
      </c>
      <c r="AY122" s="59" t="s">
        <v>112</v>
      </c>
      <c r="BK122" s="61">
        <f>SUM(BK123:BK124)</f>
        <v>0</v>
      </c>
    </row>
    <row r="123" spans="1:65" s="2" customFormat="1" ht="14.45" customHeight="1">
      <c r="A123" s="83"/>
      <c r="B123" s="84"/>
      <c r="C123" s="168" t="s">
        <v>77</v>
      </c>
      <c r="D123" s="168" t="s">
        <v>115</v>
      </c>
      <c r="E123" s="169" t="s">
        <v>116</v>
      </c>
      <c r="F123" s="170" t="s">
        <v>117</v>
      </c>
      <c r="G123" s="171" t="s">
        <v>118</v>
      </c>
      <c r="H123" s="172">
        <v>1</v>
      </c>
      <c r="I123" s="62"/>
      <c r="J123" s="173">
        <f>ROUND(I123*H123,2)</f>
        <v>0</v>
      </c>
      <c r="K123" s="174"/>
      <c r="L123" s="84"/>
      <c r="M123" s="175" t="s">
        <v>1</v>
      </c>
      <c r="N123" s="176" t="s">
        <v>38</v>
      </c>
      <c r="O123" s="177"/>
      <c r="P123" s="178">
        <f>O123*H123</f>
        <v>0</v>
      </c>
      <c r="Q123" s="178">
        <v>0</v>
      </c>
      <c r="R123" s="178">
        <f>Q123*H123</f>
        <v>0</v>
      </c>
      <c r="S123" s="178">
        <v>0</v>
      </c>
      <c r="T123" s="179">
        <f>S123*H123</f>
        <v>0</v>
      </c>
      <c r="U123" s="83"/>
      <c r="V123" s="83"/>
      <c r="W123" s="22"/>
      <c r="X123" s="22"/>
      <c r="Y123" s="22"/>
      <c r="Z123" s="22"/>
      <c r="AA123" s="22"/>
      <c r="AB123" s="22"/>
      <c r="AC123" s="22"/>
      <c r="AD123" s="22"/>
      <c r="AE123" s="22"/>
      <c r="AR123" s="63" t="s">
        <v>119</v>
      </c>
      <c r="AT123" s="63" t="s">
        <v>115</v>
      </c>
      <c r="AU123" s="63" t="s">
        <v>79</v>
      </c>
      <c r="AY123" s="17" t="s">
        <v>112</v>
      </c>
      <c r="BE123" s="64">
        <f>IF(N123="základní",J123,0)</f>
        <v>0</v>
      </c>
      <c r="BF123" s="64">
        <f>IF(N123="snížená",J123,0)</f>
        <v>0</v>
      </c>
      <c r="BG123" s="64">
        <f>IF(N123="zákl. přenesená",J123,0)</f>
        <v>0</v>
      </c>
      <c r="BH123" s="64">
        <f>IF(N123="sníž. přenesená",J123,0)</f>
        <v>0</v>
      </c>
      <c r="BI123" s="64">
        <f>IF(N123="nulová",J123,0)</f>
        <v>0</v>
      </c>
      <c r="BJ123" s="17" t="s">
        <v>77</v>
      </c>
      <c r="BK123" s="64">
        <f>ROUND(I123*H123,2)</f>
        <v>0</v>
      </c>
      <c r="BL123" s="17" t="s">
        <v>119</v>
      </c>
      <c r="BM123" s="63" t="s">
        <v>120</v>
      </c>
    </row>
    <row r="124" spans="1:47" s="2" customFormat="1" ht="12">
      <c r="A124" s="83"/>
      <c r="B124" s="84"/>
      <c r="C124" s="83"/>
      <c r="D124" s="180" t="s">
        <v>121</v>
      </c>
      <c r="E124" s="83"/>
      <c r="F124" s="181" t="s">
        <v>117</v>
      </c>
      <c r="G124" s="83"/>
      <c r="H124" s="83"/>
      <c r="I124" s="83"/>
      <c r="J124" s="83"/>
      <c r="K124" s="83"/>
      <c r="L124" s="84"/>
      <c r="M124" s="182"/>
      <c r="N124" s="183"/>
      <c r="O124" s="177"/>
      <c r="P124" s="177"/>
      <c r="Q124" s="177"/>
      <c r="R124" s="177"/>
      <c r="S124" s="177"/>
      <c r="T124" s="184"/>
      <c r="U124" s="83"/>
      <c r="V124" s="83"/>
      <c r="W124" s="22"/>
      <c r="X124" s="22"/>
      <c r="Y124" s="22"/>
      <c r="Z124" s="22"/>
      <c r="AA124" s="22"/>
      <c r="AB124" s="22"/>
      <c r="AC124" s="22"/>
      <c r="AD124" s="22"/>
      <c r="AE124" s="22"/>
      <c r="AT124" s="17" t="s">
        <v>121</v>
      </c>
      <c r="AU124" s="17" t="s">
        <v>79</v>
      </c>
    </row>
    <row r="125" spans="1:63" s="12" customFormat="1" ht="22.9" customHeight="1">
      <c r="A125" s="157"/>
      <c r="B125" s="158"/>
      <c r="C125" s="157"/>
      <c r="D125" s="159" t="s">
        <v>68</v>
      </c>
      <c r="E125" s="166" t="s">
        <v>122</v>
      </c>
      <c r="F125" s="166" t="s">
        <v>123</v>
      </c>
      <c r="G125" s="157"/>
      <c r="H125" s="157"/>
      <c r="I125" s="157"/>
      <c r="J125" s="167">
        <f>BK125</f>
        <v>0</v>
      </c>
      <c r="K125" s="157"/>
      <c r="L125" s="158"/>
      <c r="M125" s="162"/>
      <c r="N125" s="163"/>
      <c r="O125" s="163"/>
      <c r="P125" s="164">
        <f>SUM(P126:P141)</f>
        <v>0</v>
      </c>
      <c r="Q125" s="163"/>
      <c r="R125" s="164">
        <f>SUM(R126:R141)</f>
        <v>0</v>
      </c>
      <c r="S125" s="163"/>
      <c r="T125" s="165">
        <f>SUM(T126:T141)</f>
        <v>0</v>
      </c>
      <c r="U125" s="157"/>
      <c r="V125" s="157"/>
      <c r="AR125" s="59" t="s">
        <v>77</v>
      </c>
      <c r="AT125" s="60" t="s">
        <v>68</v>
      </c>
      <c r="AU125" s="60" t="s">
        <v>77</v>
      </c>
      <c r="AY125" s="59" t="s">
        <v>112</v>
      </c>
      <c r="BK125" s="61">
        <f>SUM(BK126:BK141)</f>
        <v>0</v>
      </c>
    </row>
    <row r="126" spans="1:65" s="2" customFormat="1" ht="14.45" customHeight="1">
      <c r="A126" s="83"/>
      <c r="B126" s="84"/>
      <c r="C126" s="168" t="s">
        <v>79</v>
      </c>
      <c r="D126" s="168" t="s">
        <v>115</v>
      </c>
      <c r="E126" s="169" t="s">
        <v>124</v>
      </c>
      <c r="F126" s="170" t="s">
        <v>125</v>
      </c>
      <c r="G126" s="171" t="s">
        <v>126</v>
      </c>
      <c r="H126" s="172">
        <v>12</v>
      </c>
      <c r="I126" s="62"/>
      <c r="J126" s="173">
        <f>ROUND(I126*H126,2)</f>
        <v>0</v>
      </c>
      <c r="K126" s="174"/>
      <c r="L126" s="84"/>
      <c r="M126" s="175" t="s">
        <v>1</v>
      </c>
      <c r="N126" s="176" t="s">
        <v>38</v>
      </c>
      <c r="O126" s="177"/>
      <c r="P126" s="178">
        <f>O126*H126</f>
        <v>0</v>
      </c>
      <c r="Q126" s="178">
        <v>0</v>
      </c>
      <c r="R126" s="178">
        <f>Q126*H126</f>
        <v>0</v>
      </c>
      <c r="S126" s="178">
        <v>0</v>
      </c>
      <c r="T126" s="179">
        <f>S126*H126</f>
        <v>0</v>
      </c>
      <c r="U126" s="83"/>
      <c r="V126" s="83"/>
      <c r="W126" s="22"/>
      <c r="X126" s="22"/>
      <c r="Y126" s="22"/>
      <c r="Z126" s="22"/>
      <c r="AA126" s="22"/>
      <c r="AB126" s="22"/>
      <c r="AC126" s="22"/>
      <c r="AD126" s="22"/>
      <c r="AE126" s="22"/>
      <c r="AR126" s="63" t="s">
        <v>119</v>
      </c>
      <c r="AT126" s="63" t="s">
        <v>115</v>
      </c>
      <c r="AU126" s="63" t="s">
        <v>79</v>
      </c>
      <c r="AY126" s="17" t="s">
        <v>112</v>
      </c>
      <c r="BE126" s="64">
        <f>IF(N126="základní",J126,0)</f>
        <v>0</v>
      </c>
      <c r="BF126" s="64">
        <f>IF(N126="snížená",J126,0)</f>
        <v>0</v>
      </c>
      <c r="BG126" s="64">
        <f>IF(N126="zákl. přenesená",J126,0)</f>
        <v>0</v>
      </c>
      <c r="BH126" s="64">
        <f>IF(N126="sníž. přenesená",J126,0)</f>
        <v>0</v>
      </c>
      <c r="BI126" s="64">
        <f>IF(N126="nulová",J126,0)</f>
        <v>0</v>
      </c>
      <c r="BJ126" s="17" t="s">
        <v>77</v>
      </c>
      <c r="BK126" s="64">
        <f>ROUND(I126*H126,2)</f>
        <v>0</v>
      </c>
      <c r="BL126" s="17" t="s">
        <v>119</v>
      </c>
      <c r="BM126" s="63" t="s">
        <v>127</v>
      </c>
    </row>
    <row r="127" spans="1:47" s="2" customFormat="1" ht="12">
      <c r="A127" s="83"/>
      <c r="B127" s="84"/>
      <c r="C127" s="83"/>
      <c r="D127" s="180" t="s">
        <v>121</v>
      </c>
      <c r="E127" s="83"/>
      <c r="F127" s="181" t="s">
        <v>125</v>
      </c>
      <c r="G127" s="83"/>
      <c r="H127" s="83"/>
      <c r="I127" s="83"/>
      <c r="J127" s="83"/>
      <c r="K127" s="83"/>
      <c r="L127" s="84"/>
      <c r="M127" s="182"/>
      <c r="N127" s="183"/>
      <c r="O127" s="177"/>
      <c r="P127" s="177"/>
      <c r="Q127" s="177"/>
      <c r="R127" s="177"/>
      <c r="S127" s="177"/>
      <c r="T127" s="184"/>
      <c r="U127" s="83"/>
      <c r="V127" s="83"/>
      <c r="W127" s="22"/>
      <c r="X127" s="22"/>
      <c r="Y127" s="22"/>
      <c r="Z127" s="22"/>
      <c r="AA127" s="22"/>
      <c r="AB127" s="22"/>
      <c r="AC127" s="22"/>
      <c r="AD127" s="22"/>
      <c r="AE127" s="22"/>
      <c r="AT127" s="17" t="s">
        <v>121</v>
      </c>
      <c r="AU127" s="17" t="s">
        <v>79</v>
      </c>
    </row>
    <row r="128" spans="1:65" s="2" customFormat="1" ht="24.2" customHeight="1">
      <c r="A128" s="83"/>
      <c r="B128" s="84"/>
      <c r="C128" s="168" t="s">
        <v>128</v>
      </c>
      <c r="D128" s="168" t="s">
        <v>115</v>
      </c>
      <c r="E128" s="169" t="s">
        <v>129</v>
      </c>
      <c r="F128" s="170" t="s">
        <v>130</v>
      </c>
      <c r="G128" s="171" t="s">
        <v>126</v>
      </c>
      <c r="H128" s="172">
        <v>168</v>
      </c>
      <c r="I128" s="62"/>
      <c r="J128" s="173">
        <f>ROUND(I128*H128,2)</f>
        <v>0</v>
      </c>
      <c r="K128" s="174"/>
      <c r="L128" s="84"/>
      <c r="M128" s="175" t="s">
        <v>1</v>
      </c>
      <c r="N128" s="176" t="s">
        <v>38</v>
      </c>
      <c r="O128" s="177"/>
      <c r="P128" s="178">
        <f>O128*H128</f>
        <v>0</v>
      </c>
      <c r="Q128" s="178">
        <v>0</v>
      </c>
      <c r="R128" s="178">
        <f>Q128*H128</f>
        <v>0</v>
      </c>
      <c r="S128" s="178">
        <v>0</v>
      </c>
      <c r="T128" s="179">
        <f>S128*H128</f>
        <v>0</v>
      </c>
      <c r="U128" s="83"/>
      <c r="V128" s="83"/>
      <c r="W128" s="22"/>
      <c r="X128" s="22"/>
      <c r="Y128" s="22"/>
      <c r="Z128" s="22"/>
      <c r="AA128" s="22"/>
      <c r="AB128" s="22"/>
      <c r="AC128" s="22"/>
      <c r="AD128" s="22"/>
      <c r="AE128" s="22"/>
      <c r="AR128" s="63" t="s">
        <v>119</v>
      </c>
      <c r="AT128" s="63" t="s">
        <v>115</v>
      </c>
      <c r="AU128" s="63" t="s">
        <v>79</v>
      </c>
      <c r="AY128" s="17" t="s">
        <v>112</v>
      </c>
      <c r="BE128" s="64">
        <f>IF(N128="základní",J128,0)</f>
        <v>0</v>
      </c>
      <c r="BF128" s="64">
        <f>IF(N128="snížená",J128,0)</f>
        <v>0</v>
      </c>
      <c r="BG128" s="64">
        <f>IF(N128="zákl. přenesená",J128,0)</f>
        <v>0</v>
      </c>
      <c r="BH128" s="64">
        <f>IF(N128="sníž. přenesená",J128,0)</f>
        <v>0</v>
      </c>
      <c r="BI128" s="64">
        <f>IF(N128="nulová",J128,0)</f>
        <v>0</v>
      </c>
      <c r="BJ128" s="17" t="s">
        <v>77</v>
      </c>
      <c r="BK128" s="64">
        <f>ROUND(I128*H128,2)</f>
        <v>0</v>
      </c>
      <c r="BL128" s="17" t="s">
        <v>119</v>
      </c>
      <c r="BM128" s="63" t="s">
        <v>131</v>
      </c>
    </row>
    <row r="129" spans="1:47" s="2" customFormat="1" ht="12">
      <c r="A129" s="83"/>
      <c r="B129" s="84"/>
      <c r="C129" s="83"/>
      <c r="D129" s="180" t="s">
        <v>121</v>
      </c>
      <c r="E129" s="83"/>
      <c r="F129" s="181" t="s">
        <v>130</v>
      </c>
      <c r="G129" s="83"/>
      <c r="H129" s="83"/>
      <c r="I129" s="83"/>
      <c r="J129" s="83"/>
      <c r="K129" s="83"/>
      <c r="L129" s="84"/>
      <c r="M129" s="182"/>
      <c r="N129" s="183"/>
      <c r="O129" s="177"/>
      <c r="P129" s="177"/>
      <c r="Q129" s="177"/>
      <c r="R129" s="177"/>
      <c r="S129" s="177"/>
      <c r="T129" s="184"/>
      <c r="U129" s="83"/>
      <c r="V129" s="83"/>
      <c r="W129" s="22"/>
      <c r="X129" s="22"/>
      <c r="Y129" s="22"/>
      <c r="Z129" s="22"/>
      <c r="AA129" s="22"/>
      <c r="AB129" s="22"/>
      <c r="AC129" s="22"/>
      <c r="AD129" s="22"/>
      <c r="AE129" s="22"/>
      <c r="AT129" s="17" t="s">
        <v>121</v>
      </c>
      <c r="AU129" s="17" t="s">
        <v>79</v>
      </c>
    </row>
    <row r="130" spans="1:51" s="13" customFormat="1" ht="12">
      <c r="A130" s="185"/>
      <c r="B130" s="186"/>
      <c r="C130" s="185"/>
      <c r="D130" s="180" t="s">
        <v>132</v>
      </c>
      <c r="E130" s="187" t="s">
        <v>1</v>
      </c>
      <c r="F130" s="188" t="s">
        <v>133</v>
      </c>
      <c r="G130" s="185"/>
      <c r="H130" s="187" t="s">
        <v>1</v>
      </c>
      <c r="I130" s="185"/>
      <c r="J130" s="185"/>
      <c r="K130" s="185"/>
      <c r="L130" s="186"/>
      <c r="M130" s="189"/>
      <c r="N130" s="190"/>
      <c r="O130" s="190"/>
      <c r="P130" s="190"/>
      <c r="Q130" s="190"/>
      <c r="R130" s="190"/>
      <c r="S130" s="190"/>
      <c r="T130" s="191"/>
      <c r="U130" s="185"/>
      <c r="V130" s="185"/>
      <c r="AT130" s="65" t="s">
        <v>132</v>
      </c>
      <c r="AU130" s="65" t="s">
        <v>79</v>
      </c>
      <c r="AV130" s="13" t="s">
        <v>77</v>
      </c>
      <c r="AW130" s="13" t="s">
        <v>32</v>
      </c>
      <c r="AX130" s="13" t="s">
        <v>69</v>
      </c>
      <c r="AY130" s="65" t="s">
        <v>112</v>
      </c>
    </row>
    <row r="131" spans="1:51" s="14" customFormat="1" ht="12">
      <c r="A131" s="192"/>
      <c r="B131" s="193"/>
      <c r="C131" s="192"/>
      <c r="D131" s="180" t="s">
        <v>132</v>
      </c>
      <c r="E131" s="194" t="s">
        <v>1</v>
      </c>
      <c r="F131" s="195" t="s">
        <v>134</v>
      </c>
      <c r="G131" s="192"/>
      <c r="H131" s="196">
        <v>168</v>
      </c>
      <c r="I131" s="192"/>
      <c r="J131" s="192"/>
      <c r="K131" s="192"/>
      <c r="L131" s="193"/>
      <c r="M131" s="197"/>
      <c r="N131" s="198"/>
      <c r="O131" s="198"/>
      <c r="P131" s="198"/>
      <c r="Q131" s="198"/>
      <c r="R131" s="198"/>
      <c r="S131" s="198"/>
      <c r="T131" s="199"/>
      <c r="U131" s="192"/>
      <c r="V131" s="192"/>
      <c r="AT131" s="66" t="s">
        <v>132</v>
      </c>
      <c r="AU131" s="66" t="s">
        <v>79</v>
      </c>
      <c r="AV131" s="14" t="s">
        <v>79</v>
      </c>
      <c r="AW131" s="14" t="s">
        <v>32</v>
      </c>
      <c r="AX131" s="14" t="s">
        <v>69</v>
      </c>
      <c r="AY131" s="66" t="s">
        <v>112</v>
      </c>
    </row>
    <row r="132" spans="1:51" s="15" customFormat="1" ht="12">
      <c r="A132" s="200"/>
      <c r="B132" s="201"/>
      <c r="C132" s="200"/>
      <c r="D132" s="180" t="s">
        <v>132</v>
      </c>
      <c r="E132" s="202" t="s">
        <v>1</v>
      </c>
      <c r="F132" s="203" t="s">
        <v>135</v>
      </c>
      <c r="G132" s="200"/>
      <c r="H132" s="204">
        <v>168</v>
      </c>
      <c r="I132" s="200"/>
      <c r="J132" s="200"/>
      <c r="K132" s="200"/>
      <c r="L132" s="201"/>
      <c r="M132" s="205"/>
      <c r="N132" s="206"/>
      <c r="O132" s="206"/>
      <c r="P132" s="206"/>
      <c r="Q132" s="206"/>
      <c r="R132" s="206"/>
      <c r="S132" s="206"/>
      <c r="T132" s="207"/>
      <c r="U132" s="200"/>
      <c r="V132" s="200"/>
      <c r="AT132" s="67" t="s">
        <v>132</v>
      </c>
      <c r="AU132" s="67" t="s">
        <v>79</v>
      </c>
      <c r="AV132" s="15" t="s">
        <v>119</v>
      </c>
      <c r="AW132" s="15" t="s">
        <v>32</v>
      </c>
      <c r="AX132" s="15" t="s">
        <v>77</v>
      </c>
      <c r="AY132" s="67" t="s">
        <v>112</v>
      </c>
    </row>
    <row r="133" spans="1:65" s="2" customFormat="1" ht="24.2" customHeight="1">
      <c r="A133" s="83"/>
      <c r="B133" s="84"/>
      <c r="C133" s="168" t="s">
        <v>119</v>
      </c>
      <c r="D133" s="168" t="s">
        <v>115</v>
      </c>
      <c r="E133" s="169" t="s">
        <v>136</v>
      </c>
      <c r="F133" s="170" t="s">
        <v>137</v>
      </c>
      <c r="G133" s="171" t="s">
        <v>138</v>
      </c>
      <c r="H133" s="172">
        <v>24.17</v>
      </c>
      <c r="I133" s="62"/>
      <c r="J133" s="173">
        <f>ROUND(I133*H133,2)</f>
        <v>0</v>
      </c>
      <c r="K133" s="174"/>
      <c r="L133" s="84"/>
      <c r="M133" s="175" t="s">
        <v>1</v>
      </c>
      <c r="N133" s="176" t="s">
        <v>38</v>
      </c>
      <c r="O133" s="177"/>
      <c r="P133" s="178">
        <f>O133*H133</f>
        <v>0</v>
      </c>
      <c r="Q133" s="178">
        <v>0</v>
      </c>
      <c r="R133" s="178">
        <f>Q133*H133</f>
        <v>0</v>
      </c>
      <c r="S133" s="178">
        <v>0</v>
      </c>
      <c r="T133" s="179">
        <f>S133*H133</f>
        <v>0</v>
      </c>
      <c r="U133" s="83"/>
      <c r="V133" s="83"/>
      <c r="W133" s="22"/>
      <c r="X133" s="22"/>
      <c r="Y133" s="22"/>
      <c r="Z133" s="22"/>
      <c r="AA133" s="22"/>
      <c r="AB133" s="22"/>
      <c r="AC133" s="22"/>
      <c r="AD133" s="22"/>
      <c r="AE133" s="22"/>
      <c r="AR133" s="63" t="s">
        <v>119</v>
      </c>
      <c r="AT133" s="63" t="s">
        <v>115</v>
      </c>
      <c r="AU133" s="63" t="s">
        <v>79</v>
      </c>
      <c r="AY133" s="17" t="s">
        <v>112</v>
      </c>
      <c r="BE133" s="64">
        <f>IF(N133="základní",J133,0)</f>
        <v>0</v>
      </c>
      <c r="BF133" s="64">
        <f>IF(N133="snížená",J133,0)</f>
        <v>0</v>
      </c>
      <c r="BG133" s="64">
        <f>IF(N133="zákl. přenesená",J133,0)</f>
        <v>0</v>
      </c>
      <c r="BH133" s="64">
        <f>IF(N133="sníž. přenesená",J133,0)</f>
        <v>0</v>
      </c>
      <c r="BI133" s="64">
        <f>IF(N133="nulová",J133,0)</f>
        <v>0</v>
      </c>
      <c r="BJ133" s="17" t="s">
        <v>77</v>
      </c>
      <c r="BK133" s="64">
        <f>ROUND(I133*H133,2)</f>
        <v>0</v>
      </c>
      <c r="BL133" s="17" t="s">
        <v>119</v>
      </c>
      <c r="BM133" s="63" t="s">
        <v>139</v>
      </c>
    </row>
    <row r="134" spans="1:47" s="2" customFormat="1" ht="19.5">
      <c r="A134" s="83"/>
      <c r="B134" s="84"/>
      <c r="C134" s="83"/>
      <c r="D134" s="180" t="s">
        <v>121</v>
      </c>
      <c r="E134" s="83"/>
      <c r="F134" s="181" t="s">
        <v>137</v>
      </c>
      <c r="G134" s="83"/>
      <c r="H134" s="83"/>
      <c r="I134" s="83"/>
      <c r="J134" s="83"/>
      <c r="K134" s="83"/>
      <c r="L134" s="84"/>
      <c r="M134" s="182"/>
      <c r="N134" s="183"/>
      <c r="O134" s="177"/>
      <c r="P134" s="177"/>
      <c r="Q134" s="177"/>
      <c r="R134" s="177"/>
      <c r="S134" s="177"/>
      <c r="T134" s="184"/>
      <c r="U134" s="83"/>
      <c r="V134" s="83"/>
      <c r="W134" s="22"/>
      <c r="X134" s="22"/>
      <c r="Y134" s="22"/>
      <c r="Z134" s="22"/>
      <c r="AA134" s="22"/>
      <c r="AB134" s="22"/>
      <c r="AC134" s="22"/>
      <c r="AD134" s="22"/>
      <c r="AE134" s="22"/>
      <c r="AT134" s="17" t="s">
        <v>121</v>
      </c>
      <c r="AU134" s="17" t="s">
        <v>79</v>
      </c>
    </row>
    <row r="135" spans="1:65" s="2" customFormat="1" ht="24.2" customHeight="1">
      <c r="A135" s="83"/>
      <c r="B135" s="84"/>
      <c r="C135" s="168" t="s">
        <v>140</v>
      </c>
      <c r="D135" s="168" t="s">
        <v>115</v>
      </c>
      <c r="E135" s="169" t="s">
        <v>141</v>
      </c>
      <c r="F135" s="170" t="s">
        <v>142</v>
      </c>
      <c r="G135" s="171" t="s">
        <v>138</v>
      </c>
      <c r="H135" s="172">
        <v>96.68</v>
      </c>
      <c r="I135" s="62"/>
      <c r="J135" s="173">
        <f>ROUND(I135*H135,2)</f>
        <v>0</v>
      </c>
      <c r="K135" s="174"/>
      <c r="L135" s="84"/>
      <c r="M135" s="175" t="s">
        <v>1</v>
      </c>
      <c r="N135" s="176" t="s">
        <v>38</v>
      </c>
      <c r="O135" s="177"/>
      <c r="P135" s="178">
        <f>O135*H135</f>
        <v>0</v>
      </c>
      <c r="Q135" s="178">
        <v>0</v>
      </c>
      <c r="R135" s="178">
        <f>Q135*H135</f>
        <v>0</v>
      </c>
      <c r="S135" s="178">
        <v>0</v>
      </c>
      <c r="T135" s="179">
        <f>S135*H135</f>
        <v>0</v>
      </c>
      <c r="U135" s="83"/>
      <c r="V135" s="83"/>
      <c r="W135" s="22"/>
      <c r="X135" s="22"/>
      <c r="Y135" s="22"/>
      <c r="Z135" s="22"/>
      <c r="AA135" s="22"/>
      <c r="AB135" s="22"/>
      <c r="AC135" s="22"/>
      <c r="AD135" s="22"/>
      <c r="AE135" s="22"/>
      <c r="AR135" s="63" t="s">
        <v>119</v>
      </c>
      <c r="AT135" s="63" t="s">
        <v>115</v>
      </c>
      <c r="AU135" s="63" t="s">
        <v>79</v>
      </c>
      <c r="AY135" s="17" t="s">
        <v>112</v>
      </c>
      <c r="BE135" s="64">
        <f>IF(N135="základní",J135,0)</f>
        <v>0</v>
      </c>
      <c r="BF135" s="64">
        <f>IF(N135="snížená",J135,0)</f>
        <v>0</v>
      </c>
      <c r="BG135" s="64">
        <f>IF(N135="zákl. přenesená",J135,0)</f>
        <v>0</v>
      </c>
      <c r="BH135" s="64">
        <f>IF(N135="sníž. přenesená",J135,0)</f>
        <v>0</v>
      </c>
      <c r="BI135" s="64">
        <f>IF(N135="nulová",J135,0)</f>
        <v>0</v>
      </c>
      <c r="BJ135" s="17" t="s">
        <v>77</v>
      </c>
      <c r="BK135" s="64">
        <f>ROUND(I135*H135,2)</f>
        <v>0</v>
      </c>
      <c r="BL135" s="17" t="s">
        <v>119</v>
      </c>
      <c r="BM135" s="63" t="s">
        <v>143</v>
      </c>
    </row>
    <row r="136" spans="1:47" s="2" customFormat="1" ht="19.5">
      <c r="A136" s="83"/>
      <c r="B136" s="84"/>
      <c r="C136" s="83"/>
      <c r="D136" s="180" t="s">
        <v>121</v>
      </c>
      <c r="E136" s="83"/>
      <c r="F136" s="181" t="s">
        <v>142</v>
      </c>
      <c r="G136" s="83"/>
      <c r="H136" s="83"/>
      <c r="I136" s="83"/>
      <c r="J136" s="83"/>
      <c r="K136" s="83"/>
      <c r="L136" s="84"/>
      <c r="M136" s="182"/>
      <c r="N136" s="183"/>
      <c r="O136" s="177"/>
      <c r="P136" s="177"/>
      <c r="Q136" s="177"/>
      <c r="R136" s="177"/>
      <c r="S136" s="177"/>
      <c r="T136" s="184"/>
      <c r="U136" s="83"/>
      <c r="V136" s="83"/>
      <c r="W136" s="22"/>
      <c r="X136" s="22"/>
      <c r="Y136" s="22"/>
      <c r="Z136" s="22"/>
      <c r="AA136" s="22"/>
      <c r="AB136" s="22"/>
      <c r="AC136" s="22"/>
      <c r="AD136" s="22"/>
      <c r="AE136" s="22"/>
      <c r="AT136" s="17" t="s">
        <v>121</v>
      </c>
      <c r="AU136" s="17" t="s">
        <v>79</v>
      </c>
    </row>
    <row r="137" spans="1:51" s="13" customFormat="1" ht="12">
      <c r="A137" s="185"/>
      <c r="B137" s="186"/>
      <c r="C137" s="185"/>
      <c r="D137" s="180" t="s">
        <v>132</v>
      </c>
      <c r="E137" s="187" t="s">
        <v>1</v>
      </c>
      <c r="F137" s="188" t="s">
        <v>144</v>
      </c>
      <c r="G137" s="185"/>
      <c r="H137" s="187" t="s">
        <v>1</v>
      </c>
      <c r="I137" s="185"/>
      <c r="J137" s="185"/>
      <c r="K137" s="185"/>
      <c r="L137" s="186"/>
      <c r="M137" s="189"/>
      <c r="N137" s="190"/>
      <c r="O137" s="190"/>
      <c r="P137" s="190"/>
      <c r="Q137" s="190"/>
      <c r="R137" s="190"/>
      <c r="S137" s="190"/>
      <c r="T137" s="191"/>
      <c r="U137" s="185"/>
      <c r="V137" s="185"/>
      <c r="AT137" s="65" t="s">
        <v>132</v>
      </c>
      <c r="AU137" s="65" t="s">
        <v>79</v>
      </c>
      <c r="AV137" s="13" t="s">
        <v>77</v>
      </c>
      <c r="AW137" s="13" t="s">
        <v>32</v>
      </c>
      <c r="AX137" s="13" t="s">
        <v>69</v>
      </c>
      <c r="AY137" s="65" t="s">
        <v>112</v>
      </c>
    </row>
    <row r="138" spans="1:51" s="14" customFormat="1" ht="12">
      <c r="A138" s="192"/>
      <c r="B138" s="193"/>
      <c r="C138" s="192"/>
      <c r="D138" s="180" t="s">
        <v>132</v>
      </c>
      <c r="E138" s="194" t="s">
        <v>1</v>
      </c>
      <c r="F138" s="195" t="s">
        <v>145</v>
      </c>
      <c r="G138" s="192"/>
      <c r="H138" s="196">
        <v>96.68</v>
      </c>
      <c r="I138" s="192"/>
      <c r="J138" s="192"/>
      <c r="K138" s="192"/>
      <c r="L138" s="193"/>
      <c r="M138" s="197"/>
      <c r="N138" s="198"/>
      <c r="O138" s="198"/>
      <c r="P138" s="198"/>
      <c r="Q138" s="198"/>
      <c r="R138" s="198"/>
      <c r="S138" s="198"/>
      <c r="T138" s="199"/>
      <c r="U138" s="192"/>
      <c r="V138" s="192"/>
      <c r="AT138" s="66" t="s">
        <v>132</v>
      </c>
      <c r="AU138" s="66" t="s">
        <v>79</v>
      </c>
      <c r="AV138" s="14" t="s">
        <v>79</v>
      </c>
      <c r="AW138" s="14" t="s">
        <v>32</v>
      </c>
      <c r="AX138" s="14" t="s">
        <v>69</v>
      </c>
      <c r="AY138" s="66" t="s">
        <v>112</v>
      </c>
    </row>
    <row r="139" spans="1:51" s="15" customFormat="1" ht="12">
      <c r="A139" s="200"/>
      <c r="B139" s="201"/>
      <c r="C139" s="200"/>
      <c r="D139" s="180" t="s">
        <v>132</v>
      </c>
      <c r="E139" s="202" t="s">
        <v>1</v>
      </c>
      <c r="F139" s="203" t="s">
        <v>135</v>
      </c>
      <c r="G139" s="200"/>
      <c r="H139" s="204">
        <v>96.68</v>
      </c>
      <c r="I139" s="200"/>
      <c r="J139" s="200"/>
      <c r="K139" s="200"/>
      <c r="L139" s="201"/>
      <c r="M139" s="205"/>
      <c r="N139" s="206"/>
      <c r="O139" s="206"/>
      <c r="P139" s="206"/>
      <c r="Q139" s="206"/>
      <c r="R139" s="206"/>
      <c r="S139" s="206"/>
      <c r="T139" s="207"/>
      <c r="U139" s="200"/>
      <c r="V139" s="200"/>
      <c r="AT139" s="67" t="s">
        <v>132</v>
      </c>
      <c r="AU139" s="67" t="s">
        <v>79</v>
      </c>
      <c r="AV139" s="15" t="s">
        <v>119</v>
      </c>
      <c r="AW139" s="15" t="s">
        <v>32</v>
      </c>
      <c r="AX139" s="15" t="s">
        <v>77</v>
      </c>
      <c r="AY139" s="67" t="s">
        <v>112</v>
      </c>
    </row>
    <row r="140" spans="1:65" s="2" customFormat="1" ht="24.2" customHeight="1">
      <c r="A140" s="83"/>
      <c r="B140" s="84"/>
      <c r="C140" s="168" t="s">
        <v>146</v>
      </c>
      <c r="D140" s="168" t="s">
        <v>115</v>
      </c>
      <c r="E140" s="169" t="s">
        <v>147</v>
      </c>
      <c r="F140" s="170" t="s">
        <v>148</v>
      </c>
      <c r="G140" s="171" t="s">
        <v>138</v>
      </c>
      <c r="H140" s="172">
        <v>24.17</v>
      </c>
      <c r="I140" s="62"/>
      <c r="J140" s="173">
        <f>ROUND(I140*H140,2)</f>
        <v>0</v>
      </c>
      <c r="K140" s="174"/>
      <c r="L140" s="84"/>
      <c r="M140" s="175" t="s">
        <v>1</v>
      </c>
      <c r="N140" s="176" t="s">
        <v>38</v>
      </c>
      <c r="O140" s="177"/>
      <c r="P140" s="178">
        <f>O140*H140</f>
        <v>0</v>
      </c>
      <c r="Q140" s="178">
        <v>0</v>
      </c>
      <c r="R140" s="178">
        <f>Q140*H140</f>
        <v>0</v>
      </c>
      <c r="S140" s="178">
        <v>0</v>
      </c>
      <c r="T140" s="179">
        <f>S140*H140</f>
        <v>0</v>
      </c>
      <c r="U140" s="83"/>
      <c r="V140" s="83"/>
      <c r="W140" s="22"/>
      <c r="X140" s="22"/>
      <c r="Y140" s="22"/>
      <c r="Z140" s="22"/>
      <c r="AA140" s="22"/>
      <c r="AB140" s="22"/>
      <c r="AC140" s="22"/>
      <c r="AD140" s="22"/>
      <c r="AE140" s="22"/>
      <c r="AR140" s="63" t="s">
        <v>119</v>
      </c>
      <c r="AT140" s="63" t="s">
        <v>115</v>
      </c>
      <c r="AU140" s="63" t="s">
        <v>79</v>
      </c>
      <c r="AY140" s="17" t="s">
        <v>112</v>
      </c>
      <c r="BE140" s="64">
        <f>IF(N140="základní",J140,0)</f>
        <v>0</v>
      </c>
      <c r="BF140" s="64">
        <f>IF(N140="snížená",J140,0)</f>
        <v>0</v>
      </c>
      <c r="BG140" s="64">
        <f>IF(N140="zákl. přenesená",J140,0)</f>
        <v>0</v>
      </c>
      <c r="BH140" s="64">
        <f>IF(N140="sníž. přenesená",J140,0)</f>
        <v>0</v>
      </c>
      <c r="BI140" s="64">
        <f>IF(N140="nulová",J140,0)</f>
        <v>0</v>
      </c>
      <c r="BJ140" s="17" t="s">
        <v>77</v>
      </c>
      <c r="BK140" s="64">
        <f>ROUND(I140*H140,2)</f>
        <v>0</v>
      </c>
      <c r="BL140" s="17" t="s">
        <v>119</v>
      </c>
      <c r="BM140" s="63" t="s">
        <v>149</v>
      </c>
    </row>
    <row r="141" spans="1:47" s="2" customFormat="1" ht="19.5">
      <c r="A141" s="83"/>
      <c r="B141" s="84"/>
      <c r="C141" s="83"/>
      <c r="D141" s="180" t="s">
        <v>121</v>
      </c>
      <c r="E141" s="83"/>
      <c r="F141" s="181" t="s">
        <v>148</v>
      </c>
      <c r="G141" s="83"/>
      <c r="H141" s="83"/>
      <c r="I141" s="83"/>
      <c r="J141" s="83"/>
      <c r="K141" s="83"/>
      <c r="L141" s="84"/>
      <c r="M141" s="182"/>
      <c r="N141" s="183"/>
      <c r="O141" s="177"/>
      <c r="P141" s="177"/>
      <c r="Q141" s="177"/>
      <c r="R141" s="177"/>
      <c r="S141" s="177"/>
      <c r="T141" s="184"/>
      <c r="U141" s="83"/>
      <c r="V141" s="83"/>
      <c r="W141" s="22"/>
      <c r="X141" s="22"/>
      <c r="Y141" s="22"/>
      <c r="Z141" s="22"/>
      <c r="AA141" s="22"/>
      <c r="AB141" s="22"/>
      <c r="AC141" s="22"/>
      <c r="AD141" s="22"/>
      <c r="AE141" s="22"/>
      <c r="AT141" s="17" t="s">
        <v>121</v>
      </c>
      <c r="AU141" s="17" t="s">
        <v>79</v>
      </c>
    </row>
    <row r="142" spans="1:63" s="12" customFormat="1" ht="25.9" customHeight="1">
      <c r="A142" s="157"/>
      <c r="B142" s="158"/>
      <c r="C142" s="157"/>
      <c r="D142" s="159" t="s">
        <v>68</v>
      </c>
      <c r="E142" s="160" t="s">
        <v>150</v>
      </c>
      <c r="F142" s="160" t="s">
        <v>151</v>
      </c>
      <c r="G142" s="157"/>
      <c r="H142" s="157"/>
      <c r="I142" s="157"/>
      <c r="J142" s="161">
        <f>BK142</f>
        <v>0</v>
      </c>
      <c r="K142" s="157"/>
      <c r="L142" s="158"/>
      <c r="M142" s="162"/>
      <c r="N142" s="163"/>
      <c r="O142" s="163"/>
      <c r="P142" s="164">
        <f>P143+P171+P190</f>
        <v>0</v>
      </c>
      <c r="Q142" s="163"/>
      <c r="R142" s="164">
        <f>R143+R171+R190</f>
        <v>8.9092985</v>
      </c>
      <c r="S142" s="163"/>
      <c r="T142" s="165">
        <f>T143+T171+T190</f>
        <v>24.170403200000003</v>
      </c>
      <c r="U142" s="157"/>
      <c r="V142" s="157"/>
      <c r="AR142" s="59" t="s">
        <v>79</v>
      </c>
      <c r="AT142" s="60" t="s">
        <v>68</v>
      </c>
      <c r="AU142" s="60" t="s">
        <v>69</v>
      </c>
      <c r="AY142" s="59" t="s">
        <v>112</v>
      </c>
      <c r="BK142" s="61">
        <f>BK143+BK171+BK190</f>
        <v>0</v>
      </c>
    </row>
    <row r="143" spans="1:63" s="12" customFormat="1" ht="22.9" customHeight="1">
      <c r="A143" s="157"/>
      <c r="B143" s="158"/>
      <c r="C143" s="157"/>
      <c r="D143" s="159" t="s">
        <v>68</v>
      </c>
      <c r="E143" s="166" t="s">
        <v>152</v>
      </c>
      <c r="F143" s="166" t="s">
        <v>153</v>
      </c>
      <c r="G143" s="157"/>
      <c r="H143" s="157"/>
      <c r="I143" s="157"/>
      <c r="J143" s="167">
        <f>BK143</f>
        <v>0</v>
      </c>
      <c r="K143" s="157"/>
      <c r="L143" s="158"/>
      <c r="M143" s="162"/>
      <c r="N143" s="163"/>
      <c r="O143" s="163"/>
      <c r="P143" s="164">
        <f>SUM(P144:P170)</f>
        <v>0</v>
      </c>
      <c r="Q143" s="163"/>
      <c r="R143" s="164">
        <f>SUM(R144:R170)</f>
        <v>1.5311378999999998</v>
      </c>
      <c r="S143" s="163"/>
      <c r="T143" s="165">
        <f>SUM(T144:T170)</f>
        <v>0</v>
      </c>
      <c r="U143" s="157"/>
      <c r="V143" s="157"/>
      <c r="AR143" s="59" t="s">
        <v>79</v>
      </c>
      <c r="AT143" s="60" t="s">
        <v>68</v>
      </c>
      <c r="AU143" s="60" t="s">
        <v>77</v>
      </c>
      <c r="AY143" s="59" t="s">
        <v>112</v>
      </c>
      <c r="BK143" s="61">
        <f>SUM(BK144:BK170)</f>
        <v>0</v>
      </c>
    </row>
    <row r="144" spans="1:65" s="2" customFormat="1" ht="24.2" customHeight="1">
      <c r="A144" s="83"/>
      <c r="B144" s="84"/>
      <c r="C144" s="168" t="s">
        <v>154</v>
      </c>
      <c r="D144" s="168" t="s">
        <v>115</v>
      </c>
      <c r="E144" s="169" t="s">
        <v>155</v>
      </c>
      <c r="F144" s="170" t="s">
        <v>156</v>
      </c>
      <c r="G144" s="171" t="s">
        <v>157</v>
      </c>
      <c r="H144" s="172">
        <v>494.586</v>
      </c>
      <c r="I144" s="62"/>
      <c r="J144" s="173">
        <f>ROUND(I144*H144,2)</f>
        <v>0</v>
      </c>
      <c r="K144" s="174"/>
      <c r="L144" s="84"/>
      <c r="M144" s="175" t="s">
        <v>1</v>
      </c>
      <c r="N144" s="176" t="s">
        <v>38</v>
      </c>
      <c r="O144" s="177"/>
      <c r="P144" s="178">
        <f>O144*H144</f>
        <v>0</v>
      </c>
      <c r="Q144" s="178">
        <v>5E-05</v>
      </c>
      <c r="R144" s="178">
        <f>Q144*H144</f>
        <v>0.024729300000000003</v>
      </c>
      <c r="S144" s="178">
        <v>0</v>
      </c>
      <c r="T144" s="179">
        <f>S144*H144</f>
        <v>0</v>
      </c>
      <c r="U144" s="83"/>
      <c r="V144" s="83"/>
      <c r="W144" s="22"/>
      <c r="X144" s="22"/>
      <c r="Y144" s="22"/>
      <c r="Z144" s="22"/>
      <c r="AA144" s="22"/>
      <c r="AB144" s="22"/>
      <c r="AC144" s="22"/>
      <c r="AD144" s="22"/>
      <c r="AE144" s="22"/>
      <c r="AR144" s="63" t="s">
        <v>158</v>
      </c>
      <c r="AT144" s="63" t="s">
        <v>115</v>
      </c>
      <c r="AU144" s="63" t="s">
        <v>79</v>
      </c>
      <c r="AY144" s="17" t="s">
        <v>112</v>
      </c>
      <c r="BE144" s="64">
        <f>IF(N144="základní",J144,0)</f>
        <v>0</v>
      </c>
      <c r="BF144" s="64">
        <f>IF(N144="snížená",J144,0)</f>
        <v>0</v>
      </c>
      <c r="BG144" s="64">
        <f>IF(N144="zákl. přenesená",J144,0)</f>
        <v>0</v>
      </c>
      <c r="BH144" s="64">
        <f>IF(N144="sníž. přenesená",J144,0)</f>
        <v>0</v>
      </c>
      <c r="BI144" s="64">
        <f>IF(N144="nulová",J144,0)</f>
        <v>0</v>
      </c>
      <c r="BJ144" s="17" t="s">
        <v>77</v>
      </c>
      <c r="BK144" s="64">
        <f>ROUND(I144*H144,2)</f>
        <v>0</v>
      </c>
      <c r="BL144" s="17" t="s">
        <v>158</v>
      </c>
      <c r="BM144" s="63" t="s">
        <v>159</v>
      </c>
    </row>
    <row r="145" spans="1:47" s="2" customFormat="1" ht="19.5">
      <c r="A145" s="83"/>
      <c r="B145" s="84"/>
      <c r="C145" s="83"/>
      <c r="D145" s="180" t="s">
        <v>121</v>
      </c>
      <c r="E145" s="83"/>
      <c r="F145" s="181" t="s">
        <v>156</v>
      </c>
      <c r="G145" s="83"/>
      <c r="H145" s="83"/>
      <c r="I145" s="83"/>
      <c r="J145" s="83"/>
      <c r="K145" s="83"/>
      <c r="L145" s="84"/>
      <c r="M145" s="182"/>
      <c r="N145" s="183"/>
      <c r="O145" s="177"/>
      <c r="P145" s="177"/>
      <c r="Q145" s="177"/>
      <c r="R145" s="177"/>
      <c r="S145" s="177"/>
      <c r="T145" s="184"/>
      <c r="U145" s="83"/>
      <c r="V145" s="83"/>
      <c r="W145" s="22"/>
      <c r="X145" s="22"/>
      <c r="Y145" s="22"/>
      <c r="Z145" s="22"/>
      <c r="AA145" s="22"/>
      <c r="AB145" s="22"/>
      <c r="AC145" s="22"/>
      <c r="AD145" s="22"/>
      <c r="AE145" s="22"/>
      <c r="AT145" s="17" t="s">
        <v>121</v>
      </c>
      <c r="AU145" s="17" t="s">
        <v>79</v>
      </c>
    </row>
    <row r="146" spans="1:51" s="13" customFormat="1" ht="12">
      <c r="A146" s="185"/>
      <c r="B146" s="186"/>
      <c r="C146" s="185"/>
      <c r="D146" s="180" t="s">
        <v>132</v>
      </c>
      <c r="E146" s="187" t="s">
        <v>1</v>
      </c>
      <c r="F146" s="188" t="s">
        <v>160</v>
      </c>
      <c r="G146" s="185"/>
      <c r="H146" s="187" t="s">
        <v>1</v>
      </c>
      <c r="I146" s="185"/>
      <c r="J146" s="185"/>
      <c r="K146" s="185"/>
      <c r="L146" s="186"/>
      <c r="M146" s="189"/>
      <c r="N146" s="190"/>
      <c r="O146" s="190"/>
      <c r="P146" s="190"/>
      <c r="Q146" s="190"/>
      <c r="R146" s="190"/>
      <c r="S146" s="190"/>
      <c r="T146" s="191"/>
      <c r="U146" s="185"/>
      <c r="V146" s="185"/>
      <c r="AT146" s="65" t="s">
        <v>132</v>
      </c>
      <c r="AU146" s="65" t="s">
        <v>79</v>
      </c>
      <c r="AV146" s="13" t="s">
        <v>77</v>
      </c>
      <c r="AW146" s="13" t="s">
        <v>32</v>
      </c>
      <c r="AX146" s="13" t="s">
        <v>69</v>
      </c>
      <c r="AY146" s="65" t="s">
        <v>112</v>
      </c>
    </row>
    <row r="147" spans="1:51" s="14" customFormat="1" ht="22.5">
      <c r="A147" s="192"/>
      <c r="B147" s="193"/>
      <c r="C147" s="192"/>
      <c r="D147" s="180" t="s">
        <v>132</v>
      </c>
      <c r="E147" s="194" t="s">
        <v>1</v>
      </c>
      <c r="F147" s="195" t="s">
        <v>161</v>
      </c>
      <c r="G147" s="192"/>
      <c r="H147" s="196">
        <v>494.586</v>
      </c>
      <c r="I147" s="192"/>
      <c r="J147" s="192"/>
      <c r="K147" s="192"/>
      <c r="L147" s="193"/>
      <c r="M147" s="197"/>
      <c r="N147" s="198"/>
      <c r="O147" s="198"/>
      <c r="P147" s="198"/>
      <c r="Q147" s="198"/>
      <c r="R147" s="198"/>
      <c r="S147" s="198"/>
      <c r="T147" s="199"/>
      <c r="U147" s="192"/>
      <c r="V147" s="192"/>
      <c r="AT147" s="66" t="s">
        <v>132</v>
      </c>
      <c r="AU147" s="66" t="s">
        <v>79</v>
      </c>
      <c r="AV147" s="14" t="s">
        <v>79</v>
      </c>
      <c r="AW147" s="14" t="s">
        <v>32</v>
      </c>
      <c r="AX147" s="14" t="s">
        <v>69</v>
      </c>
      <c r="AY147" s="66" t="s">
        <v>112</v>
      </c>
    </row>
    <row r="148" spans="1:51" s="15" customFormat="1" ht="12">
      <c r="A148" s="200"/>
      <c r="B148" s="201"/>
      <c r="C148" s="200"/>
      <c r="D148" s="180" t="s">
        <v>132</v>
      </c>
      <c r="E148" s="202" t="s">
        <v>1</v>
      </c>
      <c r="F148" s="203" t="s">
        <v>135</v>
      </c>
      <c r="G148" s="200"/>
      <c r="H148" s="204">
        <v>494.586</v>
      </c>
      <c r="I148" s="200"/>
      <c r="J148" s="200"/>
      <c r="K148" s="200"/>
      <c r="L148" s="201"/>
      <c r="M148" s="205"/>
      <c r="N148" s="206"/>
      <c r="O148" s="206"/>
      <c r="P148" s="206"/>
      <c r="Q148" s="206"/>
      <c r="R148" s="206"/>
      <c r="S148" s="206"/>
      <c r="T148" s="207"/>
      <c r="U148" s="200"/>
      <c r="V148" s="200"/>
      <c r="AT148" s="67" t="s">
        <v>132</v>
      </c>
      <c r="AU148" s="67" t="s">
        <v>79</v>
      </c>
      <c r="AV148" s="15" t="s">
        <v>119</v>
      </c>
      <c r="AW148" s="15" t="s">
        <v>32</v>
      </c>
      <c r="AX148" s="15" t="s">
        <v>77</v>
      </c>
      <c r="AY148" s="67" t="s">
        <v>112</v>
      </c>
    </row>
    <row r="149" spans="1:65" s="2" customFormat="1" ht="24.2" customHeight="1">
      <c r="A149" s="83"/>
      <c r="B149" s="84"/>
      <c r="C149" s="208" t="s">
        <v>162</v>
      </c>
      <c r="D149" s="208" t="s">
        <v>163</v>
      </c>
      <c r="E149" s="209" t="s">
        <v>164</v>
      </c>
      <c r="F149" s="210" t="s">
        <v>165</v>
      </c>
      <c r="G149" s="211" t="s">
        <v>157</v>
      </c>
      <c r="H149" s="212">
        <v>568.774</v>
      </c>
      <c r="I149" s="68"/>
      <c r="J149" s="213">
        <f>ROUND(I149*H149,2)</f>
        <v>0</v>
      </c>
      <c r="K149" s="214"/>
      <c r="L149" s="215"/>
      <c r="M149" s="216" t="s">
        <v>1</v>
      </c>
      <c r="N149" s="217" t="s">
        <v>38</v>
      </c>
      <c r="O149" s="177"/>
      <c r="P149" s="178">
        <f>O149*H149</f>
        <v>0</v>
      </c>
      <c r="Q149" s="178">
        <v>0.0019</v>
      </c>
      <c r="R149" s="178">
        <f>Q149*H149</f>
        <v>1.0806706</v>
      </c>
      <c r="S149" s="178">
        <v>0</v>
      </c>
      <c r="T149" s="179">
        <f>S149*H149</f>
        <v>0</v>
      </c>
      <c r="U149" s="83"/>
      <c r="V149" s="83"/>
      <c r="W149" s="22"/>
      <c r="X149" s="22"/>
      <c r="Y149" s="22"/>
      <c r="Z149" s="22"/>
      <c r="AA149" s="22"/>
      <c r="AB149" s="22"/>
      <c r="AC149" s="22"/>
      <c r="AD149" s="22"/>
      <c r="AE149" s="22"/>
      <c r="AR149" s="63" t="s">
        <v>166</v>
      </c>
      <c r="AT149" s="63" t="s">
        <v>163</v>
      </c>
      <c r="AU149" s="63" t="s">
        <v>79</v>
      </c>
      <c r="AY149" s="17" t="s">
        <v>112</v>
      </c>
      <c r="BE149" s="64">
        <f>IF(N149="základní",J149,0)</f>
        <v>0</v>
      </c>
      <c r="BF149" s="64">
        <f>IF(N149="snížená",J149,0)</f>
        <v>0</v>
      </c>
      <c r="BG149" s="64">
        <f>IF(N149="zákl. přenesená",J149,0)</f>
        <v>0</v>
      </c>
      <c r="BH149" s="64">
        <f>IF(N149="sníž. přenesená",J149,0)</f>
        <v>0</v>
      </c>
      <c r="BI149" s="64">
        <f>IF(N149="nulová",J149,0)</f>
        <v>0</v>
      </c>
      <c r="BJ149" s="17" t="s">
        <v>77</v>
      </c>
      <c r="BK149" s="64">
        <f>ROUND(I149*H149,2)</f>
        <v>0</v>
      </c>
      <c r="BL149" s="17" t="s">
        <v>158</v>
      </c>
      <c r="BM149" s="63" t="s">
        <v>167</v>
      </c>
    </row>
    <row r="150" spans="1:47" s="2" customFormat="1" ht="12">
      <c r="A150" s="83"/>
      <c r="B150" s="84"/>
      <c r="C150" s="83"/>
      <c r="D150" s="180" t="s">
        <v>121</v>
      </c>
      <c r="E150" s="83"/>
      <c r="F150" s="181" t="s">
        <v>165</v>
      </c>
      <c r="G150" s="83"/>
      <c r="H150" s="83"/>
      <c r="I150" s="83"/>
      <c r="J150" s="83"/>
      <c r="K150" s="83"/>
      <c r="L150" s="84"/>
      <c r="M150" s="182"/>
      <c r="N150" s="183"/>
      <c r="O150" s="177"/>
      <c r="P150" s="177"/>
      <c r="Q150" s="177"/>
      <c r="R150" s="177"/>
      <c r="S150" s="177"/>
      <c r="T150" s="184"/>
      <c r="U150" s="83"/>
      <c r="V150" s="83"/>
      <c r="W150" s="22"/>
      <c r="X150" s="22"/>
      <c r="Y150" s="22"/>
      <c r="Z150" s="22"/>
      <c r="AA150" s="22"/>
      <c r="AB150" s="22"/>
      <c r="AC150" s="22"/>
      <c r="AD150" s="22"/>
      <c r="AE150" s="22"/>
      <c r="AT150" s="17" t="s">
        <v>121</v>
      </c>
      <c r="AU150" s="17" t="s">
        <v>79</v>
      </c>
    </row>
    <row r="151" spans="1:51" s="14" customFormat="1" ht="12">
      <c r="A151" s="192"/>
      <c r="B151" s="193"/>
      <c r="C151" s="192"/>
      <c r="D151" s="180" t="s">
        <v>132</v>
      </c>
      <c r="E151" s="194" t="s">
        <v>1</v>
      </c>
      <c r="F151" s="195" t="s">
        <v>168</v>
      </c>
      <c r="G151" s="192"/>
      <c r="H151" s="196">
        <v>568.774</v>
      </c>
      <c r="I151" s="192"/>
      <c r="J151" s="192"/>
      <c r="K151" s="192"/>
      <c r="L151" s="193"/>
      <c r="M151" s="197"/>
      <c r="N151" s="198"/>
      <c r="O151" s="198"/>
      <c r="P151" s="198"/>
      <c r="Q151" s="198"/>
      <c r="R151" s="198"/>
      <c r="S151" s="198"/>
      <c r="T151" s="199"/>
      <c r="U151" s="192"/>
      <c r="V151" s="192"/>
      <c r="AT151" s="66" t="s">
        <v>132</v>
      </c>
      <c r="AU151" s="66" t="s">
        <v>79</v>
      </c>
      <c r="AV151" s="14" t="s">
        <v>79</v>
      </c>
      <c r="AW151" s="14" t="s">
        <v>32</v>
      </c>
      <c r="AX151" s="14" t="s">
        <v>77</v>
      </c>
      <c r="AY151" s="66" t="s">
        <v>112</v>
      </c>
    </row>
    <row r="152" spans="1:65" s="2" customFormat="1" ht="24.2" customHeight="1">
      <c r="A152" s="83"/>
      <c r="B152" s="84"/>
      <c r="C152" s="168" t="s">
        <v>113</v>
      </c>
      <c r="D152" s="168" t="s">
        <v>115</v>
      </c>
      <c r="E152" s="169" t="s">
        <v>169</v>
      </c>
      <c r="F152" s="170" t="s">
        <v>170</v>
      </c>
      <c r="G152" s="171" t="s">
        <v>157</v>
      </c>
      <c r="H152" s="172">
        <v>473</v>
      </c>
      <c r="I152" s="62"/>
      <c r="J152" s="173">
        <f>ROUND(I152*H152,2)</f>
        <v>0</v>
      </c>
      <c r="K152" s="174"/>
      <c r="L152" s="84"/>
      <c r="M152" s="175" t="s">
        <v>1</v>
      </c>
      <c r="N152" s="176" t="s">
        <v>38</v>
      </c>
      <c r="O152" s="177"/>
      <c r="P152" s="178">
        <f>O152*H152</f>
        <v>0</v>
      </c>
      <c r="Q152" s="178">
        <v>0</v>
      </c>
      <c r="R152" s="178">
        <f>Q152*H152</f>
        <v>0</v>
      </c>
      <c r="S152" s="178">
        <v>0</v>
      </c>
      <c r="T152" s="179">
        <f>S152*H152</f>
        <v>0</v>
      </c>
      <c r="U152" s="83"/>
      <c r="V152" s="83"/>
      <c r="W152" s="22"/>
      <c r="X152" s="22"/>
      <c r="Y152" s="22"/>
      <c r="Z152" s="22"/>
      <c r="AA152" s="22"/>
      <c r="AB152" s="22"/>
      <c r="AC152" s="22"/>
      <c r="AD152" s="22"/>
      <c r="AE152" s="22"/>
      <c r="AR152" s="63" t="s">
        <v>158</v>
      </c>
      <c r="AT152" s="63" t="s">
        <v>115</v>
      </c>
      <c r="AU152" s="63" t="s">
        <v>79</v>
      </c>
      <c r="AY152" s="17" t="s">
        <v>112</v>
      </c>
      <c r="BE152" s="64">
        <f>IF(N152="základní",J152,0)</f>
        <v>0</v>
      </c>
      <c r="BF152" s="64">
        <f>IF(N152="snížená",J152,0)</f>
        <v>0</v>
      </c>
      <c r="BG152" s="64">
        <f>IF(N152="zákl. přenesená",J152,0)</f>
        <v>0</v>
      </c>
      <c r="BH152" s="64">
        <f>IF(N152="sníž. přenesená",J152,0)</f>
        <v>0</v>
      </c>
      <c r="BI152" s="64">
        <f>IF(N152="nulová",J152,0)</f>
        <v>0</v>
      </c>
      <c r="BJ152" s="17" t="s">
        <v>77</v>
      </c>
      <c r="BK152" s="64">
        <f>ROUND(I152*H152,2)</f>
        <v>0</v>
      </c>
      <c r="BL152" s="17" t="s">
        <v>158</v>
      </c>
      <c r="BM152" s="63" t="s">
        <v>171</v>
      </c>
    </row>
    <row r="153" spans="1:47" s="2" customFormat="1" ht="12">
      <c r="A153" s="83"/>
      <c r="B153" s="84"/>
      <c r="C153" s="83"/>
      <c r="D153" s="180" t="s">
        <v>121</v>
      </c>
      <c r="E153" s="83"/>
      <c r="F153" s="181" t="s">
        <v>170</v>
      </c>
      <c r="G153" s="83"/>
      <c r="H153" s="83"/>
      <c r="I153" s="83"/>
      <c r="J153" s="83"/>
      <c r="K153" s="83"/>
      <c r="L153" s="84"/>
      <c r="M153" s="182"/>
      <c r="N153" s="183"/>
      <c r="O153" s="177"/>
      <c r="P153" s="177"/>
      <c r="Q153" s="177"/>
      <c r="R153" s="177"/>
      <c r="S153" s="177"/>
      <c r="T153" s="184"/>
      <c r="U153" s="83"/>
      <c r="V153" s="83"/>
      <c r="W153" s="22"/>
      <c r="X153" s="22"/>
      <c r="Y153" s="22"/>
      <c r="Z153" s="22"/>
      <c r="AA153" s="22"/>
      <c r="AB153" s="22"/>
      <c r="AC153" s="22"/>
      <c r="AD153" s="22"/>
      <c r="AE153" s="22"/>
      <c r="AT153" s="17" t="s">
        <v>121</v>
      </c>
      <c r="AU153" s="17" t="s">
        <v>79</v>
      </c>
    </row>
    <row r="154" spans="1:51" s="13" customFormat="1" ht="12">
      <c r="A154" s="185"/>
      <c r="B154" s="186"/>
      <c r="C154" s="185"/>
      <c r="D154" s="180" t="s">
        <v>132</v>
      </c>
      <c r="E154" s="187" t="s">
        <v>1</v>
      </c>
      <c r="F154" s="188" t="s">
        <v>172</v>
      </c>
      <c r="G154" s="185"/>
      <c r="H154" s="187" t="s">
        <v>1</v>
      </c>
      <c r="I154" s="185"/>
      <c r="J154" s="185"/>
      <c r="K154" s="185"/>
      <c r="L154" s="186"/>
      <c r="M154" s="189"/>
      <c r="N154" s="190"/>
      <c r="O154" s="190"/>
      <c r="P154" s="190"/>
      <c r="Q154" s="190"/>
      <c r="R154" s="190"/>
      <c r="S154" s="190"/>
      <c r="T154" s="191"/>
      <c r="U154" s="185"/>
      <c r="V154" s="185"/>
      <c r="AT154" s="65" t="s">
        <v>132</v>
      </c>
      <c r="AU154" s="65" t="s">
        <v>79</v>
      </c>
      <c r="AV154" s="13" t="s">
        <v>77</v>
      </c>
      <c r="AW154" s="13" t="s">
        <v>32</v>
      </c>
      <c r="AX154" s="13" t="s">
        <v>69</v>
      </c>
      <c r="AY154" s="65" t="s">
        <v>112</v>
      </c>
    </row>
    <row r="155" spans="1:51" s="14" customFormat="1" ht="12">
      <c r="A155" s="192"/>
      <c r="B155" s="193"/>
      <c r="C155" s="192"/>
      <c r="D155" s="180" t="s">
        <v>132</v>
      </c>
      <c r="E155" s="194" t="s">
        <v>1</v>
      </c>
      <c r="F155" s="195" t="s">
        <v>173</v>
      </c>
      <c r="G155" s="192"/>
      <c r="H155" s="196">
        <v>473</v>
      </c>
      <c r="I155" s="192"/>
      <c r="J155" s="192"/>
      <c r="K155" s="192"/>
      <c r="L155" s="193"/>
      <c r="M155" s="197"/>
      <c r="N155" s="198"/>
      <c r="O155" s="198"/>
      <c r="P155" s="198"/>
      <c r="Q155" s="198"/>
      <c r="R155" s="198"/>
      <c r="S155" s="198"/>
      <c r="T155" s="199"/>
      <c r="U155" s="192"/>
      <c r="V155" s="192"/>
      <c r="AT155" s="66" t="s">
        <v>132</v>
      </c>
      <c r="AU155" s="66" t="s">
        <v>79</v>
      </c>
      <c r="AV155" s="14" t="s">
        <v>79</v>
      </c>
      <c r="AW155" s="14" t="s">
        <v>32</v>
      </c>
      <c r="AX155" s="14" t="s">
        <v>69</v>
      </c>
      <c r="AY155" s="66" t="s">
        <v>112</v>
      </c>
    </row>
    <row r="156" spans="1:51" s="15" customFormat="1" ht="12">
      <c r="A156" s="200"/>
      <c r="B156" s="201"/>
      <c r="C156" s="200"/>
      <c r="D156" s="180" t="s">
        <v>132</v>
      </c>
      <c r="E156" s="202" t="s">
        <v>1</v>
      </c>
      <c r="F156" s="203" t="s">
        <v>135</v>
      </c>
      <c r="G156" s="200"/>
      <c r="H156" s="204">
        <v>473</v>
      </c>
      <c r="I156" s="200"/>
      <c r="J156" s="200"/>
      <c r="K156" s="200"/>
      <c r="L156" s="201"/>
      <c r="M156" s="205"/>
      <c r="N156" s="206"/>
      <c r="O156" s="206"/>
      <c r="P156" s="206"/>
      <c r="Q156" s="206"/>
      <c r="R156" s="206"/>
      <c r="S156" s="206"/>
      <c r="T156" s="207"/>
      <c r="U156" s="200"/>
      <c r="V156" s="200"/>
      <c r="AT156" s="67" t="s">
        <v>132</v>
      </c>
      <c r="AU156" s="67" t="s">
        <v>79</v>
      </c>
      <c r="AV156" s="15" t="s">
        <v>119</v>
      </c>
      <c r="AW156" s="15" t="s">
        <v>32</v>
      </c>
      <c r="AX156" s="15" t="s">
        <v>77</v>
      </c>
      <c r="AY156" s="67" t="s">
        <v>112</v>
      </c>
    </row>
    <row r="157" spans="1:65" s="2" customFormat="1" ht="24.2" customHeight="1">
      <c r="A157" s="83"/>
      <c r="B157" s="84"/>
      <c r="C157" s="168" t="s">
        <v>174</v>
      </c>
      <c r="D157" s="168" t="s">
        <v>115</v>
      </c>
      <c r="E157" s="169" t="s">
        <v>175</v>
      </c>
      <c r="F157" s="170" t="s">
        <v>176</v>
      </c>
      <c r="G157" s="171" t="s">
        <v>157</v>
      </c>
      <c r="H157" s="172">
        <v>494.586</v>
      </c>
      <c r="I157" s="62"/>
      <c r="J157" s="173">
        <f>ROUND(I157*H157,2)</f>
        <v>0</v>
      </c>
      <c r="K157" s="174"/>
      <c r="L157" s="84"/>
      <c r="M157" s="175" t="s">
        <v>1</v>
      </c>
      <c r="N157" s="176" t="s">
        <v>38</v>
      </c>
      <c r="O157" s="177"/>
      <c r="P157" s="178">
        <f>O157*H157</f>
        <v>0</v>
      </c>
      <c r="Q157" s="178">
        <v>0</v>
      </c>
      <c r="R157" s="178">
        <f>Q157*H157</f>
        <v>0</v>
      </c>
      <c r="S157" s="178">
        <v>0</v>
      </c>
      <c r="T157" s="179">
        <f>S157*H157</f>
        <v>0</v>
      </c>
      <c r="U157" s="83"/>
      <c r="V157" s="83"/>
      <c r="W157" s="22"/>
      <c r="X157" s="22"/>
      <c r="Y157" s="22"/>
      <c r="Z157" s="22"/>
      <c r="AA157" s="22"/>
      <c r="AB157" s="22"/>
      <c r="AC157" s="22"/>
      <c r="AD157" s="22"/>
      <c r="AE157" s="22"/>
      <c r="AR157" s="63" t="s">
        <v>158</v>
      </c>
      <c r="AT157" s="63" t="s">
        <v>115</v>
      </c>
      <c r="AU157" s="63" t="s">
        <v>79</v>
      </c>
      <c r="AY157" s="17" t="s">
        <v>112</v>
      </c>
      <c r="BE157" s="64">
        <f>IF(N157="základní",J157,0)</f>
        <v>0</v>
      </c>
      <c r="BF157" s="64">
        <f>IF(N157="snížená",J157,0)</f>
        <v>0</v>
      </c>
      <c r="BG157" s="64">
        <f>IF(N157="zákl. přenesená",J157,0)</f>
        <v>0</v>
      </c>
      <c r="BH157" s="64">
        <f>IF(N157="sníž. přenesená",J157,0)</f>
        <v>0</v>
      </c>
      <c r="BI157" s="64">
        <f>IF(N157="nulová",J157,0)</f>
        <v>0</v>
      </c>
      <c r="BJ157" s="17" t="s">
        <v>77</v>
      </c>
      <c r="BK157" s="64">
        <f>ROUND(I157*H157,2)</f>
        <v>0</v>
      </c>
      <c r="BL157" s="17" t="s">
        <v>158</v>
      </c>
      <c r="BM157" s="63" t="s">
        <v>177</v>
      </c>
    </row>
    <row r="158" spans="1:47" s="2" customFormat="1" ht="12">
      <c r="A158" s="83"/>
      <c r="B158" s="84"/>
      <c r="C158" s="83"/>
      <c r="D158" s="180" t="s">
        <v>121</v>
      </c>
      <c r="E158" s="83"/>
      <c r="F158" s="181" t="s">
        <v>176</v>
      </c>
      <c r="G158" s="83"/>
      <c r="H158" s="83"/>
      <c r="I158" s="83"/>
      <c r="J158" s="83"/>
      <c r="K158" s="83"/>
      <c r="L158" s="84"/>
      <c r="M158" s="182"/>
      <c r="N158" s="183"/>
      <c r="O158" s="177"/>
      <c r="P158" s="177"/>
      <c r="Q158" s="177"/>
      <c r="R158" s="177"/>
      <c r="S158" s="177"/>
      <c r="T158" s="184"/>
      <c r="U158" s="83"/>
      <c r="V158" s="83"/>
      <c r="W158" s="22"/>
      <c r="X158" s="22"/>
      <c r="Y158" s="22"/>
      <c r="Z158" s="22"/>
      <c r="AA158" s="22"/>
      <c r="AB158" s="22"/>
      <c r="AC158" s="22"/>
      <c r="AD158" s="22"/>
      <c r="AE158" s="22"/>
      <c r="AT158" s="17" t="s">
        <v>121</v>
      </c>
      <c r="AU158" s="17" t="s">
        <v>79</v>
      </c>
    </row>
    <row r="159" spans="1:51" s="13" customFormat="1" ht="12">
      <c r="A159" s="185"/>
      <c r="B159" s="186"/>
      <c r="C159" s="185"/>
      <c r="D159" s="180" t="s">
        <v>132</v>
      </c>
      <c r="E159" s="187" t="s">
        <v>1</v>
      </c>
      <c r="F159" s="188" t="s">
        <v>178</v>
      </c>
      <c r="G159" s="185"/>
      <c r="H159" s="187" t="s">
        <v>1</v>
      </c>
      <c r="I159" s="185"/>
      <c r="J159" s="185"/>
      <c r="K159" s="185"/>
      <c r="L159" s="186"/>
      <c r="M159" s="189"/>
      <c r="N159" s="190"/>
      <c r="O159" s="190"/>
      <c r="P159" s="190"/>
      <c r="Q159" s="190"/>
      <c r="R159" s="190"/>
      <c r="S159" s="190"/>
      <c r="T159" s="191"/>
      <c r="U159" s="185"/>
      <c r="V159" s="185"/>
      <c r="AT159" s="65" t="s">
        <v>132</v>
      </c>
      <c r="AU159" s="65" t="s">
        <v>79</v>
      </c>
      <c r="AV159" s="13" t="s">
        <v>77</v>
      </c>
      <c r="AW159" s="13" t="s">
        <v>32</v>
      </c>
      <c r="AX159" s="13" t="s">
        <v>69</v>
      </c>
      <c r="AY159" s="65" t="s">
        <v>112</v>
      </c>
    </row>
    <row r="160" spans="1:51" s="14" customFormat="1" ht="12">
      <c r="A160" s="192"/>
      <c r="B160" s="193"/>
      <c r="C160" s="192"/>
      <c r="D160" s="180" t="s">
        <v>132</v>
      </c>
      <c r="E160" s="194" t="s">
        <v>1</v>
      </c>
      <c r="F160" s="195" t="s">
        <v>179</v>
      </c>
      <c r="G160" s="192"/>
      <c r="H160" s="196">
        <v>473</v>
      </c>
      <c r="I160" s="192"/>
      <c r="J160" s="192"/>
      <c r="K160" s="192"/>
      <c r="L160" s="193"/>
      <c r="M160" s="197"/>
      <c r="N160" s="198"/>
      <c r="O160" s="198"/>
      <c r="P160" s="198"/>
      <c r="Q160" s="198"/>
      <c r="R160" s="198"/>
      <c r="S160" s="198"/>
      <c r="T160" s="199"/>
      <c r="U160" s="192"/>
      <c r="V160" s="192"/>
      <c r="AT160" s="66" t="s">
        <v>132</v>
      </c>
      <c r="AU160" s="66" t="s">
        <v>79</v>
      </c>
      <c r="AV160" s="14" t="s">
        <v>79</v>
      </c>
      <c r="AW160" s="14" t="s">
        <v>32</v>
      </c>
      <c r="AX160" s="14" t="s">
        <v>69</v>
      </c>
      <c r="AY160" s="66" t="s">
        <v>112</v>
      </c>
    </row>
    <row r="161" spans="1:51" s="13" customFormat="1" ht="12">
      <c r="A161" s="185"/>
      <c r="B161" s="186"/>
      <c r="C161" s="185"/>
      <c r="D161" s="180" t="s">
        <v>132</v>
      </c>
      <c r="E161" s="187" t="s">
        <v>1</v>
      </c>
      <c r="F161" s="188" t="s">
        <v>180</v>
      </c>
      <c r="G161" s="185"/>
      <c r="H161" s="187" t="s">
        <v>1</v>
      </c>
      <c r="I161" s="185"/>
      <c r="J161" s="185"/>
      <c r="K161" s="185"/>
      <c r="L161" s="186"/>
      <c r="M161" s="189"/>
      <c r="N161" s="190"/>
      <c r="O161" s="190"/>
      <c r="P161" s="190"/>
      <c r="Q161" s="190"/>
      <c r="R161" s="190"/>
      <c r="S161" s="190"/>
      <c r="T161" s="191"/>
      <c r="U161" s="185"/>
      <c r="V161" s="185"/>
      <c r="AT161" s="65" t="s">
        <v>132</v>
      </c>
      <c r="AU161" s="65" t="s">
        <v>79</v>
      </c>
      <c r="AV161" s="13" t="s">
        <v>77</v>
      </c>
      <c r="AW161" s="13" t="s">
        <v>32</v>
      </c>
      <c r="AX161" s="13" t="s">
        <v>69</v>
      </c>
      <c r="AY161" s="65" t="s">
        <v>112</v>
      </c>
    </row>
    <row r="162" spans="1:51" s="14" customFormat="1" ht="22.5">
      <c r="A162" s="192"/>
      <c r="B162" s="193"/>
      <c r="C162" s="192"/>
      <c r="D162" s="180" t="s">
        <v>132</v>
      </c>
      <c r="E162" s="194" t="s">
        <v>1</v>
      </c>
      <c r="F162" s="195" t="s">
        <v>181</v>
      </c>
      <c r="G162" s="192"/>
      <c r="H162" s="196">
        <v>21.586</v>
      </c>
      <c r="I162" s="192"/>
      <c r="J162" s="192"/>
      <c r="K162" s="192"/>
      <c r="L162" s="193"/>
      <c r="M162" s="197"/>
      <c r="N162" s="198"/>
      <c r="O162" s="198"/>
      <c r="P162" s="198"/>
      <c r="Q162" s="198"/>
      <c r="R162" s="198"/>
      <c r="S162" s="198"/>
      <c r="T162" s="199"/>
      <c r="U162" s="192"/>
      <c r="V162" s="192"/>
      <c r="AT162" s="66" t="s">
        <v>132</v>
      </c>
      <c r="AU162" s="66" t="s">
        <v>79</v>
      </c>
      <c r="AV162" s="14" t="s">
        <v>79</v>
      </c>
      <c r="AW162" s="14" t="s">
        <v>32</v>
      </c>
      <c r="AX162" s="14" t="s">
        <v>69</v>
      </c>
      <c r="AY162" s="66" t="s">
        <v>112</v>
      </c>
    </row>
    <row r="163" spans="1:51" s="15" customFormat="1" ht="12">
      <c r="A163" s="200"/>
      <c r="B163" s="201"/>
      <c r="C163" s="200"/>
      <c r="D163" s="180" t="s">
        <v>132</v>
      </c>
      <c r="E163" s="202" t="s">
        <v>1</v>
      </c>
      <c r="F163" s="203" t="s">
        <v>135</v>
      </c>
      <c r="G163" s="200"/>
      <c r="H163" s="204">
        <v>494.586</v>
      </c>
      <c r="I163" s="200"/>
      <c r="J163" s="200"/>
      <c r="K163" s="200"/>
      <c r="L163" s="201"/>
      <c r="M163" s="205"/>
      <c r="N163" s="206"/>
      <c r="O163" s="206"/>
      <c r="P163" s="206"/>
      <c r="Q163" s="206"/>
      <c r="R163" s="206"/>
      <c r="S163" s="206"/>
      <c r="T163" s="207"/>
      <c r="U163" s="200"/>
      <c r="V163" s="200"/>
      <c r="AT163" s="67" t="s">
        <v>132</v>
      </c>
      <c r="AU163" s="67" t="s">
        <v>79</v>
      </c>
      <c r="AV163" s="15" t="s">
        <v>119</v>
      </c>
      <c r="AW163" s="15" t="s">
        <v>32</v>
      </c>
      <c r="AX163" s="15" t="s">
        <v>77</v>
      </c>
      <c r="AY163" s="67" t="s">
        <v>112</v>
      </c>
    </row>
    <row r="164" spans="1:65" s="2" customFormat="1" ht="14.45" customHeight="1">
      <c r="A164" s="83"/>
      <c r="B164" s="84"/>
      <c r="C164" s="208" t="s">
        <v>182</v>
      </c>
      <c r="D164" s="208" t="s">
        <v>163</v>
      </c>
      <c r="E164" s="209" t="s">
        <v>183</v>
      </c>
      <c r="F164" s="210" t="s">
        <v>184</v>
      </c>
      <c r="G164" s="211" t="s">
        <v>157</v>
      </c>
      <c r="H164" s="212">
        <v>1064.345</v>
      </c>
      <c r="I164" s="68"/>
      <c r="J164" s="213">
        <f>ROUND(I164*H164,2)</f>
        <v>0</v>
      </c>
      <c r="K164" s="214"/>
      <c r="L164" s="215"/>
      <c r="M164" s="216" t="s">
        <v>1</v>
      </c>
      <c r="N164" s="217" t="s">
        <v>38</v>
      </c>
      <c r="O164" s="177"/>
      <c r="P164" s="178">
        <f>O164*H164</f>
        <v>0</v>
      </c>
      <c r="Q164" s="178">
        <v>0.0004</v>
      </c>
      <c r="R164" s="178">
        <f>Q164*H164</f>
        <v>0.425738</v>
      </c>
      <c r="S164" s="178">
        <v>0</v>
      </c>
      <c r="T164" s="179">
        <f>S164*H164</f>
        <v>0</v>
      </c>
      <c r="U164" s="83"/>
      <c r="V164" s="83"/>
      <c r="W164" s="22"/>
      <c r="X164" s="22"/>
      <c r="Y164" s="22"/>
      <c r="Z164" s="22"/>
      <c r="AA164" s="22"/>
      <c r="AB164" s="22"/>
      <c r="AC164" s="22"/>
      <c r="AD164" s="22"/>
      <c r="AE164" s="22"/>
      <c r="AR164" s="63" t="s">
        <v>166</v>
      </c>
      <c r="AT164" s="63" t="s">
        <v>163</v>
      </c>
      <c r="AU164" s="63" t="s">
        <v>79</v>
      </c>
      <c r="AY164" s="17" t="s">
        <v>112</v>
      </c>
      <c r="BE164" s="64">
        <f>IF(N164="základní",J164,0)</f>
        <v>0</v>
      </c>
      <c r="BF164" s="64">
        <f>IF(N164="snížená",J164,0)</f>
        <v>0</v>
      </c>
      <c r="BG164" s="64">
        <f>IF(N164="zákl. přenesená",J164,0)</f>
        <v>0</v>
      </c>
      <c r="BH164" s="64">
        <f>IF(N164="sníž. přenesená",J164,0)</f>
        <v>0</v>
      </c>
      <c r="BI164" s="64">
        <f>IF(N164="nulová",J164,0)</f>
        <v>0</v>
      </c>
      <c r="BJ164" s="17" t="s">
        <v>77</v>
      </c>
      <c r="BK164" s="64">
        <f>ROUND(I164*H164,2)</f>
        <v>0</v>
      </c>
      <c r="BL164" s="17" t="s">
        <v>158</v>
      </c>
      <c r="BM164" s="63" t="s">
        <v>185</v>
      </c>
    </row>
    <row r="165" spans="1:47" s="2" customFormat="1" ht="12">
      <c r="A165" s="83"/>
      <c r="B165" s="84"/>
      <c r="C165" s="83"/>
      <c r="D165" s="180" t="s">
        <v>121</v>
      </c>
      <c r="E165" s="83"/>
      <c r="F165" s="181" t="s">
        <v>184</v>
      </c>
      <c r="G165" s="83"/>
      <c r="H165" s="83"/>
      <c r="I165" s="83"/>
      <c r="J165" s="83"/>
      <c r="K165" s="83"/>
      <c r="L165" s="84"/>
      <c r="M165" s="182"/>
      <c r="N165" s="183"/>
      <c r="O165" s="177"/>
      <c r="P165" s="177"/>
      <c r="Q165" s="177"/>
      <c r="R165" s="177"/>
      <c r="S165" s="177"/>
      <c r="T165" s="184"/>
      <c r="U165" s="83"/>
      <c r="V165" s="83"/>
      <c r="W165" s="22"/>
      <c r="X165" s="22"/>
      <c r="Y165" s="22"/>
      <c r="Z165" s="22"/>
      <c r="AA165" s="22"/>
      <c r="AB165" s="22"/>
      <c r="AC165" s="22"/>
      <c r="AD165" s="22"/>
      <c r="AE165" s="22"/>
      <c r="AT165" s="17" t="s">
        <v>121</v>
      </c>
      <c r="AU165" s="17" t="s">
        <v>79</v>
      </c>
    </row>
    <row r="166" spans="1:51" s="14" customFormat="1" ht="12">
      <c r="A166" s="192"/>
      <c r="B166" s="193"/>
      <c r="C166" s="192"/>
      <c r="D166" s="180" t="s">
        <v>132</v>
      </c>
      <c r="E166" s="194" t="s">
        <v>1</v>
      </c>
      <c r="F166" s="195" t="s">
        <v>186</v>
      </c>
      <c r="G166" s="192"/>
      <c r="H166" s="196">
        <v>967.586</v>
      </c>
      <c r="I166" s="192"/>
      <c r="J166" s="192"/>
      <c r="K166" s="192"/>
      <c r="L166" s="193"/>
      <c r="M166" s="197"/>
      <c r="N166" s="198"/>
      <c r="O166" s="198"/>
      <c r="P166" s="198"/>
      <c r="Q166" s="198"/>
      <c r="R166" s="198"/>
      <c r="S166" s="198"/>
      <c r="T166" s="199"/>
      <c r="U166" s="192"/>
      <c r="V166" s="192"/>
      <c r="AT166" s="66" t="s">
        <v>132</v>
      </c>
      <c r="AU166" s="66" t="s">
        <v>79</v>
      </c>
      <c r="AV166" s="14" t="s">
        <v>79</v>
      </c>
      <c r="AW166" s="14" t="s">
        <v>32</v>
      </c>
      <c r="AX166" s="14" t="s">
        <v>69</v>
      </c>
      <c r="AY166" s="66" t="s">
        <v>112</v>
      </c>
    </row>
    <row r="167" spans="1:51" s="15" customFormat="1" ht="12">
      <c r="A167" s="200"/>
      <c r="B167" s="201"/>
      <c r="C167" s="200"/>
      <c r="D167" s="180" t="s">
        <v>132</v>
      </c>
      <c r="E167" s="202" t="s">
        <v>1</v>
      </c>
      <c r="F167" s="203" t="s">
        <v>135</v>
      </c>
      <c r="G167" s="200"/>
      <c r="H167" s="204">
        <v>967.586</v>
      </c>
      <c r="I167" s="200"/>
      <c r="J167" s="200"/>
      <c r="K167" s="200"/>
      <c r="L167" s="201"/>
      <c r="M167" s="205"/>
      <c r="N167" s="206"/>
      <c r="O167" s="206"/>
      <c r="P167" s="206"/>
      <c r="Q167" s="206"/>
      <c r="R167" s="206"/>
      <c r="S167" s="206"/>
      <c r="T167" s="207"/>
      <c r="U167" s="200"/>
      <c r="V167" s="200"/>
      <c r="AT167" s="67" t="s">
        <v>132</v>
      </c>
      <c r="AU167" s="67" t="s">
        <v>79</v>
      </c>
      <c r="AV167" s="15" t="s">
        <v>119</v>
      </c>
      <c r="AW167" s="15" t="s">
        <v>32</v>
      </c>
      <c r="AX167" s="15" t="s">
        <v>69</v>
      </c>
      <c r="AY167" s="67" t="s">
        <v>112</v>
      </c>
    </row>
    <row r="168" spans="1:51" s="14" customFormat="1" ht="12">
      <c r="A168" s="192"/>
      <c r="B168" s="193"/>
      <c r="C168" s="192"/>
      <c r="D168" s="180" t="s">
        <v>132</v>
      </c>
      <c r="E168" s="194" t="s">
        <v>1</v>
      </c>
      <c r="F168" s="195" t="s">
        <v>187</v>
      </c>
      <c r="G168" s="192"/>
      <c r="H168" s="196">
        <v>1064.345</v>
      </c>
      <c r="I168" s="192"/>
      <c r="J168" s="192"/>
      <c r="K168" s="192"/>
      <c r="L168" s="193"/>
      <c r="M168" s="197"/>
      <c r="N168" s="198"/>
      <c r="O168" s="198"/>
      <c r="P168" s="198"/>
      <c r="Q168" s="198"/>
      <c r="R168" s="198"/>
      <c r="S168" s="198"/>
      <c r="T168" s="199"/>
      <c r="U168" s="192"/>
      <c r="V168" s="192"/>
      <c r="AT168" s="66" t="s">
        <v>132</v>
      </c>
      <c r="AU168" s="66" t="s">
        <v>79</v>
      </c>
      <c r="AV168" s="14" t="s">
        <v>79</v>
      </c>
      <c r="AW168" s="14" t="s">
        <v>32</v>
      </c>
      <c r="AX168" s="14" t="s">
        <v>77</v>
      </c>
      <c r="AY168" s="66" t="s">
        <v>112</v>
      </c>
    </row>
    <row r="169" spans="1:65" s="2" customFormat="1" ht="24.2" customHeight="1">
      <c r="A169" s="83"/>
      <c r="B169" s="84"/>
      <c r="C169" s="168" t="s">
        <v>188</v>
      </c>
      <c r="D169" s="168" t="s">
        <v>115</v>
      </c>
      <c r="E169" s="169" t="s">
        <v>189</v>
      </c>
      <c r="F169" s="170" t="s">
        <v>190</v>
      </c>
      <c r="G169" s="171" t="s">
        <v>191</v>
      </c>
      <c r="H169" s="69"/>
      <c r="I169" s="62"/>
      <c r="J169" s="173">
        <f>ROUND(I169*H169,2)</f>
        <v>0</v>
      </c>
      <c r="K169" s="174"/>
      <c r="L169" s="84"/>
      <c r="M169" s="175" t="s">
        <v>1</v>
      </c>
      <c r="N169" s="176" t="s">
        <v>38</v>
      </c>
      <c r="O169" s="177"/>
      <c r="P169" s="178">
        <f>O169*H169</f>
        <v>0</v>
      </c>
      <c r="Q169" s="178">
        <v>0</v>
      </c>
      <c r="R169" s="178">
        <f>Q169*H169</f>
        <v>0</v>
      </c>
      <c r="S169" s="178">
        <v>0</v>
      </c>
      <c r="T169" s="179">
        <f>S169*H169</f>
        <v>0</v>
      </c>
      <c r="U169" s="83"/>
      <c r="V169" s="83"/>
      <c r="W169" s="22"/>
      <c r="X169" s="22"/>
      <c r="Y169" s="22"/>
      <c r="Z169" s="22"/>
      <c r="AA169" s="22"/>
      <c r="AB169" s="22"/>
      <c r="AC169" s="22"/>
      <c r="AD169" s="22"/>
      <c r="AE169" s="22"/>
      <c r="AR169" s="63" t="s">
        <v>158</v>
      </c>
      <c r="AT169" s="63" t="s">
        <v>115</v>
      </c>
      <c r="AU169" s="63" t="s">
        <v>79</v>
      </c>
      <c r="AY169" s="17" t="s">
        <v>112</v>
      </c>
      <c r="BE169" s="64">
        <f>IF(N169="základní",J169,0)</f>
        <v>0</v>
      </c>
      <c r="BF169" s="64">
        <f>IF(N169="snížená",J169,0)</f>
        <v>0</v>
      </c>
      <c r="BG169" s="64">
        <f>IF(N169="zákl. přenesená",J169,0)</f>
        <v>0</v>
      </c>
      <c r="BH169" s="64">
        <f>IF(N169="sníž. přenesená",J169,0)</f>
        <v>0</v>
      </c>
      <c r="BI169" s="64">
        <f>IF(N169="nulová",J169,0)</f>
        <v>0</v>
      </c>
      <c r="BJ169" s="17" t="s">
        <v>77</v>
      </c>
      <c r="BK169" s="64">
        <f>ROUND(I169*H169,2)</f>
        <v>0</v>
      </c>
      <c r="BL169" s="17" t="s">
        <v>158</v>
      </c>
      <c r="BM169" s="63" t="s">
        <v>192</v>
      </c>
    </row>
    <row r="170" spans="1:47" s="2" customFormat="1" ht="19.5">
      <c r="A170" s="83"/>
      <c r="B170" s="84"/>
      <c r="C170" s="83"/>
      <c r="D170" s="180" t="s">
        <v>121</v>
      </c>
      <c r="E170" s="83"/>
      <c r="F170" s="181" t="s">
        <v>190</v>
      </c>
      <c r="G170" s="83"/>
      <c r="H170" s="83"/>
      <c r="I170" s="83"/>
      <c r="J170" s="83"/>
      <c r="K170" s="83"/>
      <c r="L170" s="84"/>
      <c r="M170" s="182"/>
      <c r="N170" s="183"/>
      <c r="O170" s="177"/>
      <c r="P170" s="177"/>
      <c r="Q170" s="177"/>
      <c r="R170" s="177"/>
      <c r="S170" s="177"/>
      <c r="T170" s="184"/>
      <c r="U170" s="83"/>
      <c r="V170" s="83"/>
      <c r="W170" s="22"/>
      <c r="X170" s="22"/>
      <c r="Y170" s="22"/>
      <c r="Z170" s="22"/>
      <c r="AA170" s="22"/>
      <c r="AB170" s="22"/>
      <c r="AC170" s="22"/>
      <c r="AD170" s="22"/>
      <c r="AE170" s="22"/>
      <c r="AT170" s="17" t="s">
        <v>121</v>
      </c>
      <c r="AU170" s="17" t="s">
        <v>79</v>
      </c>
    </row>
    <row r="171" spans="1:63" s="12" customFormat="1" ht="22.9" customHeight="1">
      <c r="A171" s="157"/>
      <c r="B171" s="158"/>
      <c r="C171" s="157"/>
      <c r="D171" s="159" t="s">
        <v>68</v>
      </c>
      <c r="E171" s="166" t="s">
        <v>193</v>
      </c>
      <c r="F171" s="166" t="s">
        <v>194</v>
      </c>
      <c r="G171" s="157"/>
      <c r="H171" s="157"/>
      <c r="I171" s="157"/>
      <c r="J171" s="167">
        <f>BK171</f>
        <v>0</v>
      </c>
      <c r="K171" s="157"/>
      <c r="L171" s="158"/>
      <c r="M171" s="162"/>
      <c r="N171" s="163"/>
      <c r="O171" s="163"/>
      <c r="P171" s="164">
        <f>SUM(P172:P189)</f>
        <v>0</v>
      </c>
      <c r="Q171" s="163"/>
      <c r="R171" s="164">
        <f>SUM(R172:R189)</f>
        <v>4.8246</v>
      </c>
      <c r="S171" s="163"/>
      <c r="T171" s="165">
        <f>SUM(T172:T189)</f>
        <v>23.9765</v>
      </c>
      <c r="U171" s="157"/>
      <c r="V171" s="157"/>
      <c r="AR171" s="59" t="s">
        <v>79</v>
      </c>
      <c r="AT171" s="60" t="s">
        <v>68</v>
      </c>
      <c r="AU171" s="60" t="s">
        <v>77</v>
      </c>
      <c r="AY171" s="59" t="s">
        <v>112</v>
      </c>
      <c r="BK171" s="61">
        <f>SUM(BK172:BK189)</f>
        <v>0</v>
      </c>
    </row>
    <row r="172" spans="1:65" s="2" customFormat="1" ht="24.2" customHeight="1">
      <c r="A172" s="83"/>
      <c r="B172" s="84"/>
      <c r="C172" s="168" t="s">
        <v>195</v>
      </c>
      <c r="D172" s="168" t="s">
        <v>115</v>
      </c>
      <c r="E172" s="169" t="s">
        <v>196</v>
      </c>
      <c r="F172" s="170" t="s">
        <v>197</v>
      </c>
      <c r="G172" s="171" t="s">
        <v>157</v>
      </c>
      <c r="H172" s="172">
        <v>473</v>
      </c>
      <c r="I172" s="62"/>
      <c r="J172" s="173">
        <f>ROUND(I172*H172,2)</f>
        <v>0</v>
      </c>
      <c r="K172" s="174"/>
      <c r="L172" s="84"/>
      <c r="M172" s="175" t="s">
        <v>1</v>
      </c>
      <c r="N172" s="176" t="s">
        <v>38</v>
      </c>
      <c r="O172" s="177"/>
      <c r="P172" s="178">
        <f>O172*H172</f>
        <v>0</v>
      </c>
      <c r="Q172" s="178">
        <v>0</v>
      </c>
      <c r="R172" s="178">
        <f>Q172*H172</f>
        <v>0</v>
      </c>
      <c r="S172" s="178">
        <v>0.0505</v>
      </c>
      <c r="T172" s="179">
        <f>S172*H172</f>
        <v>23.8865</v>
      </c>
      <c r="U172" s="83"/>
      <c r="V172" s="83"/>
      <c r="W172" s="22"/>
      <c r="X172" s="22"/>
      <c r="Y172" s="22"/>
      <c r="Z172" s="22"/>
      <c r="AA172" s="22"/>
      <c r="AB172" s="22"/>
      <c r="AC172" s="22"/>
      <c r="AD172" s="22"/>
      <c r="AE172" s="22"/>
      <c r="AR172" s="63" t="s">
        <v>158</v>
      </c>
      <c r="AT172" s="63" t="s">
        <v>115</v>
      </c>
      <c r="AU172" s="63" t="s">
        <v>79</v>
      </c>
      <c r="AY172" s="17" t="s">
        <v>112</v>
      </c>
      <c r="BE172" s="64">
        <f>IF(N172="základní",J172,0)</f>
        <v>0</v>
      </c>
      <c r="BF172" s="64">
        <f>IF(N172="snížená",J172,0)</f>
        <v>0</v>
      </c>
      <c r="BG172" s="64">
        <f>IF(N172="zákl. přenesená",J172,0)</f>
        <v>0</v>
      </c>
      <c r="BH172" s="64">
        <f>IF(N172="sníž. přenesená",J172,0)</f>
        <v>0</v>
      </c>
      <c r="BI172" s="64">
        <f>IF(N172="nulová",J172,0)</f>
        <v>0</v>
      </c>
      <c r="BJ172" s="17" t="s">
        <v>77</v>
      </c>
      <c r="BK172" s="64">
        <f>ROUND(I172*H172,2)</f>
        <v>0</v>
      </c>
      <c r="BL172" s="17" t="s">
        <v>158</v>
      </c>
      <c r="BM172" s="63" t="s">
        <v>198</v>
      </c>
    </row>
    <row r="173" spans="1:47" s="2" customFormat="1" ht="19.5">
      <c r="A173" s="83"/>
      <c r="B173" s="84"/>
      <c r="C173" s="83"/>
      <c r="D173" s="180" t="s">
        <v>121</v>
      </c>
      <c r="E173" s="83"/>
      <c r="F173" s="181" t="s">
        <v>197</v>
      </c>
      <c r="G173" s="83"/>
      <c r="H173" s="83"/>
      <c r="I173" s="83"/>
      <c r="J173" s="83"/>
      <c r="K173" s="83"/>
      <c r="L173" s="84"/>
      <c r="M173" s="182"/>
      <c r="N173" s="183"/>
      <c r="O173" s="177"/>
      <c r="P173" s="177"/>
      <c r="Q173" s="177"/>
      <c r="R173" s="177"/>
      <c r="S173" s="177"/>
      <c r="T173" s="184"/>
      <c r="U173" s="83"/>
      <c r="V173" s="83"/>
      <c r="W173" s="22"/>
      <c r="X173" s="22"/>
      <c r="Y173" s="22"/>
      <c r="Z173" s="22"/>
      <c r="AA173" s="22"/>
      <c r="AB173" s="22"/>
      <c r="AC173" s="22"/>
      <c r="AD173" s="22"/>
      <c r="AE173" s="22"/>
      <c r="AT173" s="17" t="s">
        <v>121</v>
      </c>
      <c r="AU173" s="17" t="s">
        <v>79</v>
      </c>
    </row>
    <row r="174" spans="1:65" s="2" customFormat="1" ht="24.2" customHeight="1">
      <c r="A174" s="83"/>
      <c r="B174" s="84"/>
      <c r="C174" s="168" t="s">
        <v>199</v>
      </c>
      <c r="D174" s="168" t="s">
        <v>115</v>
      </c>
      <c r="E174" s="169" t="s">
        <v>200</v>
      </c>
      <c r="F174" s="170" t="s">
        <v>201</v>
      </c>
      <c r="G174" s="171" t="s">
        <v>202</v>
      </c>
      <c r="H174" s="172">
        <v>30</v>
      </c>
      <c r="I174" s="62"/>
      <c r="J174" s="173">
        <f>ROUND(I174*H174,2)</f>
        <v>0</v>
      </c>
      <c r="K174" s="174"/>
      <c r="L174" s="84"/>
      <c r="M174" s="175" t="s">
        <v>1</v>
      </c>
      <c r="N174" s="176" t="s">
        <v>38</v>
      </c>
      <c r="O174" s="177"/>
      <c r="P174" s="178">
        <f>O174*H174</f>
        <v>0</v>
      </c>
      <c r="Q174" s="178">
        <v>0</v>
      </c>
      <c r="R174" s="178">
        <f>Q174*H174</f>
        <v>0</v>
      </c>
      <c r="S174" s="178">
        <v>0.003</v>
      </c>
      <c r="T174" s="179">
        <f>S174*H174</f>
        <v>0.09</v>
      </c>
      <c r="U174" s="83"/>
      <c r="V174" s="83"/>
      <c r="W174" s="22"/>
      <c r="X174" s="22"/>
      <c r="Y174" s="22"/>
      <c r="Z174" s="22"/>
      <c r="AA174" s="22"/>
      <c r="AB174" s="22"/>
      <c r="AC174" s="22"/>
      <c r="AD174" s="22"/>
      <c r="AE174" s="22"/>
      <c r="AR174" s="63" t="s">
        <v>158</v>
      </c>
      <c r="AT174" s="63" t="s">
        <v>115</v>
      </c>
      <c r="AU174" s="63" t="s">
        <v>79</v>
      </c>
      <c r="AY174" s="17" t="s">
        <v>112</v>
      </c>
      <c r="BE174" s="64">
        <f>IF(N174="základní",J174,0)</f>
        <v>0</v>
      </c>
      <c r="BF174" s="64">
        <f>IF(N174="snížená",J174,0)</f>
        <v>0</v>
      </c>
      <c r="BG174" s="64">
        <f>IF(N174="zákl. přenesená",J174,0)</f>
        <v>0</v>
      </c>
      <c r="BH174" s="64">
        <f>IF(N174="sníž. přenesená",J174,0)</f>
        <v>0</v>
      </c>
      <c r="BI174" s="64">
        <f>IF(N174="nulová",J174,0)</f>
        <v>0</v>
      </c>
      <c r="BJ174" s="17" t="s">
        <v>77</v>
      </c>
      <c r="BK174" s="64">
        <f>ROUND(I174*H174,2)</f>
        <v>0</v>
      </c>
      <c r="BL174" s="17" t="s">
        <v>158</v>
      </c>
      <c r="BM174" s="63" t="s">
        <v>203</v>
      </c>
    </row>
    <row r="175" spans="1:47" s="2" customFormat="1" ht="12">
      <c r="A175" s="83"/>
      <c r="B175" s="84"/>
      <c r="C175" s="83"/>
      <c r="D175" s="180" t="s">
        <v>121</v>
      </c>
      <c r="E175" s="83"/>
      <c r="F175" s="181" t="s">
        <v>201</v>
      </c>
      <c r="G175" s="83"/>
      <c r="H175" s="83"/>
      <c r="I175" s="83"/>
      <c r="J175" s="83"/>
      <c r="K175" s="83"/>
      <c r="L175" s="84"/>
      <c r="M175" s="182"/>
      <c r="N175" s="183"/>
      <c r="O175" s="177"/>
      <c r="P175" s="177"/>
      <c r="Q175" s="177"/>
      <c r="R175" s="177"/>
      <c r="S175" s="177"/>
      <c r="T175" s="184"/>
      <c r="U175" s="83"/>
      <c r="V175" s="83"/>
      <c r="W175" s="22"/>
      <c r="X175" s="22"/>
      <c r="Y175" s="22"/>
      <c r="Z175" s="22"/>
      <c r="AA175" s="22"/>
      <c r="AB175" s="22"/>
      <c r="AC175" s="22"/>
      <c r="AD175" s="22"/>
      <c r="AE175" s="22"/>
      <c r="AT175" s="17" t="s">
        <v>121</v>
      </c>
      <c r="AU175" s="17" t="s">
        <v>79</v>
      </c>
    </row>
    <row r="176" spans="1:65" s="2" customFormat="1" ht="24.2" customHeight="1">
      <c r="A176" s="83"/>
      <c r="B176" s="84"/>
      <c r="C176" s="168" t="s">
        <v>8</v>
      </c>
      <c r="D176" s="168" t="s">
        <v>115</v>
      </c>
      <c r="E176" s="169" t="s">
        <v>204</v>
      </c>
      <c r="F176" s="170" t="s">
        <v>205</v>
      </c>
      <c r="G176" s="171" t="s">
        <v>157</v>
      </c>
      <c r="H176" s="172">
        <v>473</v>
      </c>
      <c r="I176" s="62"/>
      <c r="J176" s="173">
        <f>ROUND(I176*H176,2)</f>
        <v>0</v>
      </c>
      <c r="K176" s="174"/>
      <c r="L176" s="84"/>
      <c r="M176" s="175" t="s">
        <v>1</v>
      </c>
      <c r="N176" s="176" t="s">
        <v>38</v>
      </c>
      <c r="O176" s="177"/>
      <c r="P176" s="178">
        <f>O176*H176</f>
        <v>0</v>
      </c>
      <c r="Q176" s="178">
        <v>0</v>
      </c>
      <c r="R176" s="178">
        <f>Q176*H176</f>
        <v>0</v>
      </c>
      <c r="S176" s="178">
        <v>0</v>
      </c>
      <c r="T176" s="179">
        <f>S176*H176</f>
        <v>0</v>
      </c>
      <c r="U176" s="83"/>
      <c r="V176" s="83"/>
      <c r="W176" s="22"/>
      <c r="X176" s="22"/>
      <c r="Y176" s="22"/>
      <c r="Z176" s="22"/>
      <c r="AA176" s="22"/>
      <c r="AB176" s="22"/>
      <c r="AC176" s="22"/>
      <c r="AD176" s="22"/>
      <c r="AE176" s="22"/>
      <c r="AR176" s="63" t="s">
        <v>158</v>
      </c>
      <c r="AT176" s="63" t="s">
        <v>115</v>
      </c>
      <c r="AU176" s="63" t="s">
        <v>79</v>
      </c>
      <c r="AY176" s="17" t="s">
        <v>112</v>
      </c>
      <c r="BE176" s="64">
        <f>IF(N176="základní",J176,0)</f>
        <v>0</v>
      </c>
      <c r="BF176" s="64">
        <f>IF(N176="snížená",J176,0)</f>
        <v>0</v>
      </c>
      <c r="BG176" s="64">
        <f>IF(N176="zákl. přenesená",J176,0)</f>
        <v>0</v>
      </c>
      <c r="BH176" s="64">
        <f>IF(N176="sníž. přenesená",J176,0)</f>
        <v>0</v>
      </c>
      <c r="BI176" s="64">
        <f>IF(N176="nulová",J176,0)</f>
        <v>0</v>
      </c>
      <c r="BJ176" s="17" t="s">
        <v>77</v>
      </c>
      <c r="BK176" s="64">
        <f>ROUND(I176*H176,2)</f>
        <v>0</v>
      </c>
      <c r="BL176" s="17" t="s">
        <v>158</v>
      </c>
      <c r="BM176" s="63" t="s">
        <v>206</v>
      </c>
    </row>
    <row r="177" spans="1:47" s="2" customFormat="1" ht="19.5">
      <c r="A177" s="83"/>
      <c r="B177" s="84"/>
      <c r="C177" s="83"/>
      <c r="D177" s="180" t="s">
        <v>121</v>
      </c>
      <c r="E177" s="83"/>
      <c r="F177" s="181" t="s">
        <v>205</v>
      </c>
      <c r="G177" s="83"/>
      <c r="H177" s="83"/>
      <c r="I177" s="83"/>
      <c r="J177" s="83"/>
      <c r="K177" s="83"/>
      <c r="L177" s="84"/>
      <c r="M177" s="182"/>
      <c r="N177" s="183"/>
      <c r="O177" s="177"/>
      <c r="P177" s="177"/>
      <c r="Q177" s="177"/>
      <c r="R177" s="177"/>
      <c r="S177" s="177"/>
      <c r="T177" s="184"/>
      <c r="U177" s="83"/>
      <c r="V177" s="83"/>
      <c r="W177" s="22"/>
      <c r="X177" s="22"/>
      <c r="Y177" s="22"/>
      <c r="Z177" s="22"/>
      <c r="AA177" s="22"/>
      <c r="AB177" s="22"/>
      <c r="AC177" s="22"/>
      <c r="AD177" s="22"/>
      <c r="AE177" s="22"/>
      <c r="AT177" s="17" t="s">
        <v>121</v>
      </c>
      <c r="AU177" s="17" t="s">
        <v>79</v>
      </c>
    </row>
    <row r="178" spans="1:65" s="2" customFormat="1" ht="24.2" customHeight="1">
      <c r="A178" s="83"/>
      <c r="B178" s="84"/>
      <c r="C178" s="208" t="s">
        <v>158</v>
      </c>
      <c r="D178" s="208" t="s">
        <v>163</v>
      </c>
      <c r="E178" s="209" t="s">
        <v>207</v>
      </c>
      <c r="F178" s="210" t="s">
        <v>208</v>
      </c>
      <c r="G178" s="211" t="s">
        <v>157</v>
      </c>
      <c r="H178" s="212">
        <v>964.92</v>
      </c>
      <c r="I178" s="68"/>
      <c r="J178" s="213">
        <f>ROUND(I178*H178,2)</f>
        <v>0</v>
      </c>
      <c r="K178" s="214"/>
      <c r="L178" s="215"/>
      <c r="M178" s="216" t="s">
        <v>1</v>
      </c>
      <c r="N178" s="217" t="s">
        <v>38</v>
      </c>
      <c r="O178" s="177"/>
      <c r="P178" s="178">
        <f>O178*H178</f>
        <v>0</v>
      </c>
      <c r="Q178" s="178">
        <v>0.005</v>
      </c>
      <c r="R178" s="178">
        <f>Q178*H178</f>
        <v>4.8246</v>
      </c>
      <c r="S178" s="178">
        <v>0</v>
      </c>
      <c r="T178" s="179">
        <f>S178*H178</f>
        <v>0</v>
      </c>
      <c r="U178" s="83"/>
      <c r="V178" s="83"/>
      <c r="W178" s="22"/>
      <c r="X178" s="22"/>
      <c r="Y178" s="22"/>
      <c r="Z178" s="22"/>
      <c r="AA178" s="22"/>
      <c r="AB178" s="22"/>
      <c r="AC178" s="22"/>
      <c r="AD178" s="22"/>
      <c r="AE178" s="22"/>
      <c r="AR178" s="63" t="s">
        <v>166</v>
      </c>
      <c r="AT178" s="63" t="s">
        <v>163</v>
      </c>
      <c r="AU178" s="63" t="s">
        <v>79</v>
      </c>
      <c r="AY178" s="17" t="s">
        <v>112</v>
      </c>
      <c r="BE178" s="64">
        <f>IF(N178="základní",J178,0)</f>
        <v>0</v>
      </c>
      <c r="BF178" s="64">
        <f>IF(N178="snížená",J178,0)</f>
        <v>0</v>
      </c>
      <c r="BG178" s="64">
        <f>IF(N178="zákl. přenesená",J178,0)</f>
        <v>0</v>
      </c>
      <c r="BH178" s="64">
        <f>IF(N178="sníž. přenesená",J178,0)</f>
        <v>0</v>
      </c>
      <c r="BI178" s="64">
        <f>IF(N178="nulová",J178,0)</f>
        <v>0</v>
      </c>
      <c r="BJ178" s="17" t="s">
        <v>77</v>
      </c>
      <c r="BK178" s="64">
        <f>ROUND(I178*H178,2)</f>
        <v>0</v>
      </c>
      <c r="BL178" s="17" t="s">
        <v>158</v>
      </c>
      <c r="BM178" s="63" t="s">
        <v>209</v>
      </c>
    </row>
    <row r="179" spans="1:47" s="2" customFormat="1" ht="12">
      <c r="A179" s="83"/>
      <c r="B179" s="84"/>
      <c r="C179" s="83"/>
      <c r="D179" s="180" t="s">
        <v>121</v>
      </c>
      <c r="E179" s="83"/>
      <c r="F179" s="181" t="s">
        <v>208</v>
      </c>
      <c r="G179" s="83"/>
      <c r="H179" s="83"/>
      <c r="I179" s="83"/>
      <c r="J179" s="83"/>
      <c r="K179" s="83"/>
      <c r="L179" s="84"/>
      <c r="M179" s="182"/>
      <c r="N179" s="183"/>
      <c r="O179" s="177"/>
      <c r="P179" s="177"/>
      <c r="Q179" s="177"/>
      <c r="R179" s="177"/>
      <c r="S179" s="177"/>
      <c r="T179" s="184"/>
      <c r="U179" s="83"/>
      <c r="V179" s="83"/>
      <c r="W179" s="22"/>
      <c r="X179" s="22"/>
      <c r="Y179" s="22"/>
      <c r="Z179" s="22"/>
      <c r="AA179" s="22"/>
      <c r="AB179" s="22"/>
      <c r="AC179" s="22"/>
      <c r="AD179" s="22"/>
      <c r="AE179" s="22"/>
      <c r="AT179" s="17" t="s">
        <v>121</v>
      </c>
      <c r="AU179" s="17" t="s">
        <v>79</v>
      </c>
    </row>
    <row r="180" spans="1:51" s="13" customFormat="1" ht="12">
      <c r="A180" s="185"/>
      <c r="B180" s="186"/>
      <c r="C180" s="185"/>
      <c r="D180" s="180" t="s">
        <v>132</v>
      </c>
      <c r="E180" s="187" t="s">
        <v>1</v>
      </c>
      <c r="F180" s="188" t="s">
        <v>210</v>
      </c>
      <c r="G180" s="185"/>
      <c r="H180" s="187" t="s">
        <v>1</v>
      </c>
      <c r="I180" s="185"/>
      <c r="J180" s="185"/>
      <c r="K180" s="185"/>
      <c r="L180" s="186"/>
      <c r="M180" s="189"/>
      <c r="N180" s="190"/>
      <c r="O180" s="190"/>
      <c r="P180" s="190"/>
      <c r="Q180" s="190"/>
      <c r="R180" s="190"/>
      <c r="S180" s="190"/>
      <c r="T180" s="191"/>
      <c r="U180" s="185"/>
      <c r="V180" s="185"/>
      <c r="AT180" s="65" t="s">
        <v>132</v>
      </c>
      <c r="AU180" s="65" t="s">
        <v>79</v>
      </c>
      <c r="AV180" s="13" t="s">
        <v>77</v>
      </c>
      <c r="AW180" s="13" t="s">
        <v>32</v>
      </c>
      <c r="AX180" s="13" t="s">
        <v>69</v>
      </c>
      <c r="AY180" s="65" t="s">
        <v>112</v>
      </c>
    </row>
    <row r="181" spans="1:51" s="14" customFormat="1" ht="12">
      <c r="A181" s="192"/>
      <c r="B181" s="193"/>
      <c r="C181" s="192"/>
      <c r="D181" s="180" t="s">
        <v>132</v>
      </c>
      <c r="E181" s="194" t="s">
        <v>1</v>
      </c>
      <c r="F181" s="195" t="s">
        <v>211</v>
      </c>
      <c r="G181" s="192"/>
      <c r="H181" s="196">
        <v>946</v>
      </c>
      <c r="I181" s="192"/>
      <c r="J181" s="192"/>
      <c r="K181" s="192"/>
      <c r="L181" s="193"/>
      <c r="M181" s="197"/>
      <c r="N181" s="198"/>
      <c r="O181" s="198"/>
      <c r="P181" s="198"/>
      <c r="Q181" s="198"/>
      <c r="R181" s="198"/>
      <c r="S181" s="198"/>
      <c r="T181" s="199"/>
      <c r="U181" s="192"/>
      <c r="V181" s="192"/>
      <c r="AT181" s="66" t="s">
        <v>132</v>
      </c>
      <c r="AU181" s="66" t="s">
        <v>79</v>
      </c>
      <c r="AV181" s="14" t="s">
        <v>79</v>
      </c>
      <c r="AW181" s="14" t="s">
        <v>32</v>
      </c>
      <c r="AX181" s="14" t="s">
        <v>69</v>
      </c>
      <c r="AY181" s="66" t="s">
        <v>112</v>
      </c>
    </row>
    <row r="182" spans="1:51" s="15" customFormat="1" ht="12">
      <c r="A182" s="200"/>
      <c r="B182" s="201"/>
      <c r="C182" s="200"/>
      <c r="D182" s="180" t="s">
        <v>132</v>
      </c>
      <c r="E182" s="202" t="s">
        <v>1</v>
      </c>
      <c r="F182" s="203" t="s">
        <v>135</v>
      </c>
      <c r="G182" s="200"/>
      <c r="H182" s="204">
        <v>946</v>
      </c>
      <c r="I182" s="200"/>
      <c r="J182" s="200"/>
      <c r="K182" s="200"/>
      <c r="L182" s="201"/>
      <c r="M182" s="205"/>
      <c r="N182" s="206"/>
      <c r="O182" s="206"/>
      <c r="P182" s="206"/>
      <c r="Q182" s="206"/>
      <c r="R182" s="206"/>
      <c r="S182" s="206"/>
      <c r="T182" s="207"/>
      <c r="U182" s="200"/>
      <c r="V182" s="200"/>
      <c r="AT182" s="67" t="s">
        <v>132</v>
      </c>
      <c r="AU182" s="67" t="s">
        <v>79</v>
      </c>
      <c r="AV182" s="15" t="s">
        <v>119</v>
      </c>
      <c r="AW182" s="15" t="s">
        <v>32</v>
      </c>
      <c r="AX182" s="15" t="s">
        <v>69</v>
      </c>
      <c r="AY182" s="67" t="s">
        <v>112</v>
      </c>
    </row>
    <row r="183" spans="1:51" s="14" customFormat="1" ht="12">
      <c r="A183" s="192"/>
      <c r="B183" s="193"/>
      <c r="C183" s="192"/>
      <c r="D183" s="180" t="s">
        <v>132</v>
      </c>
      <c r="E183" s="194" t="s">
        <v>1</v>
      </c>
      <c r="F183" s="195" t="s">
        <v>212</v>
      </c>
      <c r="G183" s="192"/>
      <c r="H183" s="196">
        <v>964.92</v>
      </c>
      <c r="I183" s="192"/>
      <c r="J183" s="192"/>
      <c r="K183" s="192"/>
      <c r="L183" s="193"/>
      <c r="M183" s="197"/>
      <c r="N183" s="198"/>
      <c r="O183" s="198"/>
      <c r="P183" s="198"/>
      <c r="Q183" s="198"/>
      <c r="R183" s="198"/>
      <c r="S183" s="198"/>
      <c r="T183" s="199"/>
      <c r="U183" s="192"/>
      <c r="V183" s="192"/>
      <c r="AT183" s="66" t="s">
        <v>132</v>
      </c>
      <c r="AU183" s="66" t="s">
        <v>79</v>
      </c>
      <c r="AV183" s="14" t="s">
        <v>79</v>
      </c>
      <c r="AW183" s="14" t="s">
        <v>32</v>
      </c>
      <c r="AX183" s="14" t="s">
        <v>77</v>
      </c>
      <c r="AY183" s="66" t="s">
        <v>112</v>
      </c>
    </row>
    <row r="184" spans="1:65" s="2" customFormat="1" ht="37.9" customHeight="1">
      <c r="A184" s="83"/>
      <c r="B184" s="84"/>
      <c r="C184" s="168" t="s">
        <v>213</v>
      </c>
      <c r="D184" s="168" t="s">
        <v>115</v>
      </c>
      <c r="E184" s="169" t="s">
        <v>214</v>
      </c>
      <c r="F184" s="170" t="s">
        <v>215</v>
      </c>
      <c r="G184" s="171" t="s">
        <v>202</v>
      </c>
      <c r="H184" s="172">
        <v>30</v>
      </c>
      <c r="I184" s="62"/>
      <c r="J184" s="173">
        <f>ROUND(I184*H184,2)</f>
        <v>0</v>
      </c>
      <c r="K184" s="174"/>
      <c r="L184" s="84"/>
      <c r="M184" s="175" t="s">
        <v>1</v>
      </c>
      <c r="N184" s="176" t="s">
        <v>38</v>
      </c>
      <c r="O184" s="177"/>
      <c r="P184" s="178">
        <f>O184*H184</f>
        <v>0</v>
      </c>
      <c r="Q184" s="178">
        <v>0</v>
      </c>
      <c r="R184" s="178">
        <f>Q184*H184</f>
        <v>0</v>
      </c>
      <c r="S184" s="178">
        <v>0</v>
      </c>
      <c r="T184" s="179">
        <f>S184*H184</f>
        <v>0</v>
      </c>
      <c r="U184" s="83"/>
      <c r="V184" s="83"/>
      <c r="W184" s="22"/>
      <c r="X184" s="22"/>
      <c r="Y184" s="22"/>
      <c r="Z184" s="22"/>
      <c r="AA184" s="22"/>
      <c r="AB184" s="22"/>
      <c r="AC184" s="22"/>
      <c r="AD184" s="22"/>
      <c r="AE184" s="22"/>
      <c r="AR184" s="63" t="s">
        <v>158</v>
      </c>
      <c r="AT184" s="63" t="s">
        <v>115</v>
      </c>
      <c r="AU184" s="63" t="s">
        <v>79</v>
      </c>
      <c r="AY184" s="17" t="s">
        <v>112</v>
      </c>
      <c r="BE184" s="64">
        <f>IF(N184="základní",J184,0)</f>
        <v>0</v>
      </c>
      <c r="BF184" s="64">
        <f>IF(N184="snížená",J184,0)</f>
        <v>0</v>
      </c>
      <c r="BG184" s="64">
        <f>IF(N184="zákl. přenesená",J184,0)</f>
        <v>0</v>
      </c>
      <c r="BH184" s="64">
        <f>IF(N184="sníž. přenesená",J184,0)</f>
        <v>0</v>
      </c>
      <c r="BI184" s="64">
        <f>IF(N184="nulová",J184,0)</f>
        <v>0</v>
      </c>
      <c r="BJ184" s="17" t="s">
        <v>77</v>
      </c>
      <c r="BK184" s="64">
        <f>ROUND(I184*H184,2)</f>
        <v>0</v>
      </c>
      <c r="BL184" s="17" t="s">
        <v>158</v>
      </c>
      <c r="BM184" s="63" t="s">
        <v>216</v>
      </c>
    </row>
    <row r="185" spans="1:47" s="2" customFormat="1" ht="19.5">
      <c r="A185" s="83"/>
      <c r="B185" s="84"/>
      <c r="C185" s="83"/>
      <c r="D185" s="180" t="s">
        <v>121</v>
      </c>
      <c r="E185" s="83"/>
      <c r="F185" s="181" t="s">
        <v>215</v>
      </c>
      <c r="G185" s="83"/>
      <c r="H185" s="83"/>
      <c r="I185" s="83"/>
      <c r="J185" s="83"/>
      <c r="K185" s="83"/>
      <c r="L185" s="84"/>
      <c r="M185" s="182"/>
      <c r="N185" s="183"/>
      <c r="O185" s="177"/>
      <c r="P185" s="177"/>
      <c r="Q185" s="177"/>
      <c r="R185" s="177"/>
      <c r="S185" s="177"/>
      <c r="T185" s="184"/>
      <c r="U185" s="83"/>
      <c r="V185" s="83"/>
      <c r="W185" s="22"/>
      <c r="X185" s="22"/>
      <c r="Y185" s="22"/>
      <c r="Z185" s="22"/>
      <c r="AA185" s="22"/>
      <c r="AB185" s="22"/>
      <c r="AC185" s="22"/>
      <c r="AD185" s="22"/>
      <c r="AE185" s="22"/>
      <c r="AT185" s="17" t="s">
        <v>121</v>
      </c>
      <c r="AU185" s="17" t="s">
        <v>79</v>
      </c>
    </row>
    <row r="186" spans="1:51" s="14" customFormat="1" ht="12">
      <c r="A186" s="192"/>
      <c r="B186" s="193"/>
      <c r="C186" s="192"/>
      <c r="D186" s="180" t="s">
        <v>132</v>
      </c>
      <c r="E186" s="194" t="s">
        <v>1</v>
      </c>
      <c r="F186" s="195" t="s">
        <v>217</v>
      </c>
      <c r="G186" s="192"/>
      <c r="H186" s="196">
        <v>30</v>
      </c>
      <c r="I186" s="192"/>
      <c r="J186" s="192"/>
      <c r="K186" s="192"/>
      <c r="L186" s="193"/>
      <c r="M186" s="197"/>
      <c r="N186" s="198"/>
      <c r="O186" s="198"/>
      <c r="P186" s="198"/>
      <c r="Q186" s="198"/>
      <c r="R186" s="198"/>
      <c r="S186" s="198"/>
      <c r="T186" s="199"/>
      <c r="U186" s="192"/>
      <c r="V186" s="192"/>
      <c r="AT186" s="66" t="s">
        <v>132</v>
      </c>
      <c r="AU186" s="66" t="s">
        <v>79</v>
      </c>
      <c r="AV186" s="14" t="s">
        <v>79</v>
      </c>
      <c r="AW186" s="14" t="s">
        <v>32</v>
      </c>
      <c r="AX186" s="14" t="s">
        <v>69</v>
      </c>
      <c r="AY186" s="66" t="s">
        <v>112</v>
      </c>
    </row>
    <row r="187" spans="1:51" s="15" customFormat="1" ht="12">
      <c r="A187" s="200"/>
      <c r="B187" s="201"/>
      <c r="C187" s="200"/>
      <c r="D187" s="180" t="s">
        <v>132</v>
      </c>
      <c r="E187" s="202" t="s">
        <v>1</v>
      </c>
      <c r="F187" s="203" t="s">
        <v>135</v>
      </c>
      <c r="G187" s="200"/>
      <c r="H187" s="204">
        <v>30</v>
      </c>
      <c r="I187" s="200"/>
      <c r="J187" s="200"/>
      <c r="K187" s="200"/>
      <c r="L187" s="201"/>
      <c r="M187" s="205"/>
      <c r="N187" s="206"/>
      <c r="O187" s="206"/>
      <c r="P187" s="206"/>
      <c r="Q187" s="206"/>
      <c r="R187" s="206"/>
      <c r="S187" s="206"/>
      <c r="T187" s="207"/>
      <c r="U187" s="200"/>
      <c r="V187" s="200"/>
      <c r="AT187" s="67" t="s">
        <v>132</v>
      </c>
      <c r="AU187" s="67" t="s">
        <v>79</v>
      </c>
      <c r="AV187" s="15" t="s">
        <v>119</v>
      </c>
      <c r="AW187" s="15" t="s">
        <v>32</v>
      </c>
      <c r="AX187" s="15" t="s">
        <v>77</v>
      </c>
      <c r="AY187" s="67" t="s">
        <v>112</v>
      </c>
    </row>
    <row r="188" spans="1:65" s="2" customFormat="1" ht="24.2" customHeight="1">
      <c r="A188" s="83"/>
      <c r="B188" s="84"/>
      <c r="C188" s="168" t="s">
        <v>218</v>
      </c>
      <c r="D188" s="168" t="s">
        <v>115</v>
      </c>
      <c r="E188" s="169" t="s">
        <v>219</v>
      </c>
      <c r="F188" s="170" t="s">
        <v>220</v>
      </c>
      <c r="G188" s="171" t="s">
        <v>191</v>
      </c>
      <c r="H188" s="69"/>
      <c r="I188" s="62"/>
      <c r="J188" s="173">
        <f>ROUND(I188*H188,2)</f>
        <v>0</v>
      </c>
      <c r="K188" s="174"/>
      <c r="L188" s="84"/>
      <c r="M188" s="175" t="s">
        <v>1</v>
      </c>
      <c r="N188" s="176" t="s">
        <v>38</v>
      </c>
      <c r="O188" s="177"/>
      <c r="P188" s="178">
        <f>O188*H188</f>
        <v>0</v>
      </c>
      <c r="Q188" s="178">
        <v>0</v>
      </c>
      <c r="R188" s="178">
        <f>Q188*H188</f>
        <v>0</v>
      </c>
      <c r="S188" s="178">
        <v>0</v>
      </c>
      <c r="T188" s="179">
        <f>S188*H188</f>
        <v>0</v>
      </c>
      <c r="U188" s="83"/>
      <c r="V188" s="83"/>
      <c r="W188" s="22"/>
      <c r="X188" s="22"/>
      <c r="Y188" s="22"/>
      <c r="Z188" s="22"/>
      <c r="AA188" s="22"/>
      <c r="AB188" s="22"/>
      <c r="AC188" s="22"/>
      <c r="AD188" s="22"/>
      <c r="AE188" s="22"/>
      <c r="AR188" s="63" t="s">
        <v>158</v>
      </c>
      <c r="AT188" s="63" t="s">
        <v>115</v>
      </c>
      <c r="AU188" s="63" t="s">
        <v>79</v>
      </c>
      <c r="AY188" s="17" t="s">
        <v>112</v>
      </c>
      <c r="BE188" s="64">
        <f>IF(N188="základní",J188,0)</f>
        <v>0</v>
      </c>
      <c r="BF188" s="64">
        <f>IF(N188="snížená",J188,0)</f>
        <v>0</v>
      </c>
      <c r="BG188" s="64">
        <f>IF(N188="zákl. přenesená",J188,0)</f>
        <v>0</v>
      </c>
      <c r="BH188" s="64">
        <f>IF(N188="sníž. přenesená",J188,0)</f>
        <v>0</v>
      </c>
      <c r="BI188" s="64">
        <f>IF(N188="nulová",J188,0)</f>
        <v>0</v>
      </c>
      <c r="BJ188" s="17" t="s">
        <v>77</v>
      </c>
      <c r="BK188" s="64">
        <f>ROUND(I188*H188,2)</f>
        <v>0</v>
      </c>
      <c r="BL188" s="17" t="s">
        <v>158</v>
      </c>
      <c r="BM188" s="63" t="s">
        <v>221</v>
      </c>
    </row>
    <row r="189" spans="1:47" s="2" customFormat="1" ht="12">
      <c r="A189" s="83"/>
      <c r="B189" s="84"/>
      <c r="C189" s="83"/>
      <c r="D189" s="180" t="s">
        <v>121</v>
      </c>
      <c r="E189" s="83"/>
      <c r="F189" s="181" t="s">
        <v>220</v>
      </c>
      <c r="G189" s="83"/>
      <c r="H189" s="83"/>
      <c r="I189" s="83"/>
      <c r="J189" s="83"/>
      <c r="K189" s="83"/>
      <c r="L189" s="84"/>
      <c r="M189" s="182"/>
      <c r="N189" s="183"/>
      <c r="O189" s="177"/>
      <c r="P189" s="177"/>
      <c r="Q189" s="177"/>
      <c r="R189" s="177"/>
      <c r="S189" s="177"/>
      <c r="T189" s="184"/>
      <c r="U189" s="83"/>
      <c r="V189" s="83"/>
      <c r="W189" s="22"/>
      <c r="X189" s="22"/>
      <c r="Y189" s="22"/>
      <c r="Z189" s="22"/>
      <c r="AA189" s="22"/>
      <c r="AB189" s="22"/>
      <c r="AC189" s="22"/>
      <c r="AD189" s="22"/>
      <c r="AE189" s="22"/>
      <c r="AT189" s="17" t="s">
        <v>121</v>
      </c>
      <c r="AU189" s="17" t="s">
        <v>79</v>
      </c>
    </row>
    <row r="190" spans="1:63" s="12" customFormat="1" ht="22.9" customHeight="1">
      <c r="A190" s="157"/>
      <c r="B190" s="158"/>
      <c r="C190" s="157"/>
      <c r="D190" s="159" t="s">
        <v>68</v>
      </c>
      <c r="E190" s="166" t="s">
        <v>222</v>
      </c>
      <c r="F190" s="166" t="s">
        <v>223</v>
      </c>
      <c r="G190" s="157"/>
      <c r="H190" s="157"/>
      <c r="I190" s="157"/>
      <c r="J190" s="167">
        <f>BK190</f>
        <v>0</v>
      </c>
      <c r="K190" s="157"/>
      <c r="L190" s="158"/>
      <c r="M190" s="162"/>
      <c r="N190" s="163"/>
      <c r="O190" s="163"/>
      <c r="P190" s="164">
        <f>SUM(P191:P212)</f>
        <v>0</v>
      </c>
      <c r="Q190" s="163"/>
      <c r="R190" s="164">
        <f>SUM(R191:R212)</f>
        <v>2.5535606</v>
      </c>
      <c r="S190" s="163"/>
      <c r="T190" s="165">
        <f>SUM(T191:T212)</f>
        <v>0.1939032</v>
      </c>
      <c r="U190" s="157"/>
      <c r="V190" s="157"/>
      <c r="AR190" s="59" t="s">
        <v>79</v>
      </c>
      <c r="AT190" s="60" t="s">
        <v>68</v>
      </c>
      <c r="AU190" s="60" t="s">
        <v>77</v>
      </c>
      <c r="AY190" s="59" t="s">
        <v>112</v>
      </c>
      <c r="BK190" s="61">
        <f>SUM(BK191:BK212)</f>
        <v>0</v>
      </c>
    </row>
    <row r="191" spans="1:65" s="2" customFormat="1" ht="24.2" customHeight="1">
      <c r="A191" s="83"/>
      <c r="B191" s="84"/>
      <c r="C191" s="168" t="s">
        <v>224</v>
      </c>
      <c r="D191" s="168" t="s">
        <v>115</v>
      </c>
      <c r="E191" s="169" t="s">
        <v>225</v>
      </c>
      <c r="F191" s="170" t="s">
        <v>226</v>
      </c>
      <c r="G191" s="171" t="s">
        <v>126</v>
      </c>
      <c r="H191" s="172">
        <v>101.52</v>
      </c>
      <c r="I191" s="62"/>
      <c r="J191" s="173">
        <f>ROUND(I191*H191,2)</f>
        <v>0</v>
      </c>
      <c r="K191" s="174"/>
      <c r="L191" s="84"/>
      <c r="M191" s="175" t="s">
        <v>1</v>
      </c>
      <c r="N191" s="176" t="s">
        <v>38</v>
      </c>
      <c r="O191" s="177"/>
      <c r="P191" s="178">
        <f>O191*H191</f>
        <v>0</v>
      </c>
      <c r="Q191" s="178">
        <v>0</v>
      </c>
      <c r="R191" s="178">
        <f>Q191*H191</f>
        <v>0</v>
      </c>
      <c r="S191" s="178">
        <v>0.00191</v>
      </c>
      <c r="T191" s="179">
        <f>S191*H191</f>
        <v>0.1939032</v>
      </c>
      <c r="U191" s="83"/>
      <c r="V191" s="83"/>
      <c r="W191" s="22"/>
      <c r="X191" s="22"/>
      <c r="Y191" s="22"/>
      <c r="Z191" s="22"/>
      <c r="AA191" s="22"/>
      <c r="AB191" s="22"/>
      <c r="AC191" s="22"/>
      <c r="AD191" s="22"/>
      <c r="AE191" s="22"/>
      <c r="AR191" s="63" t="s">
        <v>158</v>
      </c>
      <c r="AT191" s="63" t="s">
        <v>115</v>
      </c>
      <c r="AU191" s="63" t="s">
        <v>79</v>
      </c>
      <c r="AY191" s="17" t="s">
        <v>112</v>
      </c>
      <c r="BE191" s="64">
        <f>IF(N191="základní",J191,0)</f>
        <v>0</v>
      </c>
      <c r="BF191" s="64">
        <f>IF(N191="snížená",J191,0)</f>
        <v>0</v>
      </c>
      <c r="BG191" s="64">
        <f>IF(N191="zákl. přenesená",J191,0)</f>
        <v>0</v>
      </c>
      <c r="BH191" s="64">
        <f>IF(N191="sníž. přenesená",J191,0)</f>
        <v>0</v>
      </c>
      <c r="BI191" s="64">
        <f>IF(N191="nulová",J191,0)</f>
        <v>0</v>
      </c>
      <c r="BJ191" s="17" t="s">
        <v>77</v>
      </c>
      <c r="BK191" s="64">
        <f>ROUND(I191*H191,2)</f>
        <v>0</v>
      </c>
      <c r="BL191" s="17" t="s">
        <v>158</v>
      </c>
      <c r="BM191" s="63" t="s">
        <v>227</v>
      </c>
    </row>
    <row r="192" spans="1:47" s="2" customFormat="1" ht="12">
      <c r="A192" s="83"/>
      <c r="B192" s="84"/>
      <c r="C192" s="83"/>
      <c r="D192" s="180" t="s">
        <v>121</v>
      </c>
      <c r="E192" s="83"/>
      <c r="F192" s="181" t="s">
        <v>226</v>
      </c>
      <c r="G192" s="83"/>
      <c r="H192" s="83"/>
      <c r="I192" s="83"/>
      <c r="J192" s="83"/>
      <c r="K192" s="83"/>
      <c r="L192" s="84"/>
      <c r="M192" s="182"/>
      <c r="N192" s="183"/>
      <c r="O192" s="177"/>
      <c r="P192" s="177"/>
      <c r="Q192" s="177"/>
      <c r="R192" s="177"/>
      <c r="S192" s="177"/>
      <c r="T192" s="184"/>
      <c r="U192" s="83"/>
      <c r="V192" s="83"/>
      <c r="W192" s="22"/>
      <c r="X192" s="22"/>
      <c r="Y192" s="22"/>
      <c r="Z192" s="22"/>
      <c r="AA192" s="22"/>
      <c r="AB192" s="22"/>
      <c r="AC192" s="22"/>
      <c r="AD192" s="22"/>
      <c r="AE192" s="22"/>
      <c r="AT192" s="17" t="s">
        <v>121</v>
      </c>
      <c r="AU192" s="17" t="s">
        <v>79</v>
      </c>
    </row>
    <row r="193" spans="1:51" s="13" customFormat="1" ht="12">
      <c r="A193" s="185"/>
      <c r="B193" s="186"/>
      <c r="C193" s="185"/>
      <c r="D193" s="180" t="s">
        <v>132</v>
      </c>
      <c r="E193" s="187" t="s">
        <v>1</v>
      </c>
      <c r="F193" s="188" t="s">
        <v>228</v>
      </c>
      <c r="G193" s="185"/>
      <c r="H193" s="187" t="s">
        <v>1</v>
      </c>
      <c r="I193" s="185"/>
      <c r="J193" s="185"/>
      <c r="K193" s="185"/>
      <c r="L193" s="186"/>
      <c r="M193" s="189"/>
      <c r="N193" s="190"/>
      <c r="O193" s="190"/>
      <c r="P193" s="190"/>
      <c r="Q193" s="190"/>
      <c r="R193" s="190"/>
      <c r="S193" s="190"/>
      <c r="T193" s="191"/>
      <c r="U193" s="185"/>
      <c r="V193" s="185"/>
      <c r="AT193" s="65" t="s">
        <v>132</v>
      </c>
      <c r="AU193" s="65" t="s">
        <v>79</v>
      </c>
      <c r="AV193" s="13" t="s">
        <v>77</v>
      </c>
      <c r="AW193" s="13" t="s">
        <v>32</v>
      </c>
      <c r="AX193" s="13" t="s">
        <v>69</v>
      </c>
      <c r="AY193" s="65" t="s">
        <v>112</v>
      </c>
    </row>
    <row r="194" spans="1:51" s="14" customFormat="1" ht="12">
      <c r="A194" s="192"/>
      <c r="B194" s="193"/>
      <c r="C194" s="192"/>
      <c r="D194" s="180" t="s">
        <v>132</v>
      </c>
      <c r="E194" s="194" t="s">
        <v>1</v>
      </c>
      <c r="F194" s="195" t="s">
        <v>229</v>
      </c>
      <c r="G194" s="192"/>
      <c r="H194" s="196">
        <v>101.52</v>
      </c>
      <c r="I194" s="192"/>
      <c r="J194" s="192"/>
      <c r="K194" s="192"/>
      <c r="L194" s="193"/>
      <c r="M194" s="197"/>
      <c r="N194" s="198"/>
      <c r="O194" s="198"/>
      <c r="P194" s="198"/>
      <c r="Q194" s="198"/>
      <c r="R194" s="198"/>
      <c r="S194" s="198"/>
      <c r="T194" s="199"/>
      <c r="U194" s="192"/>
      <c r="V194" s="192"/>
      <c r="AT194" s="66" t="s">
        <v>132</v>
      </c>
      <c r="AU194" s="66" t="s">
        <v>79</v>
      </c>
      <c r="AV194" s="14" t="s">
        <v>79</v>
      </c>
      <c r="AW194" s="14" t="s">
        <v>32</v>
      </c>
      <c r="AX194" s="14" t="s">
        <v>69</v>
      </c>
      <c r="AY194" s="66" t="s">
        <v>112</v>
      </c>
    </row>
    <row r="195" spans="1:51" s="15" customFormat="1" ht="12">
      <c r="A195" s="200"/>
      <c r="B195" s="201"/>
      <c r="C195" s="200"/>
      <c r="D195" s="180" t="s">
        <v>132</v>
      </c>
      <c r="E195" s="202" t="s">
        <v>1</v>
      </c>
      <c r="F195" s="203" t="s">
        <v>135</v>
      </c>
      <c r="G195" s="200"/>
      <c r="H195" s="204">
        <v>101.52</v>
      </c>
      <c r="I195" s="200"/>
      <c r="J195" s="200"/>
      <c r="K195" s="200"/>
      <c r="L195" s="201"/>
      <c r="M195" s="205"/>
      <c r="N195" s="206"/>
      <c r="O195" s="206"/>
      <c r="P195" s="206"/>
      <c r="Q195" s="206"/>
      <c r="R195" s="206"/>
      <c r="S195" s="206"/>
      <c r="T195" s="207"/>
      <c r="U195" s="200"/>
      <c r="V195" s="200"/>
      <c r="AT195" s="67" t="s">
        <v>132</v>
      </c>
      <c r="AU195" s="67" t="s">
        <v>79</v>
      </c>
      <c r="AV195" s="15" t="s">
        <v>119</v>
      </c>
      <c r="AW195" s="15" t="s">
        <v>32</v>
      </c>
      <c r="AX195" s="15" t="s">
        <v>77</v>
      </c>
      <c r="AY195" s="67" t="s">
        <v>112</v>
      </c>
    </row>
    <row r="196" spans="1:65" s="2" customFormat="1" ht="24.2" customHeight="1">
      <c r="A196" s="83"/>
      <c r="B196" s="84"/>
      <c r="C196" s="168" t="s">
        <v>230</v>
      </c>
      <c r="D196" s="168" t="s">
        <v>115</v>
      </c>
      <c r="E196" s="169" t="s">
        <v>231</v>
      </c>
      <c r="F196" s="170" t="s">
        <v>232</v>
      </c>
      <c r="G196" s="171" t="s">
        <v>126</v>
      </c>
      <c r="H196" s="172">
        <v>204.04</v>
      </c>
      <c r="I196" s="62"/>
      <c r="J196" s="173">
        <f>ROUND(I196*H196,2)</f>
        <v>0</v>
      </c>
      <c r="K196" s="174"/>
      <c r="L196" s="84"/>
      <c r="M196" s="175" t="s">
        <v>1</v>
      </c>
      <c r="N196" s="176" t="s">
        <v>38</v>
      </c>
      <c r="O196" s="177"/>
      <c r="P196" s="178">
        <f>O196*H196</f>
        <v>0</v>
      </c>
      <c r="Q196" s="178">
        <v>0</v>
      </c>
      <c r="R196" s="178">
        <f>Q196*H196</f>
        <v>0</v>
      </c>
      <c r="S196" s="178">
        <v>0</v>
      </c>
      <c r="T196" s="179">
        <f>S196*H196</f>
        <v>0</v>
      </c>
      <c r="U196" s="83"/>
      <c r="V196" s="83"/>
      <c r="W196" s="22"/>
      <c r="X196" s="22"/>
      <c r="Y196" s="22"/>
      <c r="Z196" s="22"/>
      <c r="AA196" s="22"/>
      <c r="AB196" s="22"/>
      <c r="AC196" s="22"/>
      <c r="AD196" s="22"/>
      <c r="AE196" s="22"/>
      <c r="AR196" s="63" t="s">
        <v>158</v>
      </c>
      <c r="AT196" s="63" t="s">
        <v>115</v>
      </c>
      <c r="AU196" s="63" t="s">
        <v>79</v>
      </c>
      <c r="AY196" s="17" t="s">
        <v>112</v>
      </c>
      <c r="BE196" s="64">
        <f>IF(N196="základní",J196,0)</f>
        <v>0</v>
      </c>
      <c r="BF196" s="64">
        <f>IF(N196="snížená",J196,0)</f>
        <v>0</v>
      </c>
      <c r="BG196" s="64">
        <f>IF(N196="zákl. přenesená",J196,0)</f>
        <v>0</v>
      </c>
      <c r="BH196" s="64">
        <f>IF(N196="sníž. přenesená",J196,0)</f>
        <v>0</v>
      </c>
      <c r="BI196" s="64">
        <f>IF(N196="nulová",J196,0)</f>
        <v>0</v>
      </c>
      <c r="BJ196" s="17" t="s">
        <v>77</v>
      </c>
      <c r="BK196" s="64">
        <f>ROUND(I196*H196,2)</f>
        <v>0</v>
      </c>
      <c r="BL196" s="17" t="s">
        <v>158</v>
      </c>
      <c r="BM196" s="63" t="s">
        <v>233</v>
      </c>
    </row>
    <row r="197" spans="1:47" s="2" customFormat="1" ht="19.5">
      <c r="A197" s="83"/>
      <c r="B197" s="84"/>
      <c r="C197" s="83"/>
      <c r="D197" s="180" t="s">
        <v>121</v>
      </c>
      <c r="E197" s="83"/>
      <c r="F197" s="181" t="s">
        <v>232</v>
      </c>
      <c r="G197" s="83"/>
      <c r="H197" s="83"/>
      <c r="I197" s="83"/>
      <c r="J197" s="83"/>
      <c r="K197" s="83"/>
      <c r="L197" s="84"/>
      <c r="M197" s="182"/>
      <c r="N197" s="183"/>
      <c r="O197" s="177"/>
      <c r="P197" s="177"/>
      <c r="Q197" s="177"/>
      <c r="R197" s="177"/>
      <c r="S197" s="177"/>
      <c r="T197" s="184"/>
      <c r="U197" s="83"/>
      <c r="V197" s="83"/>
      <c r="W197" s="22"/>
      <c r="X197" s="22"/>
      <c r="Y197" s="22"/>
      <c r="Z197" s="22"/>
      <c r="AA197" s="22"/>
      <c r="AB197" s="22"/>
      <c r="AC197" s="22"/>
      <c r="AD197" s="22"/>
      <c r="AE197" s="22"/>
      <c r="AT197" s="17" t="s">
        <v>121</v>
      </c>
      <c r="AU197" s="17" t="s">
        <v>79</v>
      </c>
    </row>
    <row r="198" spans="1:51" s="13" customFormat="1" ht="12">
      <c r="A198" s="185"/>
      <c r="B198" s="186"/>
      <c r="C198" s="185"/>
      <c r="D198" s="180" t="s">
        <v>132</v>
      </c>
      <c r="E198" s="187" t="s">
        <v>1</v>
      </c>
      <c r="F198" s="188" t="s">
        <v>234</v>
      </c>
      <c r="G198" s="185"/>
      <c r="H198" s="187" t="s">
        <v>1</v>
      </c>
      <c r="I198" s="185"/>
      <c r="J198" s="185"/>
      <c r="K198" s="185"/>
      <c r="L198" s="186"/>
      <c r="M198" s="189"/>
      <c r="N198" s="190"/>
      <c r="O198" s="190"/>
      <c r="P198" s="190"/>
      <c r="Q198" s="190"/>
      <c r="R198" s="190"/>
      <c r="S198" s="190"/>
      <c r="T198" s="191"/>
      <c r="U198" s="185"/>
      <c r="V198" s="185"/>
      <c r="AT198" s="65" t="s">
        <v>132</v>
      </c>
      <c r="AU198" s="65" t="s">
        <v>79</v>
      </c>
      <c r="AV198" s="13" t="s">
        <v>77</v>
      </c>
      <c r="AW198" s="13" t="s">
        <v>32</v>
      </c>
      <c r="AX198" s="13" t="s">
        <v>69</v>
      </c>
      <c r="AY198" s="65" t="s">
        <v>112</v>
      </c>
    </row>
    <row r="199" spans="1:51" s="14" customFormat="1" ht="12">
      <c r="A199" s="192"/>
      <c r="B199" s="193"/>
      <c r="C199" s="192"/>
      <c r="D199" s="180" t="s">
        <v>132</v>
      </c>
      <c r="E199" s="194" t="s">
        <v>1</v>
      </c>
      <c r="F199" s="195" t="s">
        <v>235</v>
      </c>
      <c r="G199" s="192"/>
      <c r="H199" s="196">
        <v>204.04</v>
      </c>
      <c r="I199" s="192"/>
      <c r="J199" s="192"/>
      <c r="K199" s="192"/>
      <c r="L199" s="193"/>
      <c r="M199" s="197"/>
      <c r="N199" s="198"/>
      <c r="O199" s="198"/>
      <c r="P199" s="198"/>
      <c r="Q199" s="198"/>
      <c r="R199" s="198"/>
      <c r="S199" s="198"/>
      <c r="T199" s="199"/>
      <c r="U199" s="192"/>
      <c r="V199" s="192"/>
      <c r="AT199" s="66" t="s">
        <v>132</v>
      </c>
      <c r="AU199" s="66" t="s">
        <v>79</v>
      </c>
      <c r="AV199" s="14" t="s">
        <v>79</v>
      </c>
      <c r="AW199" s="14" t="s">
        <v>32</v>
      </c>
      <c r="AX199" s="14" t="s">
        <v>69</v>
      </c>
      <c r="AY199" s="66" t="s">
        <v>112</v>
      </c>
    </row>
    <row r="200" spans="1:51" s="15" customFormat="1" ht="12">
      <c r="A200" s="200"/>
      <c r="B200" s="201"/>
      <c r="C200" s="200"/>
      <c r="D200" s="180" t="s">
        <v>132</v>
      </c>
      <c r="E200" s="202" t="s">
        <v>1</v>
      </c>
      <c r="F200" s="203" t="s">
        <v>135</v>
      </c>
      <c r="G200" s="200"/>
      <c r="H200" s="204">
        <v>204.04</v>
      </c>
      <c r="I200" s="200"/>
      <c r="J200" s="200"/>
      <c r="K200" s="200"/>
      <c r="L200" s="201"/>
      <c r="M200" s="205"/>
      <c r="N200" s="206"/>
      <c r="O200" s="206"/>
      <c r="P200" s="206"/>
      <c r="Q200" s="206"/>
      <c r="R200" s="206"/>
      <c r="S200" s="206"/>
      <c r="T200" s="207"/>
      <c r="U200" s="200"/>
      <c r="V200" s="200"/>
      <c r="AT200" s="67" t="s">
        <v>132</v>
      </c>
      <c r="AU200" s="67" t="s">
        <v>79</v>
      </c>
      <c r="AV200" s="15" t="s">
        <v>119</v>
      </c>
      <c r="AW200" s="15" t="s">
        <v>32</v>
      </c>
      <c r="AX200" s="15" t="s">
        <v>77</v>
      </c>
      <c r="AY200" s="67" t="s">
        <v>112</v>
      </c>
    </row>
    <row r="201" spans="1:65" s="2" customFormat="1" ht="24.2" customHeight="1">
      <c r="A201" s="83"/>
      <c r="B201" s="84"/>
      <c r="C201" s="168" t="s">
        <v>7</v>
      </c>
      <c r="D201" s="168" t="s">
        <v>115</v>
      </c>
      <c r="E201" s="169" t="s">
        <v>236</v>
      </c>
      <c r="F201" s="170" t="s">
        <v>237</v>
      </c>
      <c r="G201" s="171" t="s">
        <v>126</v>
      </c>
      <c r="H201" s="172">
        <v>102.02</v>
      </c>
      <c r="I201" s="62"/>
      <c r="J201" s="173">
        <f>ROUND(I201*H201,2)</f>
        <v>0</v>
      </c>
      <c r="K201" s="174"/>
      <c r="L201" s="84"/>
      <c r="M201" s="175" t="s">
        <v>1</v>
      </c>
      <c r="N201" s="176" t="s">
        <v>38</v>
      </c>
      <c r="O201" s="177"/>
      <c r="P201" s="178">
        <f>O201*H201</f>
        <v>0</v>
      </c>
      <c r="Q201" s="178">
        <v>0.00438</v>
      </c>
      <c r="R201" s="178">
        <f>Q201*H201</f>
        <v>0.4468476</v>
      </c>
      <c r="S201" s="178">
        <v>0</v>
      </c>
      <c r="T201" s="179">
        <f>S201*H201</f>
        <v>0</v>
      </c>
      <c r="U201" s="83"/>
      <c r="V201" s="83"/>
      <c r="W201" s="22"/>
      <c r="X201" s="22"/>
      <c r="Y201" s="22"/>
      <c r="Z201" s="22"/>
      <c r="AA201" s="22"/>
      <c r="AB201" s="22"/>
      <c r="AC201" s="22"/>
      <c r="AD201" s="22"/>
      <c r="AE201" s="22"/>
      <c r="AR201" s="63" t="s">
        <v>158</v>
      </c>
      <c r="AT201" s="63" t="s">
        <v>115</v>
      </c>
      <c r="AU201" s="63" t="s">
        <v>79</v>
      </c>
      <c r="AY201" s="17" t="s">
        <v>112</v>
      </c>
      <c r="BE201" s="64">
        <f>IF(N201="základní",J201,0)</f>
        <v>0</v>
      </c>
      <c r="BF201" s="64">
        <f>IF(N201="snížená",J201,0)</f>
        <v>0</v>
      </c>
      <c r="BG201" s="64">
        <f>IF(N201="zákl. přenesená",J201,0)</f>
        <v>0</v>
      </c>
      <c r="BH201" s="64">
        <f>IF(N201="sníž. přenesená",J201,0)</f>
        <v>0</v>
      </c>
      <c r="BI201" s="64">
        <f>IF(N201="nulová",J201,0)</f>
        <v>0</v>
      </c>
      <c r="BJ201" s="17" t="s">
        <v>77</v>
      </c>
      <c r="BK201" s="64">
        <f>ROUND(I201*H201,2)</f>
        <v>0</v>
      </c>
      <c r="BL201" s="17" t="s">
        <v>158</v>
      </c>
      <c r="BM201" s="63" t="s">
        <v>238</v>
      </c>
    </row>
    <row r="202" spans="1:47" s="2" customFormat="1" ht="19.5">
      <c r="A202" s="83"/>
      <c r="B202" s="84"/>
      <c r="C202" s="83"/>
      <c r="D202" s="180" t="s">
        <v>121</v>
      </c>
      <c r="E202" s="83"/>
      <c r="F202" s="181" t="s">
        <v>237</v>
      </c>
      <c r="G202" s="83"/>
      <c r="H202" s="83"/>
      <c r="I202" s="83"/>
      <c r="J202" s="83"/>
      <c r="K202" s="83"/>
      <c r="L202" s="84"/>
      <c r="M202" s="182"/>
      <c r="N202" s="183"/>
      <c r="O202" s="177"/>
      <c r="P202" s="177"/>
      <c r="Q202" s="177"/>
      <c r="R202" s="177"/>
      <c r="S202" s="177"/>
      <c r="T202" s="184"/>
      <c r="U202" s="83"/>
      <c r="V202" s="83"/>
      <c r="W202" s="22"/>
      <c r="X202" s="22"/>
      <c r="Y202" s="22"/>
      <c r="Z202" s="22"/>
      <c r="AA202" s="22"/>
      <c r="AB202" s="22"/>
      <c r="AC202" s="22"/>
      <c r="AD202" s="22"/>
      <c r="AE202" s="22"/>
      <c r="AT202" s="17" t="s">
        <v>121</v>
      </c>
      <c r="AU202" s="17" t="s">
        <v>79</v>
      </c>
    </row>
    <row r="203" spans="1:51" s="13" customFormat="1" ht="12">
      <c r="A203" s="185"/>
      <c r="B203" s="186"/>
      <c r="C203" s="185"/>
      <c r="D203" s="180" t="s">
        <v>132</v>
      </c>
      <c r="E203" s="187" t="s">
        <v>1</v>
      </c>
      <c r="F203" s="188" t="s">
        <v>239</v>
      </c>
      <c r="G203" s="185"/>
      <c r="H203" s="187" t="s">
        <v>1</v>
      </c>
      <c r="I203" s="185"/>
      <c r="J203" s="185"/>
      <c r="K203" s="185"/>
      <c r="L203" s="186"/>
      <c r="M203" s="189"/>
      <c r="N203" s="190"/>
      <c r="O203" s="190"/>
      <c r="P203" s="190"/>
      <c r="Q203" s="190"/>
      <c r="R203" s="190"/>
      <c r="S203" s="190"/>
      <c r="T203" s="191"/>
      <c r="U203" s="185"/>
      <c r="V203" s="185"/>
      <c r="AT203" s="65" t="s">
        <v>132</v>
      </c>
      <c r="AU203" s="65" t="s">
        <v>79</v>
      </c>
      <c r="AV203" s="13" t="s">
        <v>77</v>
      </c>
      <c r="AW203" s="13" t="s">
        <v>32</v>
      </c>
      <c r="AX203" s="13" t="s">
        <v>69</v>
      </c>
      <c r="AY203" s="65" t="s">
        <v>112</v>
      </c>
    </row>
    <row r="204" spans="1:51" s="14" customFormat="1" ht="12">
      <c r="A204" s="192"/>
      <c r="B204" s="193"/>
      <c r="C204" s="192"/>
      <c r="D204" s="180" t="s">
        <v>132</v>
      </c>
      <c r="E204" s="194" t="s">
        <v>1</v>
      </c>
      <c r="F204" s="195" t="s">
        <v>240</v>
      </c>
      <c r="G204" s="192"/>
      <c r="H204" s="196">
        <v>102.02</v>
      </c>
      <c r="I204" s="192"/>
      <c r="J204" s="192"/>
      <c r="K204" s="192"/>
      <c r="L204" s="193"/>
      <c r="M204" s="197"/>
      <c r="N204" s="198"/>
      <c r="O204" s="198"/>
      <c r="P204" s="198"/>
      <c r="Q204" s="198"/>
      <c r="R204" s="198"/>
      <c r="S204" s="198"/>
      <c r="T204" s="199"/>
      <c r="U204" s="192"/>
      <c r="V204" s="192"/>
      <c r="AT204" s="66" t="s">
        <v>132</v>
      </c>
      <c r="AU204" s="66" t="s">
        <v>79</v>
      </c>
      <c r="AV204" s="14" t="s">
        <v>79</v>
      </c>
      <c r="AW204" s="14" t="s">
        <v>32</v>
      </c>
      <c r="AX204" s="14" t="s">
        <v>69</v>
      </c>
      <c r="AY204" s="66" t="s">
        <v>112</v>
      </c>
    </row>
    <row r="205" spans="1:51" s="15" customFormat="1" ht="12">
      <c r="A205" s="200"/>
      <c r="B205" s="201"/>
      <c r="C205" s="200"/>
      <c r="D205" s="180" t="s">
        <v>132</v>
      </c>
      <c r="E205" s="202" t="s">
        <v>1</v>
      </c>
      <c r="F205" s="203" t="s">
        <v>135</v>
      </c>
      <c r="G205" s="200"/>
      <c r="H205" s="204">
        <v>102.02</v>
      </c>
      <c r="I205" s="200"/>
      <c r="J205" s="200"/>
      <c r="K205" s="200"/>
      <c r="L205" s="201"/>
      <c r="M205" s="205"/>
      <c r="N205" s="206"/>
      <c r="O205" s="206"/>
      <c r="P205" s="206"/>
      <c r="Q205" s="206"/>
      <c r="R205" s="206"/>
      <c r="S205" s="206"/>
      <c r="T205" s="207"/>
      <c r="U205" s="200"/>
      <c r="V205" s="200"/>
      <c r="AT205" s="67" t="s">
        <v>132</v>
      </c>
      <c r="AU205" s="67" t="s">
        <v>79</v>
      </c>
      <c r="AV205" s="15" t="s">
        <v>119</v>
      </c>
      <c r="AW205" s="15" t="s">
        <v>32</v>
      </c>
      <c r="AX205" s="15" t="s">
        <v>77</v>
      </c>
      <c r="AY205" s="67" t="s">
        <v>112</v>
      </c>
    </row>
    <row r="206" spans="1:65" s="2" customFormat="1" ht="24.2" customHeight="1">
      <c r="A206" s="83"/>
      <c r="B206" s="84"/>
      <c r="C206" s="168" t="s">
        <v>241</v>
      </c>
      <c r="D206" s="168" t="s">
        <v>115</v>
      </c>
      <c r="E206" s="169" t="s">
        <v>242</v>
      </c>
      <c r="F206" s="170" t="s">
        <v>243</v>
      </c>
      <c r="G206" s="171" t="s">
        <v>126</v>
      </c>
      <c r="H206" s="172">
        <v>102.02</v>
      </c>
      <c r="I206" s="62"/>
      <c r="J206" s="173">
        <f>ROUND(I206*H206,2)</f>
        <v>0</v>
      </c>
      <c r="K206" s="174"/>
      <c r="L206" s="84"/>
      <c r="M206" s="175" t="s">
        <v>1</v>
      </c>
      <c r="N206" s="176" t="s">
        <v>38</v>
      </c>
      <c r="O206" s="177"/>
      <c r="P206" s="178">
        <f>O206*H206</f>
        <v>0</v>
      </c>
      <c r="Q206" s="178">
        <v>0.02065</v>
      </c>
      <c r="R206" s="178">
        <f>Q206*H206</f>
        <v>2.106713</v>
      </c>
      <c r="S206" s="178">
        <v>0</v>
      </c>
      <c r="T206" s="179">
        <f>S206*H206</f>
        <v>0</v>
      </c>
      <c r="U206" s="83"/>
      <c r="V206" s="83"/>
      <c r="W206" s="22"/>
      <c r="X206" s="22"/>
      <c r="Y206" s="22"/>
      <c r="Z206" s="22"/>
      <c r="AA206" s="22"/>
      <c r="AB206" s="22"/>
      <c r="AC206" s="22"/>
      <c r="AD206" s="22"/>
      <c r="AE206" s="22"/>
      <c r="AR206" s="63" t="s">
        <v>158</v>
      </c>
      <c r="AT206" s="63" t="s">
        <v>115</v>
      </c>
      <c r="AU206" s="63" t="s">
        <v>79</v>
      </c>
      <c r="AY206" s="17" t="s">
        <v>112</v>
      </c>
      <c r="BE206" s="64">
        <f>IF(N206="základní",J206,0)</f>
        <v>0</v>
      </c>
      <c r="BF206" s="64">
        <f>IF(N206="snížená",J206,0)</f>
        <v>0</v>
      </c>
      <c r="BG206" s="64">
        <f>IF(N206="zákl. přenesená",J206,0)</f>
        <v>0</v>
      </c>
      <c r="BH206" s="64">
        <f>IF(N206="sníž. přenesená",J206,0)</f>
        <v>0</v>
      </c>
      <c r="BI206" s="64">
        <f>IF(N206="nulová",J206,0)</f>
        <v>0</v>
      </c>
      <c r="BJ206" s="17" t="s">
        <v>77</v>
      </c>
      <c r="BK206" s="64">
        <f>ROUND(I206*H206,2)</f>
        <v>0</v>
      </c>
      <c r="BL206" s="17" t="s">
        <v>158</v>
      </c>
      <c r="BM206" s="63" t="s">
        <v>244</v>
      </c>
    </row>
    <row r="207" spans="1:47" s="2" customFormat="1" ht="19.5">
      <c r="A207" s="83"/>
      <c r="B207" s="84"/>
      <c r="C207" s="83"/>
      <c r="D207" s="180" t="s">
        <v>121</v>
      </c>
      <c r="E207" s="83"/>
      <c r="F207" s="181" t="s">
        <v>245</v>
      </c>
      <c r="G207" s="83"/>
      <c r="H207" s="83"/>
      <c r="I207" s="83"/>
      <c r="J207" s="83"/>
      <c r="K207" s="83"/>
      <c r="L207" s="84"/>
      <c r="M207" s="182"/>
      <c r="N207" s="183"/>
      <c r="O207" s="177"/>
      <c r="P207" s="177"/>
      <c r="Q207" s="177"/>
      <c r="R207" s="177"/>
      <c r="S207" s="177"/>
      <c r="T207" s="184"/>
      <c r="U207" s="83"/>
      <c r="V207" s="83"/>
      <c r="W207" s="22"/>
      <c r="X207" s="22"/>
      <c r="Y207" s="22"/>
      <c r="Z207" s="22"/>
      <c r="AA207" s="22"/>
      <c r="AB207" s="22"/>
      <c r="AC207" s="22"/>
      <c r="AD207" s="22"/>
      <c r="AE207" s="22"/>
      <c r="AT207" s="17" t="s">
        <v>121</v>
      </c>
      <c r="AU207" s="17" t="s">
        <v>79</v>
      </c>
    </row>
    <row r="208" spans="1:47" s="2" customFormat="1" ht="39">
      <c r="A208" s="83"/>
      <c r="B208" s="84"/>
      <c r="C208" s="83"/>
      <c r="D208" s="180" t="s">
        <v>246</v>
      </c>
      <c r="E208" s="83"/>
      <c r="F208" s="218" t="s">
        <v>247</v>
      </c>
      <c r="G208" s="83"/>
      <c r="H208" s="83"/>
      <c r="I208" s="83"/>
      <c r="J208" s="83"/>
      <c r="K208" s="83"/>
      <c r="L208" s="84"/>
      <c r="M208" s="182"/>
      <c r="N208" s="183"/>
      <c r="O208" s="177"/>
      <c r="P208" s="177"/>
      <c r="Q208" s="177"/>
      <c r="R208" s="177"/>
      <c r="S208" s="177"/>
      <c r="T208" s="184"/>
      <c r="U208" s="83"/>
      <c r="V208" s="83"/>
      <c r="W208" s="22"/>
      <c r="X208" s="22"/>
      <c r="Y208" s="22"/>
      <c r="Z208" s="22"/>
      <c r="AA208" s="22"/>
      <c r="AB208" s="22"/>
      <c r="AC208" s="22"/>
      <c r="AD208" s="22"/>
      <c r="AE208" s="22"/>
      <c r="AT208" s="17" t="s">
        <v>246</v>
      </c>
      <c r="AU208" s="17" t="s">
        <v>79</v>
      </c>
    </row>
    <row r="209" spans="1:51" s="14" customFormat="1" ht="12">
      <c r="A209" s="192"/>
      <c r="B209" s="193"/>
      <c r="C209" s="192"/>
      <c r="D209" s="180" t="s">
        <v>132</v>
      </c>
      <c r="E209" s="194" t="s">
        <v>1</v>
      </c>
      <c r="F209" s="195" t="s">
        <v>240</v>
      </c>
      <c r="G209" s="192"/>
      <c r="H209" s="196">
        <v>102.02</v>
      </c>
      <c r="I209" s="192"/>
      <c r="J209" s="192"/>
      <c r="K209" s="192"/>
      <c r="L209" s="193"/>
      <c r="M209" s="197"/>
      <c r="N209" s="198"/>
      <c r="O209" s="198"/>
      <c r="P209" s="198"/>
      <c r="Q209" s="198"/>
      <c r="R209" s="198"/>
      <c r="S209" s="198"/>
      <c r="T209" s="199"/>
      <c r="U209" s="192"/>
      <c r="V209" s="192"/>
      <c r="AT209" s="66" t="s">
        <v>132</v>
      </c>
      <c r="AU209" s="66" t="s">
        <v>79</v>
      </c>
      <c r="AV209" s="14" t="s">
        <v>79</v>
      </c>
      <c r="AW209" s="14" t="s">
        <v>32</v>
      </c>
      <c r="AX209" s="14" t="s">
        <v>69</v>
      </c>
      <c r="AY209" s="66" t="s">
        <v>112</v>
      </c>
    </row>
    <row r="210" spans="1:51" s="15" customFormat="1" ht="12">
      <c r="A210" s="200"/>
      <c r="B210" s="201"/>
      <c r="C210" s="200"/>
      <c r="D210" s="180" t="s">
        <v>132</v>
      </c>
      <c r="E210" s="202" t="s">
        <v>1</v>
      </c>
      <c r="F210" s="203" t="s">
        <v>135</v>
      </c>
      <c r="G210" s="200"/>
      <c r="H210" s="204">
        <v>102.02</v>
      </c>
      <c r="I210" s="200"/>
      <c r="J210" s="200"/>
      <c r="K210" s="200"/>
      <c r="L210" s="201"/>
      <c r="M210" s="205"/>
      <c r="N210" s="206"/>
      <c r="O210" s="206"/>
      <c r="P210" s="206"/>
      <c r="Q210" s="206"/>
      <c r="R210" s="206"/>
      <c r="S210" s="206"/>
      <c r="T210" s="207"/>
      <c r="U210" s="200"/>
      <c r="V210" s="200"/>
      <c r="AT210" s="67" t="s">
        <v>132</v>
      </c>
      <c r="AU210" s="67" t="s">
        <v>79</v>
      </c>
      <c r="AV210" s="15" t="s">
        <v>119</v>
      </c>
      <c r="AW210" s="15" t="s">
        <v>32</v>
      </c>
      <c r="AX210" s="15" t="s">
        <v>77</v>
      </c>
      <c r="AY210" s="67" t="s">
        <v>112</v>
      </c>
    </row>
    <row r="211" spans="1:65" s="2" customFormat="1" ht="24.2" customHeight="1">
      <c r="A211" s="83"/>
      <c r="B211" s="84"/>
      <c r="C211" s="168" t="s">
        <v>248</v>
      </c>
      <c r="D211" s="168" t="s">
        <v>115</v>
      </c>
      <c r="E211" s="169" t="s">
        <v>249</v>
      </c>
      <c r="F211" s="170" t="s">
        <v>250</v>
      </c>
      <c r="G211" s="171" t="s">
        <v>191</v>
      </c>
      <c r="H211" s="69"/>
      <c r="I211" s="62"/>
      <c r="J211" s="173">
        <f>ROUND(I211*H211,2)</f>
        <v>0</v>
      </c>
      <c r="K211" s="174"/>
      <c r="L211" s="84"/>
      <c r="M211" s="175" t="s">
        <v>1</v>
      </c>
      <c r="N211" s="176" t="s">
        <v>38</v>
      </c>
      <c r="O211" s="177"/>
      <c r="P211" s="178">
        <f>O211*H211</f>
        <v>0</v>
      </c>
      <c r="Q211" s="178">
        <v>0</v>
      </c>
      <c r="R211" s="178">
        <f>Q211*H211</f>
        <v>0</v>
      </c>
      <c r="S211" s="178">
        <v>0</v>
      </c>
      <c r="T211" s="179">
        <f>S211*H211</f>
        <v>0</v>
      </c>
      <c r="U211" s="83"/>
      <c r="V211" s="83"/>
      <c r="W211" s="22"/>
      <c r="X211" s="22"/>
      <c r="Y211" s="22"/>
      <c r="Z211" s="22"/>
      <c r="AA211" s="22"/>
      <c r="AB211" s="22"/>
      <c r="AC211" s="22"/>
      <c r="AD211" s="22"/>
      <c r="AE211" s="22"/>
      <c r="AR211" s="63" t="s">
        <v>158</v>
      </c>
      <c r="AT211" s="63" t="s">
        <v>115</v>
      </c>
      <c r="AU211" s="63" t="s">
        <v>79</v>
      </c>
      <c r="AY211" s="17" t="s">
        <v>112</v>
      </c>
      <c r="BE211" s="64">
        <f>IF(N211="základní",J211,0)</f>
        <v>0</v>
      </c>
      <c r="BF211" s="64">
        <f>IF(N211="snížená",J211,0)</f>
        <v>0</v>
      </c>
      <c r="BG211" s="64">
        <f>IF(N211="zákl. přenesená",J211,0)</f>
        <v>0</v>
      </c>
      <c r="BH211" s="64">
        <f>IF(N211="sníž. přenesená",J211,0)</f>
        <v>0</v>
      </c>
      <c r="BI211" s="64">
        <f>IF(N211="nulová",J211,0)</f>
        <v>0</v>
      </c>
      <c r="BJ211" s="17" t="s">
        <v>77</v>
      </c>
      <c r="BK211" s="64">
        <f>ROUND(I211*H211,2)</f>
        <v>0</v>
      </c>
      <c r="BL211" s="17" t="s">
        <v>158</v>
      </c>
      <c r="BM211" s="63" t="s">
        <v>251</v>
      </c>
    </row>
    <row r="212" spans="1:47" s="2" customFormat="1" ht="19.5">
      <c r="A212" s="83"/>
      <c r="B212" s="84"/>
      <c r="C212" s="83"/>
      <c r="D212" s="180" t="s">
        <v>121</v>
      </c>
      <c r="E212" s="83"/>
      <c r="F212" s="181" t="s">
        <v>250</v>
      </c>
      <c r="G212" s="83"/>
      <c r="H212" s="83"/>
      <c r="I212" s="83"/>
      <c r="J212" s="83"/>
      <c r="K212" s="83"/>
      <c r="L212" s="84"/>
      <c r="M212" s="182"/>
      <c r="N212" s="183"/>
      <c r="O212" s="177"/>
      <c r="P212" s="177"/>
      <c r="Q212" s="177"/>
      <c r="R212" s="177"/>
      <c r="S212" s="177"/>
      <c r="T212" s="184"/>
      <c r="U212" s="83"/>
      <c r="V212" s="83"/>
      <c r="W212" s="22"/>
      <c r="X212" s="22"/>
      <c r="Y212" s="22"/>
      <c r="Z212" s="22"/>
      <c r="AA212" s="22"/>
      <c r="AB212" s="22"/>
      <c r="AC212" s="22"/>
      <c r="AD212" s="22"/>
      <c r="AE212" s="22"/>
      <c r="AT212" s="17" t="s">
        <v>121</v>
      </c>
      <c r="AU212" s="17" t="s">
        <v>79</v>
      </c>
    </row>
    <row r="213" spans="1:63" s="12" customFormat="1" ht="25.9" customHeight="1">
      <c r="A213" s="157"/>
      <c r="B213" s="158"/>
      <c r="C213" s="157"/>
      <c r="D213" s="159" t="s">
        <v>68</v>
      </c>
      <c r="E213" s="160" t="s">
        <v>252</v>
      </c>
      <c r="F213" s="160" t="s">
        <v>253</v>
      </c>
      <c r="G213" s="157"/>
      <c r="H213" s="157"/>
      <c r="I213" s="157"/>
      <c r="J213" s="161">
        <f>BK213</f>
        <v>0</v>
      </c>
      <c r="K213" s="157"/>
      <c r="L213" s="158"/>
      <c r="M213" s="162"/>
      <c r="N213" s="163"/>
      <c r="O213" s="163"/>
      <c r="P213" s="164">
        <f>P214</f>
        <v>0</v>
      </c>
      <c r="Q213" s="163"/>
      <c r="R213" s="164">
        <f>R214</f>
        <v>0</v>
      </c>
      <c r="S213" s="163"/>
      <c r="T213" s="165">
        <f>T214</f>
        <v>0</v>
      </c>
      <c r="U213" s="157"/>
      <c r="V213" s="157"/>
      <c r="AR213" s="59" t="s">
        <v>140</v>
      </c>
      <c r="AT213" s="60" t="s">
        <v>68</v>
      </c>
      <c r="AU213" s="60" t="s">
        <v>69</v>
      </c>
      <c r="AY213" s="59" t="s">
        <v>112</v>
      </c>
      <c r="BK213" s="61">
        <f>BK214</f>
        <v>0</v>
      </c>
    </row>
    <row r="214" spans="1:63" s="12" customFormat="1" ht="22.9" customHeight="1">
      <c r="A214" s="157"/>
      <c r="B214" s="158"/>
      <c r="C214" s="157"/>
      <c r="D214" s="159" t="s">
        <v>68</v>
      </c>
      <c r="E214" s="166" t="s">
        <v>254</v>
      </c>
      <c r="F214" s="166" t="s">
        <v>255</v>
      </c>
      <c r="G214" s="157"/>
      <c r="H214" s="157"/>
      <c r="I214" s="157"/>
      <c r="J214" s="167">
        <f>BK214</f>
        <v>0</v>
      </c>
      <c r="K214" s="157"/>
      <c r="L214" s="158"/>
      <c r="M214" s="162"/>
      <c r="N214" s="163"/>
      <c r="O214" s="163"/>
      <c r="P214" s="164">
        <f>SUM(P215:P216)</f>
        <v>0</v>
      </c>
      <c r="Q214" s="163"/>
      <c r="R214" s="164">
        <f>SUM(R215:R216)</f>
        <v>0</v>
      </c>
      <c r="S214" s="163"/>
      <c r="T214" s="165">
        <f>SUM(T215:T216)</f>
        <v>0</v>
      </c>
      <c r="U214" s="157"/>
      <c r="V214" s="157"/>
      <c r="AR214" s="59" t="s">
        <v>140</v>
      </c>
      <c r="AT214" s="60" t="s">
        <v>68</v>
      </c>
      <c r="AU214" s="60" t="s">
        <v>77</v>
      </c>
      <c r="AY214" s="59" t="s">
        <v>112</v>
      </c>
      <c r="BK214" s="61">
        <f>SUM(BK215:BK216)</f>
        <v>0</v>
      </c>
    </row>
    <row r="215" spans="1:65" s="2" customFormat="1" ht="14.45" customHeight="1">
      <c r="A215" s="83"/>
      <c r="B215" s="84"/>
      <c r="C215" s="168" t="s">
        <v>256</v>
      </c>
      <c r="D215" s="168" t="s">
        <v>115</v>
      </c>
      <c r="E215" s="169" t="s">
        <v>257</v>
      </c>
      <c r="F215" s="170" t="s">
        <v>255</v>
      </c>
      <c r="G215" s="171" t="s">
        <v>258</v>
      </c>
      <c r="H215" s="172">
        <v>1</v>
      </c>
      <c r="I215" s="62"/>
      <c r="J215" s="173">
        <f>ROUND(I215*H215,2)</f>
        <v>0</v>
      </c>
      <c r="K215" s="174"/>
      <c r="L215" s="84"/>
      <c r="M215" s="175" t="s">
        <v>1</v>
      </c>
      <c r="N215" s="176" t="s">
        <v>38</v>
      </c>
      <c r="O215" s="177"/>
      <c r="P215" s="178">
        <f>O215*H215</f>
        <v>0</v>
      </c>
      <c r="Q215" s="178">
        <v>0</v>
      </c>
      <c r="R215" s="178">
        <f>Q215*H215</f>
        <v>0</v>
      </c>
      <c r="S215" s="178">
        <v>0</v>
      </c>
      <c r="T215" s="179">
        <f>S215*H215</f>
        <v>0</v>
      </c>
      <c r="U215" s="83"/>
      <c r="V215" s="83"/>
      <c r="W215" s="22"/>
      <c r="X215" s="22"/>
      <c r="Y215" s="22"/>
      <c r="Z215" s="22"/>
      <c r="AA215" s="22"/>
      <c r="AB215" s="22"/>
      <c r="AC215" s="22"/>
      <c r="AD215" s="22"/>
      <c r="AE215" s="22"/>
      <c r="AR215" s="63" t="s">
        <v>259</v>
      </c>
      <c r="AT215" s="63" t="s">
        <v>115</v>
      </c>
      <c r="AU215" s="63" t="s">
        <v>79</v>
      </c>
      <c r="AY215" s="17" t="s">
        <v>112</v>
      </c>
      <c r="BE215" s="64">
        <f>IF(N215="základní",J215,0)</f>
        <v>0</v>
      </c>
      <c r="BF215" s="64">
        <f>IF(N215="snížená",J215,0)</f>
        <v>0</v>
      </c>
      <c r="BG215" s="64">
        <f>IF(N215="zákl. přenesená",J215,0)</f>
        <v>0</v>
      </c>
      <c r="BH215" s="64">
        <f>IF(N215="sníž. přenesená",J215,0)</f>
        <v>0</v>
      </c>
      <c r="BI215" s="64">
        <f>IF(N215="nulová",J215,0)</f>
        <v>0</v>
      </c>
      <c r="BJ215" s="17" t="s">
        <v>77</v>
      </c>
      <c r="BK215" s="64">
        <f>ROUND(I215*H215,2)</f>
        <v>0</v>
      </c>
      <c r="BL215" s="17" t="s">
        <v>259</v>
      </c>
      <c r="BM215" s="63" t="s">
        <v>260</v>
      </c>
    </row>
    <row r="216" spans="1:47" s="2" customFormat="1" ht="12">
      <c r="A216" s="83"/>
      <c r="B216" s="84"/>
      <c r="C216" s="83"/>
      <c r="D216" s="180" t="s">
        <v>121</v>
      </c>
      <c r="E216" s="83"/>
      <c r="F216" s="181" t="s">
        <v>255</v>
      </c>
      <c r="G216" s="83"/>
      <c r="H216" s="83"/>
      <c r="I216" s="83"/>
      <c r="J216" s="83"/>
      <c r="K216" s="83"/>
      <c r="L216" s="84"/>
      <c r="M216" s="219"/>
      <c r="N216" s="220"/>
      <c r="O216" s="221"/>
      <c r="P216" s="221"/>
      <c r="Q216" s="221"/>
      <c r="R216" s="221"/>
      <c r="S216" s="221"/>
      <c r="T216" s="222"/>
      <c r="U216" s="83"/>
      <c r="V216" s="83"/>
      <c r="W216" s="22"/>
      <c r="X216" s="22"/>
      <c r="Y216" s="22"/>
      <c r="Z216" s="22"/>
      <c r="AA216" s="22"/>
      <c r="AB216" s="22"/>
      <c r="AC216" s="22"/>
      <c r="AD216" s="22"/>
      <c r="AE216" s="22"/>
      <c r="AT216" s="17" t="s">
        <v>121</v>
      </c>
      <c r="AU216" s="17" t="s">
        <v>79</v>
      </c>
    </row>
    <row r="217" spans="1:31" s="2" customFormat="1" ht="6.95" customHeight="1">
      <c r="A217" s="83"/>
      <c r="B217" s="95"/>
      <c r="C217" s="96"/>
      <c r="D217" s="96"/>
      <c r="E217" s="96"/>
      <c r="F217" s="96"/>
      <c r="G217" s="96"/>
      <c r="H217" s="96"/>
      <c r="I217" s="96"/>
      <c r="J217" s="96"/>
      <c r="K217" s="96"/>
      <c r="L217" s="84"/>
      <c r="M217" s="83"/>
      <c r="N217" s="89"/>
      <c r="O217" s="83"/>
      <c r="P217" s="83"/>
      <c r="Q217" s="83"/>
      <c r="R217" s="83"/>
      <c r="S217" s="83"/>
      <c r="T217" s="83"/>
      <c r="U217" s="83"/>
      <c r="V217" s="83"/>
      <c r="W217" s="22"/>
      <c r="X217" s="22"/>
      <c r="Y217" s="22"/>
      <c r="Z217" s="22"/>
      <c r="AA217" s="22"/>
      <c r="AB217" s="22"/>
      <c r="AC217" s="22"/>
      <c r="AD217" s="22"/>
      <c r="AE217" s="22"/>
    </row>
    <row r="218" spans="1:22" ht="12">
      <c r="A218" s="73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</row>
  </sheetData>
  <sheetProtection algorithmName="SHA-512" hashValue="7Vq7dYBcwFPCyVZa7FsB4jK1uNmjltroOSSVOdVbrBg+o9AyGJoBVtiTt3bkHWzzwSgq8YoddtBHGEnHkIOqWA==" saltValue="LPgPxTjiZNREkUC8uAZRdw==" spinCount="100000" sheet="1" objects="1" scenarios="1"/>
  <autoFilter ref="C119:K216"/>
  <mergeCells count="9">
    <mergeCell ref="E82:H82"/>
    <mergeCell ref="E110:H110"/>
    <mergeCell ref="E112:H112"/>
    <mergeCell ref="L2:V2"/>
    <mergeCell ref="E7:H7"/>
    <mergeCell ref="E9:H9"/>
    <mergeCell ref="E18:H18"/>
    <mergeCell ref="E27:H27"/>
    <mergeCell ref="E80:H80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Rubáček Norbert</dc:creator>
  <cp:keywords/>
  <dc:description/>
  <cp:lastModifiedBy>Mottlová Lenka</cp:lastModifiedBy>
  <dcterms:created xsi:type="dcterms:W3CDTF">2020-10-22T11:24:32Z</dcterms:created>
  <dcterms:modified xsi:type="dcterms:W3CDTF">2020-10-23T06:41:33Z</dcterms:modified>
  <cp:category/>
  <cp:version/>
  <cp:contentType/>
  <cp:contentStatus/>
</cp:coreProperties>
</file>