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1"/>
  </bookViews>
  <sheets>
    <sheet name="Rekapitulace zakázky" sheetId="1" r:id="rId1"/>
    <sheet name="2020-04-03 - A 1406 Rekon..." sheetId="2" r:id="rId2"/>
    <sheet name="Pokyny pro vyplnění" sheetId="3" r:id="rId3"/>
  </sheets>
  <definedNames>
    <definedName name="_xlnm._FilterDatabase" localSheetId="1" hidden="1">'2020-04-03 - A 1406 Rekon...'!$C$94:$K$521</definedName>
    <definedName name="_xlnm.Print_Area" localSheetId="1">'2020-04-03 - A 1406 Rekon...'!$C$4:$J$37,'2020-04-03 - A 1406 Rekon...'!$C$43:$J$78,'2020-04-03 - A 1406 Rekon...'!$C$84:$K$521</definedName>
    <definedName name="_xlnm.Print_Area" localSheetId="0">'Rekapitulace zakázky'!$D$4:$AO$36,'Rekapitulace zakázky'!$C$42:$AQ$56</definedName>
    <definedName name="_xlnm.Print_Titles" localSheetId="0">'Rekapitulace zakázky'!$52:$52</definedName>
    <definedName name="_xlnm.Print_Titles" localSheetId="1">'2020-04-03 - A 1406 Rekon...'!$94:$94</definedName>
  </definedNames>
  <calcPr calcId="162913"/>
</workbook>
</file>

<file path=xl/sharedStrings.xml><?xml version="1.0" encoding="utf-8"?>
<sst xmlns="http://schemas.openxmlformats.org/spreadsheetml/2006/main" count="5012" uniqueCount="1141">
  <si>
    <t>Export Komplet</t>
  </si>
  <si>
    <t>VZ</t>
  </si>
  <si>
    <t>2.0</t>
  </si>
  <si>
    <t/>
  </si>
  <si>
    <t>False</t>
  </si>
  <si>
    <t>{89222d3a-f94d-498d-8de8-d4e52a8ba9ae}</t>
  </si>
  <si>
    <t>&gt;&gt;  skryté sloupce  &lt;&lt;</t>
  </si>
  <si>
    <t>0,01</t>
  </si>
  <si>
    <t>21</t>
  </si>
  <si>
    <t>15</t>
  </si>
  <si>
    <t>v ---  níže se nacházejí doplnkové a pomocné údaje k sestavám  --- v</t>
  </si>
  <si>
    <t>Návod na vyplnění</t>
  </si>
  <si>
    <t>0,001</t>
  </si>
  <si>
    <t>Kód:</t>
  </si>
  <si>
    <t>2020-04-03</t>
  </si>
  <si>
    <t>Měnit lze pouze buňky se žlutým podbarvením!
1) v Rekapitulaci zakázky vyplňte údaje o Uchazeči (přenesou se do ostatních sestav i v jiných listech)
2) na vybraných listech vyplňte v sestavě Soupis prací ceny u položek</t>
  </si>
  <si>
    <t>Zakázka:</t>
  </si>
  <si>
    <t>A 1406 Rekonstrukce strojovny na garážové stání</t>
  </si>
  <si>
    <t>KSO:</t>
  </si>
  <si>
    <t>CC-CZ:</t>
  </si>
  <si>
    <t>Místo:</t>
  </si>
  <si>
    <t>Mariánské Radčice</t>
  </si>
  <si>
    <t>Datum:</t>
  </si>
  <si>
    <t>Zadavatel:</t>
  </si>
  <si>
    <t>IČ:</t>
  </si>
  <si>
    <t>Palivový kombinát Ústí</t>
  </si>
  <si>
    <t>DIČ:</t>
  </si>
  <si>
    <t>Uchazeč:</t>
  </si>
  <si>
    <t>Vyplň údaj</t>
  </si>
  <si>
    <t>Projektant:</t>
  </si>
  <si>
    <t>ing. Daniel Šimmer</t>
  </si>
  <si>
    <t>True</t>
  </si>
  <si>
    <t>Zpracovatel:</t>
  </si>
  <si>
    <t>07036167</t>
  </si>
  <si>
    <t>STAVEBNÍ ROZPOČTY s.r.o.</t>
  </si>
  <si>
    <t>CZ07036167</t>
  </si>
  <si>
    <t>Poznámka:</t>
  </si>
  <si>
    <t>Cena bez DPH</t>
  </si>
  <si>
    <t>Sazba daně</t>
  </si>
  <si>
    <t>Základ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</si>
  <si>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</si>
  <si>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</si>
  <si>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</si>
  <si>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</si>
  <si>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</si>
  <si>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</si>
  <si>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</si>
  <si>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</si>
  <si>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</si>
  <si>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</si>
  <si>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</si>
  <si>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</si>
  <si>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</si>
  <si>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</si>
  <si>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</si>
  <si>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</si>
  <si>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</si>
  <si>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</si>
  <si>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</si>
  <si>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</si>
  <si>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</si>
  <si>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</si>
  <si>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</si>
  <si>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</si>
  <si>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</si>
  <si>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</si>
  <si>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</si>
  <si>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</si>
  <si>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</si>
  <si>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</si>
  <si>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</si>
  <si>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</si>
  <si>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</si>
  <si>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</si>
  <si>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</si>
  <si>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</si>
  <si>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</si>
  <si>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</si>
  <si>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</si>
  <si>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</si>
  <si>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</si>
  <si>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</si>
  <si>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</si>
  <si>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</si>
  <si>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</si>
  <si>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</si>
  <si>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</si>
  <si>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</si>
  <si>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</si>
  <si>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</si>
  <si>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</si>
  <si>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</si>
  <si>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</si>
  <si>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</si>
  <si>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</si>
  <si>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741 - Elektroinstalace - silnoproud</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</si>
  <si>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</si>
  <si>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</si>
  <si>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</si>
  <si>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</si>
  <si>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</si>
  <si>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VRN - Vedlejší rozpočtové náklady</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</si>
  <si>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</si>
  <si>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</si>
  <si>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</si>
  <si>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</si>
  <si>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</si>
  <si>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</si>
  <si>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</si>
  <si>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</si>
  <si>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</si>
  <si>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</si>
  <si>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</si>
  <si>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</si>
  <si>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</si>
  <si>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</si>
  <si>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</si>
  <si>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</si>
  <si>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</si>
  <si>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</si>
  <si>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</si>
  <si>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</si>
  <si>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112101102</t>
  </si>
  <si>
    <t>Odstranění stromů s odřezáním kmene a s odvětvením listnatých, průměru kmene přes 300 do 500 mm</t>
  </si>
  <si>
    <t>kus</t>
  </si>
  <si>
    <t>CS ÚRS 2020 01</t>
  </si>
  <si>
    <t>4</t>
  </si>
  <si>
    <t>-1444053230</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</si>
  <si>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</si>
  <si>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</si>
  <si>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112251102</t>
  </si>
  <si>
    <t>Odstranění pařezů strojně s jejich vykopáním, vytrháním nebo odstřelením průměru přes 300 do 500 mm</t>
  </si>
  <si>
    <t>-1879767498</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</si>
  <si>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</si>
  <si>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3</t>
  </si>
  <si>
    <t>113107312</t>
  </si>
  <si>
    <t>Odstranění podkladů nebo krytů strojně plochy jednotlivě do 50 m2 s přemístěním hmot na skládku na vzdálenost do 3 m nebo s naložením na dopravní prostředek z kameniva těženého, o tl. vrstvy přes 100 do 200 mm</t>
  </si>
  <si>
    <t>m2</t>
  </si>
  <si>
    <t>275447207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</si>
  <si>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</si>
  <si>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</si>
  <si>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"Stávající nájezdová rampa"</t>
  </si>
  <si>
    <t>2,82*3,40</t>
  </si>
  <si>
    <t>113154112</t>
  </si>
  <si>
    <t>Frézování živičného podkladu nebo krytu s naložením na dopravní prostředek plochy do 500 m2 bez překážek v trase pruhu šířky do 0,5 m, tloušťky vrstvy 40 mm</t>
  </si>
  <si>
    <t>415483616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</si>
  <si>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</si>
  <si>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t>
  </si>
  <si>
    <t>113154124</t>
  </si>
  <si>
    <t>Frézování živičného podkladu nebo krytu s naložením na dopravní prostředek plochy do 500 m2 bez překážek v trase pruhu šířky přes 0,5 m do 1 m, tloušťky vrstvy 100 mm</t>
  </si>
  <si>
    <t>985527830</t>
  </si>
  <si>
    <t>6</t>
  </si>
  <si>
    <t>113202111</t>
  </si>
  <si>
    <t>Vytrhání obrub s vybouráním lože, s přemístěním hmot na skládku na vzdálenost do 3 m nebo s naložením na dopravní prostředek z krajníků nebo obrubníků stojatých</t>
  </si>
  <si>
    <t>m</t>
  </si>
  <si>
    <t>1778244243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</si>
  <si>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</si>
  <si>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7</t>
  </si>
  <si>
    <t>121151103</t>
  </si>
  <si>
    <t>Sejmutí ornice strojně při souvislé ploše do 100 m2, tl. vrstvy do 200 mm</t>
  </si>
  <si>
    <t>1247417932</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</si>
  <si>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</si>
  <si>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17,50*6,00</t>
  </si>
  <si>
    <t>10,34</t>
  </si>
  <si>
    <t>13,93</t>
  </si>
  <si>
    <t>Součet</t>
  </si>
  <si>
    <t>8</t>
  </si>
  <si>
    <t>132251101</t>
  </si>
  <si>
    <t>Hloubení nezapažených rýh šířky do 800 mm strojně s urovnáním dna do předepsaného profilu a spádu v hornině třídy těžitelnosti I skupiny 3 do 20 m3</t>
  </si>
  <si>
    <t>m3</t>
  </si>
  <si>
    <t>-153758251</t>
  </si>
  <si>
    <t xml:space="preserve">Poznámka k souboru cen:
1. V cenách jsou započteny i náklady na přehození výkopku na přilehlém terénu na vzdálenost do 3 m od podélné osy rýhy nebo naložení na dopravní prostředek.
</t>
  </si>
  <si>
    <t>5,00*0,80*1,00</t>
  </si>
  <si>
    <t>9</t>
  </si>
  <si>
    <t>162651112</t>
  </si>
  <si>
    <t>Vodorovné přemístění výkopku nebo sypaniny po suchu na obvyklém dopravním prostředku, bez naložení výkopku, avšak se složením bez rozhrnutí z horniny třídy těžitelnosti I skupiny 1 až 3 na vzdálenost přes 4 000 do 5 000 m</t>
  </si>
  <si>
    <t>-759301704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</si>
  <si>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</si>
  <si>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10</t>
  </si>
  <si>
    <t>171201221</t>
  </si>
  <si>
    <t>Poplatek za uložení stavebního odpadu na skládce (skládkovné) zeminy a kamení zatříděného do Katalogu odpadů pod kódem 17 05 04</t>
  </si>
  <si>
    <t>t</t>
  </si>
  <si>
    <t>987353845</t>
  </si>
  <si>
    <t xml:space="preserve">Poznámka k souboru cen:
1. Ceny uvedené v souboru cen je doporučeno opravit podle aktuálních cen místně příslušné skládky.
2. V cenách je započítán poplatek za ukládání odpadu dle zákona 185/2001 Sb.
</t>
  </si>
  <si>
    <t>24,268</t>
  </si>
  <si>
    <t>24,268*1,65 'Přepočtené koeficientem množství</t>
  </si>
  <si>
    <t>11</t>
  </si>
  <si>
    <t>174111101</t>
  </si>
  <si>
    <t>Zásyp sypaninou z jakékoliv horniny ručně s uložením výkopku ve vrstvách se zhutněním jam, šachet, rýh nebo kolem objektů v těchto vykopávkách</t>
  </si>
  <si>
    <t>248553357</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</si>
  <si>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</si>
  <si>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12</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</si>
  <si>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</si>
  <si>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</si>
  <si>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-1304730796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</si>
  <si>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</si>
  <si>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(5,00*0,80*0,45)-(3,14*0,08*0,08*5,00)</t>
  </si>
  <si>
    <t>13</t>
  </si>
  <si>
    <t>M</t>
  </si>
  <si>
    <t>58331200</t>
  </si>
  <si>
    <t>štěrkopísek netříděný zásypový</t>
  </si>
  <si>
    <t>-1540291099</t>
  </si>
  <si>
    <t>1,7*2 'Přepočtené koeficientem množství</t>
  </si>
  <si>
    <t>14</t>
  </si>
  <si>
    <t>181152302</t>
  </si>
  <si>
    <t>Úprava pláně na stavbách silnic a dálnic strojně v zářezech mimo skalních se zhutněním</t>
  </si>
  <si>
    <t>1389114142</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</si>
  <si>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</si>
  <si>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35,57</t>
  </si>
  <si>
    <t>181351003</t>
  </si>
  <si>
    <t>Rozprostření a urovnání ornice v rovině nebo ve svahu sklonu do 1:5 strojně při souvislé ploše do 100 m2, tl. vrstvy do 200 mm</t>
  </si>
  <si>
    <t>1583471669</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</si>
  <si>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</si>
  <si>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Zakládání</t>
  </si>
  <si>
    <t>16</t>
  </si>
  <si>
    <t>211971110</t>
  </si>
  <si>
    <t>Zřízení opláštění výplně z geotextilie odvodňovacích žeber nebo trativodů v rýze nebo zářezu se stěnami šikmými o sklonu do 1:2</t>
  </si>
  <si>
    <t>261396672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</si>
  <si>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</si>
  <si>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32,000*1,20</t>
  </si>
  <si>
    <t>17</t>
  </si>
  <si>
    <t>69311006</t>
  </si>
  <si>
    <t>geotextilie tkaná separační, filtrační, výztužná PP pevnost v tahu 15kN/m</t>
  </si>
  <si>
    <t>2075406997</t>
  </si>
  <si>
    <t>18</t>
  </si>
  <si>
    <t>212751103</t>
  </si>
  <si>
    <t>Trativody z drenážních a melioračních trubek pro meliorace, dočasné nebo odlehčovací drenáže se zřízením štěrkového lože pod trubky a s jejich obsypem v otevřeném výkopu trubka flexibilní PVC-U SN 4 celoperforovaná 360° DN 80</t>
  </si>
  <si>
    <t>846095280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</si>
  <si>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</si>
  <si>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Svislé a kompletní konstrukce</t>
  </si>
  <si>
    <t>19</t>
  </si>
  <si>
    <t>310239211</t>
  </si>
  <si>
    <t>Zazdívka otvorů ve zdivu nadzákladovém cihlami pálenými plochy přes 1 m2 do 4 m2 na maltu vápenocementovou</t>
  </si>
  <si>
    <t>2058138861</t>
  </si>
  <si>
    <t>"okno v anglickém dvorku" 1,20*0,80*0,30</t>
  </si>
  <si>
    <t>20</t>
  </si>
  <si>
    <t>310279842</t>
  </si>
  <si>
    <t>Zazdívka otvorů ve zdivu nadzákladovém nepálenými tvárnicemi plochy přes 1 m2 do 4 m2 , ve zdi tl. do 300 mm</t>
  </si>
  <si>
    <t>1876926286</t>
  </si>
  <si>
    <t>1,50*1,00*2,00*0,30</t>
  </si>
  <si>
    <t>317944325</t>
  </si>
  <si>
    <t>Válcované nosníky dodatečně osazované do připravených otvorů bez zazdění hlav č. 24 a vyšší</t>
  </si>
  <si>
    <t>-265111741</t>
  </si>
  <si>
    <t xml:space="preserve">Poznámka k souboru cen:
1. V cenách jsou zahrnuty náklady na dodávku a montáž válcovaných nosníků.
2. Ceny jsou určeny pouze pro ocenění konstrukce překladů nad otvory.
</t>
  </si>
  <si>
    <t>"IPE 270" ((2*4,00)+(2*3,60))*36,10*0,001</t>
  </si>
  <si>
    <t>22</t>
  </si>
  <si>
    <t>346244382</t>
  </si>
  <si>
    <t>Plentování ocelových válcovaných nosníků jednostranné cihlami na maltu, výška stojiny přes 200 do 300 mm</t>
  </si>
  <si>
    <t>-1949820691</t>
  </si>
  <si>
    <t>(3,60+4,00)*2,00*0,30</t>
  </si>
  <si>
    <t>Vodorovné konstrukce</t>
  </si>
  <si>
    <t>23</t>
  </si>
  <si>
    <t>411321616</t>
  </si>
  <si>
    <t>Stropy z betonu železového (bez výztuže) stropů deskových, plochých střech, desek balkonových, desek hřibových stropů včetně hlavic hřibových sloupů tř. C 30/37</t>
  </si>
  <si>
    <t>-1603667609</t>
  </si>
  <si>
    <t xml:space="preserve">Poznámka k souboru cen:
1. V cenách pohledového betonu 411 35-4 a 411 35-5 jsou započteny i náklady na pečlivé hutnění zejména při líci konstrukce pro docílení neporušeného maltového povrchu bez vzhledových kazů.
</t>
  </si>
  <si>
    <t>(5,24*2,56)</t>
  </si>
  <si>
    <t>(4,90*4,00)</t>
  </si>
  <si>
    <t>(1,20*1,60)</t>
  </si>
  <si>
    <t>(3,87*1,65)</t>
  </si>
  <si>
    <t>(1,50*1,80)</t>
  </si>
  <si>
    <t>(1,00*0,30)</t>
  </si>
  <si>
    <t>(4,00*1,00)</t>
  </si>
  <si>
    <t>(1,00*1,00)</t>
  </si>
  <si>
    <t>Mezisoučet</t>
  </si>
  <si>
    <t>49,32*0,25</t>
  </si>
  <si>
    <t>24</t>
  </si>
  <si>
    <t>411351011</t>
  </si>
  <si>
    <t>Bednění stropních konstrukcí - bez podpěrné konstrukce desek tloušťky stropní desky přes 5 do 25 cm zřízení</t>
  </si>
  <si>
    <t>399739128</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</si>
  <si>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</si>
  <si>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25</t>
  </si>
  <si>
    <t>411351012</t>
  </si>
  <si>
    <t>Bednění stropních konstrukcí - bez podpěrné konstrukce desek tloušťky stropní desky přes 5 do 25 cm odstranění</t>
  </si>
  <si>
    <t>245955560</t>
  </si>
  <si>
    <t>26</t>
  </si>
  <si>
    <t>411354313</t>
  </si>
  <si>
    <t>Podpěrná konstrukce stropů - desek, kleneb a skořepin výška podepření do 4 m tloušťka stropu přes 15 do 25 cm zřízení</t>
  </si>
  <si>
    <t>-779352677</t>
  </si>
  <si>
    <t xml:space="preserve">Poznámka k souboru cen:
1. Podepření větších výšek než 6 m se oceňuje individuálně.
</t>
  </si>
  <si>
    <t>49,32</t>
  </si>
  <si>
    <t>27</t>
  </si>
  <si>
    <t>411354314</t>
  </si>
  <si>
    <t>Podpěrná konstrukce stropů - desek, kleneb a skořepin výška podepření do 4 m tloušťka stropu přes 15 do 25 cm odstranění</t>
  </si>
  <si>
    <t>-333386745</t>
  </si>
  <si>
    <t>28</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</si>
  <si>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</si>
  <si>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</si>
  <si>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-1746527037</t>
  </si>
  <si>
    <t>"100/100/10"</t>
  </si>
  <si>
    <t>49,32*1,15*12,35</t>
  </si>
  <si>
    <t>"100/100/8"</t>
  </si>
  <si>
    <t>49,32*1,15*7,90</t>
  </si>
  <si>
    <t>1148,539*0,001</t>
  </si>
  <si>
    <t>29</t>
  </si>
  <si>
    <t>411362112</t>
  </si>
  <si>
    <t>Ztužení koster z betonářské oceli na hranách konstrukce stropních trámů (žeber, kazet) T-průřezu a ve styku (koutu) s deskou popř. trámů samostatných válcovanou ocelí tvaru L jakéhokoliv profilu, z oceli 11 373</t>
  </si>
  <si>
    <t>-520422757</t>
  </si>
  <si>
    <t xml:space="preserve">"L 80/80/5" </t>
  </si>
  <si>
    <t>(5,24+2,56)*2,00</t>
  </si>
  <si>
    <t>(4,90+4,00)*2,00</t>
  </si>
  <si>
    <t>(1,20+1,60)*2,00</t>
  </si>
  <si>
    <t>(3,87+1,65)*2,00</t>
  </si>
  <si>
    <t>(1,50+1,80)*2,00</t>
  </si>
  <si>
    <t>(1,00+0,30)*2,00</t>
  </si>
  <si>
    <t>(4,00+1,00)*2,00</t>
  </si>
  <si>
    <t>(1,00+1,00)*2,00</t>
  </si>
  <si>
    <t>73,24*6,08*0,001</t>
  </si>
  <si>
    <t>30</t>
  </si>
  <si>
    <t>431351121</t>
  </si>
  <si>
    <t>Bednění podest, podstupňových desek a ramp včetně podpěrné konstrukce výšky do 4 m půdorysně přímočarých zřízení</t>
  </si>
  <si>
    <t>-1089321116</t>
  </si>
  <si>
    <t>"nájezdová rampa" 2,81*2,00</t>
  </si>
  <si>
    <t>31</t>
  </si>
  <si>
    <t>431351122</t>
  </si>
  <si>
    <t>Bednění podest, podstupňových desek a ramp včetně podpěrné konstrukce výšky do 4 m půdorysně přímočarých odstranění</t>
  </si>
  <si>
    <t>881288686</t>
  </si>
  <si>
    <t>32</t>
  </si>
  <si>
    <t>451573111</t>
  </si>
  <si>
    <t>Lože pod potrubí, stoky a drobné objekty v otevřeném výkopu z písku a štěrkopísku do 63 mm</t>
  </si>
  <si>
    <t>-1981238942</t>
  </si>
  <si>
    <t xml:space="preserve">Poznámka k souboru cen:
1. Ceny -1111 a -1192 lze použít i pro zřízení sběrných vrstev nad drenážními trubkami.
2. V cenách -5111 a -1192 jsou započteny i náklady na prohození výkopku získaného při zemních pracích.
</t>
  </si>
  <si>
    <t>5,00*0,80*0,10</t>
  </si>
  <si>
    <t>Komunikace pozemní</t>
  </si>
  <si>
    <t>33</t>
  </si>
  <si>
    <t>564851111</t>
  </si>
  <si>
    <t>Podklad ze štěrkodrti ŠD s rozprostřením a zhutněním, po zhutnění tl. 150 mm</t>
  </si>
  <si>
    <t>1964763762</t>
  </si>
  <si>
    <t>34</t>
  </si>
  <si>
    <t>564861111</t>
  </si>
  <si>
    <t>Podklad ze štěrkodrti ŠD s rozprostřením a zhutněním, po zhutnění tl. 200 mm</t>
  </si>
  <si>
    <t>1758867066</t>
  </si>
  <si>
    <t>35</t>
  </si>
  <si>
    <t>564952111</t>
  </si>
  <si>
    <t>Podklad z mechanicky zpevněného kameniva MZK (minerální beton) s rozprostřením a s hutněním, po zhutnění tl. 150 mm</t>
  </si>
  <si>
    <t>954735678</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</si>
  <si>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</si>
  <si>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36</t>
  </si>
  <si>
    <t>565165101</t>
  </si>
  <si>
    <t>Asfaltový beton vrstva podkladní ACP 16 (obalované kamenivo střednězrnné - OKS) s rozprostřením a zhutněním v pruhu šířky do 1,5 m, po zhutnění tl. 80 mm</t>
  </si>
  <si>
    <t>1678481646</t>
  </si>
  <si>
    <t xml:space="preserve">Poznámka k souboru cen:
1. Cenami 565 1.-510 lze oceňovat např. chodníky, úzké cesty a vjezdy v pruhu šířky do 1,5 m jakékoliv délky a jednotlivé plochy velikosti do 10 m2.
2. ČSN EN 13108-1 připouští pro ACP 16 pouze tl. 50 až 80 mm.
</t>
  </si>
  <si>
    <t>37</t>
  </si>
  <si>
    <t>565165121</t>
  </si>
  <si>
    <t>Asfaltový beton vrstva podkladní ACP 16 (obalované kamenivo střednězrnné - OKS) s rozprostřením a zhutněním v pruhu šířky přes 3 m, po zhutnění tl. 80 mm</t>
  </si>
  <si>
    <t>-1048703395</t>
  </si>
  <si>
    <t>38</t>
  </si>
  <si>
    <t>573231106</t>
  </si>
  <si>
    <t>Postřik spojovací PS bez posypu kamenivem ze silniční emulze, v množství 0,30 kg/m2</t>
  </si>
  <si>
    <t>-787917646</t>
  </si>
  <si>
    <t>105,00</t>
  </si>
  <si>
    <t>17,50</t>
  </si>
  <si>
    <t>39</t>
  </si>
  <si>
    <t>573231108</t>
  </si>
  <si>
    <t>Postřik spojovací PS bez posypu kamenivem ze silniční emulze, v množství 0,50 kg/m2</t>
  </si>
  <si>
    <t>1429878342</t>
  </si>
  <si>
    <t>40</t>
  </si>
  <si>
    <t>573231112</t>
  </si>
  <si>
    <t>Postřik spojovací PS bez posypu kamenivem ze silniční emulze, v množství 0,80 kg/m2</t>
  </si>
  <si>
    <t>309865660</t>
  </si>
  <si>
    <t>41</t>
  </si>
  <si>
    <t>577134111</t>
  </si>
  <si>
    <t>Asfaltový beton vrstva obrusná ACO 11 (ABS) s rozprostřením a se zhutněním z nemodifikovaného asfaltu v pruhu šířky do 3 m tř. I, po zhutnění tl. 40 mm</t>
  </si>
  <si>
    <t>-1457973156</t>
  </si>
  <si>
    <t xml:space="preserve">Poznámka k souboru cen:
1. Cenami 577 1.-40 lze oceňovat např. chodníky, úzké cesty a vjezdy v pruhu šířky do 1,5 m jakékoliv délky a jednotlivé plochy velikosti do 10 m2.
2. ČSN EN 13108-1 připouští pro ACO 11 pouze tl. 35 až 50 mm.
</t>
  </si>
  <si>
    <t>42</t>
  </si>
  <si>
    <t>577134121</t>
  </si>
  <si>
    <t>Asfaltový beton vrstva obrusná ACO 11 (ABS) s rozprostřením a se zhutněním z nemodifikovaného asfaltu v pruhu šířky přes 3 m tř. I, po zhutnění tl. 40 mm</t>
  </si>
  <si>
    <t>-346226651</t>
  </si>
  <si>
    <t>43</t>
  </si>
  <si>
    <t>581151315</t>
  </si>
  <si>
    <t>Kryt cementobetonový silničních komunikací skupiny CB III tl. 300 mm</t>
  </si>
  <si>
    <t>776557031</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</si>
  <si>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</si>
  <si>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"nájezdová rampa"</t>
  </si>
  <si>
    <t>Úpravy povrchů, podlahy a osazování výplní</t>
  </si>
  <si>
    <t>44</t>
  </si>
  <si>
    <t>612321121</t>
  </si>
  <si>
    <t>Omítka vápenocementová vnitřních ploch nanášená ručně jednovrstvá, tloušťky do 10 mm hladká svislých konstrukcí stěn</t>
  </si>
  <si>
    <t>1413450793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</si>
  <si>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</si>
  <si>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 demontáži obkladů" (14,90+13,20)*1,80*2</t>
  </si>
  <si>
    <t>45</t>
  </si>
  <si>
    <t>612321191</t>
  </si>
  <si>
    <t>Omítka vápenocementová vnitřních ploch nanášená ručně Příplatek k cenám za každých dalších i započatých 5 mm tloušťky omítky přes 10 mm stěn</t>
  </si>
  <si>
    <t>-1556446217</t>
  </si>
  <si>
    <t>46</t>
  </si>
  <si>
    <t>612325412</t>
  </si>
  <si>
    <t>Oprava vápenocementové omítky vnitřních ploch hladké, tloušťky do 20 mm stěn, v rozsahu opravované plochy přes 10 do 30%</t>
  </si>
  <si>
    <t>614055834</t>
  </si>
  <si>
    <t xml:space="preserve">Poznámka k souboru cen:
1. Pro ocenění opravy omítek plochy do 1 m2 se použijí ceny souboru cen 61. 32-52.. Vápenocementová omítka jednotlivých malých ploch.
</t>
  </si>
  <si>
    <t>(14,90+13,20)*2,00*8,00</t>
  </si>
  <si>
    <t>-101,16</t>
  </si>
  <si>
    <t>47</t>
  </si>
  <si>
    <t>619995001</t>
  </si>
  <si>
    <t>Začištění omítek (s dodáním hmot) kolem oken, dveří, podlah, obkladů apod.</t>
  </si>
  <si>
    <t>1646431154</t>
  </si>
  <si>
    <t xml:space="preserve">Poznámka k souboru cen:
1. Cenu -5001 lze použít pouze v případě provádění opravy nebo osazování nových oken, dveří, obkladů, podlah apod.; nelze ji použít v případech provádění opravy omítek nebo nové omítky v celé ploše.
</t>
  </si>
  <si>
    <t>(3,25+3,60)*2,00*2,00</t>
  </si>
  <si>
    <t>3,60*4,00*2,00*2,00</t>
  </si>
  <si>
    <t>48</t>
  </si>
  <si>
    <t>622143004</t>
  </si>
  <si>
    <t>Montáž omítkových profilů plastových, pozinkovaných nebo dřevěných upevněných vtlačením do podkladní vrstvy nebo přibitím začišťovacích samolepících pro vytvoření dilatujícího spoje s okenním rámem</t>
  </si>
  <si>
    <t>690093250</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</si>
  <si>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</si>
  <si>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3,60*3,00*2</t>
  </si>
  <si>
    <t>3,25+3,60+3,60</t>
  </si>
  <si>
    <t>49</t>
  </si>
  <si>
    <t>59051476</t>
  </si>
  <si>
    <t>profil začišťovací PVC 9mm s výztužnou tkaninou pro ostění ETICS</t>
  </si>
  <si>
    <t>-1864970714</t>
  </si>
  <si>
    <t>32,05*1,05 'Přepočtené koeficientem množství</t>
  </si>
  <si>
    <t>50</t>
  </si>
  <si>
    <t>623131111</t>
  </si>
  <si>
    <t>Podkladní a spojovací vrstva vnějších omítaných ploch polymercementový spojovací můstek nanášený ručně pilířů nebo sloupů</t>
  </si>
  <si>
    <t>-673114401</t>
  </si>
  <si>
    <t>"ostění u vrat" 20,00</t>
  </si>
  <si>
    <t>51</t>
  </si>
  <si>
    <t>623142001</t>
  </si>
  <si>
    <t>Potažení vnějších ploch pletivem v ploše nebo pruzích, na plném podkladu sklovláknitým vtlačením do tmelu pilířů nebo sloupů</t>
  </si>
  <si>
    <t>1779261909</t>
  </si>
  <si>
    <t xml:space="preserve">Poznámka k souboru cen:
1. V cenách -2001 jsou započteny i náklady na tmel.
</t>
  </si>
  <si>
    <t>52</t>
  </si>
  <si>
    <t>623321121</t>
  </si>
  <si>
    <t>Omítka vápenocementová vnějších ploch nanášená ručně jednovrstvá, tloušťky do 15 mm hladká pilířů nebo sloupů</t>
  </si>
  <si>
    <t>-817662222</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</si>
  <si>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</si>
  <si>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53</t>
  </si>
  <si>
    <t>631312141</t>
  </si>
  <si>
    <t>Doplnění dosavadních mazanin prostým betonem s dodáním hmot, bez potěru, plochy jednotlivě rýh v dosavadních mazaninách</t>
  </si>
  <si>
    <t>-1005541054</t>
  </si>
  <si>
    <t>2,00</t>
  </si>
  <si>
    <t>0,30*0,30*3,60*2</t>
  </si>
  <si>
    <t>54</t>
  </si>
  <si>
    <t>631361821</t>
  </si>
  <si>
    <t>Výztuž mazanin 10 505 (R) nebo BSt 500</t>
  </si>
  <si>
    <t>806971541</t>
  </si>
  <si>
    <t xml:space="preserve">Poznámka k souboru cen:
1. Betonová podezdívek příček se oceňuje položkou 278 36-1111 souboru cen 278 36-11.1 - Výztuž základu (podezdívky) betonového
</t>
  </si>
  <si>
    <t>2,00*0,055</t>
  </si>
  <si>
    <t>55</t>
  </si>
  <si>
    <t>632452519</t>
  </si>
  <si>
    <t>Potěr rychletuhnoucí ze suchých směsí na bázi hydraulických pojiv, tloušťky přes 40 do 50 mm</t>
  </si>
  <si>
    <t>-2116574917</t>
  </si>
  <si>
    <t xml:space="preserve">Poznámka k souboru cen:
1. V cenách jsou započteny i náklady na základní stržení povrchu potěru s urovnáním vibrační lištou nebo dřevěným hladítkem.
</t>
  </si>
  <si>
    <t>56</t>
  </si>
  <si>
    <t>644941112</t>
  </si>
  <si>
    <t>Montáž průvětrníků nebo mřížek odvětrávacích velikosti přes 150 x 200 do 300 x 300 mm</t>
  </si>
  <si>
    <t>173839410</t>
  </si>
  <si>
    <t xml:space="preserve">Poznámka k souboru cen:
1. V cenách nejsou započteny náklady na dodávku průvětrníku nebo mřížky, tyto se oceňují ve specifikaci.
</t>
  </si>
  <si>
    <t>57</t>
  </si>
  <si>
    <t>55341422</t>
  </si>
  <si>
    <t>průvětrník bez klapek se sítí 300x300mm</t>
  </si>
  <si>
    <t>-2070312335</t>
  </si>
  <si>
    <t>58</t>
  </si>
  <si>
    <t>644941121</t>
  </si>
  <si>
    <t>Montáž průvětrníků nebo mřížek odvětrávacích montáž průchodky (trubky) se zhotovením otvoru v tepelné izolaci</t>
  </si>
  <si>
    <t>-1429589781</t>
  </si>
  <si>
    <t>59</t>
  </si>
  <si>
    <t>28615065</t>
  </si>
  <si>
    <t>trubka kanalizační HTEM s hrdlem DN 160x1000mm</t>
  </si>
  <si>
    <t>-698289945</t>
  </si>
  <si>
    <t>2*0,3 'Přepočtené koeficientem množství</t>
  </si>
  <si>
    <t>Trubní vedení</t>
  </si>
  <si>
    <t>60</t>
  </si>
  <si>
    <t>871315221</t>
  </si>
  <si>
    <t>Kanalizační potrubí z tvrdého PVC v otevřeném výkopu ve sklonu do 20 %, hladkého plnostěnného jednovrstvého, tuhost třídy SN 8 DN 160</t>
  </si>
  <si>
    <t>1729367334</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</si>
  <si>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</si>
  <si>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61</t>
  </si>
  <si>
    <t>895941311</t>
  </si>
  <si>
    <t>Zřízení vpusti kanalizační uliční z betonových dílců typ UVB-50</t>
  </si>
  <si>
    <t>-830287174</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</si>
  <si>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</si>
  <si>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62</t>
  </si>
  <si>
    <t>59223822</t>
  </si>
  <si>
    <t>vpusť uliční dno s výtokem betonové 626x495x50mm</t>
  </si>
  <si>
    <t>-311764862</t>
  </si>
  <si>
    <t>63</t>
  </si>
  <si>
    <t>59223825</t>
  </si>
  <si>
    <t>vpusť uliční skruž betonová 290x500x50mm</t>
  </si>
  <si>
    <t>-692061280</t>
  </si>
  <si>
    <t>64</t>
  </si>
  <si>
    <t>59223864</t>
  </si>
  <si>
    <t>prstenec pro uliční vpusť vyrovnávací betonový 390x60x130mm</t>
  </si>
  <si>
    <t>1974912967</t>
  </si>
  <si>
    <t>65</t>
  </si>
  <si>
    <t>899203112</t>
  </si>
  <si>
    <t>Osazení mříží litinových včetně rámů a košů na bahno pro třídu zatížení B125, C250</t>
  </si>
  <si>
    <t>-1382416584</t>
  </si>
  <si>
    <t xml:space="preserve">Poznámka k souboru cen:
1. V cenách nejsou započteny náklady na dodání mříží, rámů a košů na bahno; tyto náklady se oceňují ve specifikaci.
</t>
  </si>
  <si>
    <t>66</t>
  </si>
  <si>
    <t>55242320</t>
  </si>
  <si>
    <t>mříž vtoková litinová plochá 500x500mm</t>
  </si>
  <si>
    <t>1553191915</t>
  </si>
  <si>
    <t>67</t>
  </si>
  <si>
    <t>55241000</t>
  </si>
  <si>
    <t>koš kalový pod kruhovou mříž - lehký</t>
  </si>
  <si>
    <t>-1446832937</t>
  </si>
  <si>
    <t>68</t>
  </si>
  <si>
    <t>899231111</t>
  </si>
  <si>
    <t>Výšková úprava uličního vstupu nebo vpusti do 200 mm zvýšením mříže</t>
  </si>
  <si>
    <t>-1764146407</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</si>
  <si>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</si>
  <si>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69</t>
  </si>
  <si>
    <t>899332111</t>
  </si>
  <si>
    <t>Výšková úprava uličního vstupu nebo vpusti do 200 mm snížením poklopu</t>
  </si>
  <si>
    <t>929163340</t>
  </si>
  <si>
    <t>Ostatní konstrukce a práce, bourání</t>
  </si>
  <si>
    <t>70</t>
  </si>
  <si>
    <t>916131113</t>
  </si>
  <si>
    <t>Osazení silničního obrubníku betonového se zřízením lože, s vyplněním a zatřením spár cementovou maltou ležatého s boční opěrou z betonu prostého, do lože z betonu prostého</t>
  </si>
  <si>
    <t>-1101273490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</si>
  <si>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</si>
  <si>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71</t>
  </si>
  <si>
    <t>59217029</t>
  </si>
  <si>
    <t>obrubník betonový silniční nájezdový 1000x150x150mm</t>
  </si>
  <si>
    <t>2109419662</t>
  </si>
  <si>
    <t>72</t>
  </si>
  <si>
    <t>916131213</t>
  </si>
  <si>
    <t>Osazení silničního obrubníku betonového se zřízením lože, s vyplněním a zatřením spár cementovou maltou stojatého s boční opěrou z betonu prostého, do lože z betonu prostého</t>
  </si>
  <si>
    <t>-1001396671</t>
  </si>
  <si>
    <t>73</t>
  </si>
  <si>
    <t>59217031</t>
  </si>
  <si>
    <t>obrubník betonový silniční 1000x150x250mm</t>
  </si>
  <si>
    <t>189239755</t>
  </si>
  <si>
    <t>74</t>
  </si>
  <si>
    <t>59217030</t>
  </si>
  <si>
    <t>obrubník betonový silniční přechodový 1000x150x150-250mm</t>
  </si>
  <si>
    <t>561427715</t>
  </si>
  <si>
    <t>75</t>
  </si>
  <si>
    <t>916991121</t>
  </si>
  <si>
    <t>Lože pod obrubníky, krajníky nebo obruby z dlažebních kostek z betonu prostého tř. C 16/20</t>
  </si>
  <si>
    <t>-171212728</t>
  </si>
  <si>
    <t>45,50*0,015</t>
  </si>
  <si>
    <t>76</t>
  </si>
  <si>
    <t>919726123</t>
  </si>
  <si>
    <t>Geotextilie netkaná pro ochranu, separaci nebo filtraci měrná hmotnost přes 300 do 500 g/m2</t>
  </si>
  <si>
    <t>-1966786073</t>
  </si>
  <si>
    <t xml:space="preserve">Poznámka k souboru cen:
1. V cenách jsou započteny i náklady na položení a dodání geotextilie včetně přesahů.
</t>
  </si>
  <si>
    <t>77</t>
  </si>
  <si>
    <t>919732221</t>
  </si>
  <si>
    <t>Styčná pracovní spára při napojení nového živičného povrchu na stávající se zalitím za tepla modifikovanou asfaltovou hmotou s posypem vápenným hydrátem šířky do 15 mm, hloubky do 25 mm bez prořezání spáry</t>
  </si>
  <si>
    <t>1325344990</t>
  </si>
  <si>
    <t xml:space="preserve">Poznámka k souboru cen:
1. V cenách jsou započteny i náklady na vyčištění spár, na impregnaci a zalití spár včetně dodání hmot.
</t>
  </si>
  <si>
    <t>78</t>
  </si>
  <si>
    <t>943211111</t>
  </si>
  <si>
    <t>Montáž lešení prostorového rámového lehkého pracovního s podlahami s provozním zatížením tř. 3 do 200 kg/m2, výšky do 10 m</t>
  </si>
  <si>
    <t>-203184112</t>
  </si>
  <si>
    <t xml:space="preserve">Poznámka k souboru cen:
1. Montáž lešení prostorového rámového lehkého výšky přes 25 m se oceňuje individuálně.
</t>
  </si>
  <si>
    <t>14,00*12,00*6,50</t>
  </si>
  <si>
    <t>79</t>
  </si>
  <si>
    <t>943211211</t>
  </si>
  <si>
    <t>Montáž lešení prostorového rámového lehkého pracovního s podlahami Příplatek za první a každý další den použití lešení k ceně -1111</t>
  </si>
  <si>
    <t>1803263122</t>
  </si>
  <si>
    <t>1092*30 'Přepočtené koeficientem množství</t>
  </si>
  <si>
    <t>80</t>
  </si>
  <si>
    <t>943211811</t>
  </si>
  <si>
    <t>Demontáž lešení prostorového rámového lehkého pracovního s podlahami s provozním zatížením tř. 3 do 200 kg/m2, výšky do 10 m</t>
  </si>
  <si>
    <t>-1967994028</t>
  </si>
  <si>
    <t xml:space="preserve">Poznámka k souboru cen:
1. Demontáž lešení prostorového rámového lehkého výšky přes 25 m se oceňuje individuálně.
</t>
  </si>
  <si>
    <t>81</t>
  </si>
  <si>
    <t>949101112</t>
  </si>
  <si>
    <t>Lešení pomocné pracovní pro objekty pozemních staveb pro zatížení do 150 kg/m2, o výšce lešeňové podlahy přes 1,9 do 3,5 m</t>
  </si>
  <si>
    <t>739243577</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</si>
  <si>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</si>
  <si>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50,00</t>
  </si>
  <si>
    <t>82</t>
  </si>
  <si>
    <t>952901221</t>
  </si>
  <si>
    <t>Vyčištění budov nebo objektů před předáním do užívání průmyslových budov a objektů výrobních, skladovacích, garáží, dílen nebo hal apod. s nespalnou podlahou jakékoliv výšky podlaží</t>
  </si>
  <si>
    <t>-1736283631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</si>
  <si>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</si>
  <si>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83</t>
  </si>
  <si>
    <t>953961213.1</t>
  </si>
  <si>
    <t>Kotvy chemické s vyvrtáním otvoru do betonu, železobetonu nebo tvrdého kamene chemická patrona, velikost M 12, hloubka 150 mm</t>
  </si>
  <si>
    <t>-118843650</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</si>
  <si>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</si>
  <si>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74*6,00*2,00</t>
  </si>
  <si>
    <t>84</t>
  </si>
  <si>
    <t>953965123</t>
  </si>
  <si>
    <t>Kotvy chemické s vyvrtáním otvoru kotevní šrouby pro chemické kotvy, velikost M 12, délka 260 mm</t>
  </si>
  <si>
    <t>63115076</t>
  </si>
  <si>
    <t>85</t>
  </si>
  <si>
    <t>961031411</t>
  </si>
  <si>
    <t>Bourání základů ze zdiva cihelného na maltu cementovou</t>
  </si>
  <si>
    <t>-112489117</t>
  </si>
  <si>
    <t>"vybourání anglického dvorku"</t>
  </si>
  <si>
    <t>(1,50+0,50+0,50)*1,50*0,29</t>
  </si>
  <si>
    <t>86</t>
  </si>
  <si>
    <t>962032230</t>
  </si>
  <si>
    <t>Bourání zdiva nadzákladového z cihel nebo tvárnic z cihel pálených nebo vápenopískových, na maltu vápennou nebo vápenocementovou, objemu do 1 m3</t>
  </si>
  <si>
    <t>-346600212</t>
  </si>
  <si>
    <t xml:space="preserve">Poznámka k souboru cen:
1. Bourání pilířů o průřezu přes 0,36 m2 se oceňuje příslušnými cenami -2230, -2231, -2240, -2241,-2253 a -2254 jako bourání zdiva nadzákladového cihelného.
</t>
  </si>
  <si>
    <t>"vybourání zděného lemu" (3,67+1,45)*2,00*0,15*0,075</t>
  </si>
  <si>
    <t>87</t>
  </si>
  <si>
    <t>962032254</t>
  </si>
  <si>
    <t>Bourání zdiva nadzákladového z cihel nebo tvárnic z tvárnic cementových, na maltu cementovou, objemu přes 1 m3</t>
  </si>
  <si>
    <t>-906226684</t>
  </si>
  <si>
    <t>3,60*1,80*2,00*0,30</t>
  </si>
  <si>
    <t>88</t>
  </si>
  <si>
    <t>963051213</t>
  </si>
  <si>
    <t>Bourání železobetonových stropů žebrových s viditelnými trámy</t>
  </si>
  <si>
    <t>-2079103972</t>
  </si>
  <si>
    <t xml:space="preserve">Poznámka k souboru cen:
1. Cenu -1313 lze použít i pro bourání bedničkových stropů. Množství jednotek se určuje v m3 včetně dutin.
</t>
  </si>
  <si>
    <t>"rozšíření otvoru u velína"</t>
  </si>
  <si>
    <t>5,07*0,15</t>
  </si>
  <si>
    <t>89</t>
  </si>
  <si>
    <t>968072559</t>
  </si>
  <si>
    <t>Vybourání kovových rámů oken s křídly, dveřních zárubní, vrat, stěn, ostění nebo obkladů vrat, mimo posuvných a skládacích, plochy přes 5 m2</t>
  </si>
  <si>
    <t>-796597340</t>
  </si>
  <si>
    <t xml:space="preserve">Poznámka k souboru cen:
1. V cenách -2244 až -2559 jsou započteny i náklady na vyvěšení křídel.
2. Cenou -2641 se oceňuje i vybourání nosné ocelové konstrukce pro sádrokartonové příčky.
</t>
  </si>
  <si>
    <t>3,25*3,60</t>
  </si>
  <si>
    <t>90</t>
  </si>
  <si>
    <t>968072747</t>
  </si>
  <si>
    <t>Vybourání kovových rámů oken s křídly, dveřních zárubní, vrat, stěn, ostění nebo obkladů stěn výkladních pevných nebo otevíratelných, plochy přes 4 m2</t>
  </si>
  <si>
    <t>1557066508</t>
  </si>
  <si>
    <t>3,60*1,80*2,00</t>
  </si>
  <si>
    <t>91</t>
  </si>
  <si>
    <t>971033641</t>
  </si>
  <si>
    <t>Vybourání otvorů ve zdivu základovém nebo nadzákladovém z cihel, tvárnic, příčkovek z cihel pálených na maltu vápennou nebo vápenocementovou plochy do 4 m2, tl. do 300 mm</t>
  </si>
  <si>
    <t>-823980989</t>
  </si>
  <si>
    <t>4,00*0,60*0,30</t>
  </si>
  <si>
    <t>3,60*0,60*0,30</t>
  </si>
  <si>
    <t>92</t>
  </si>
  <si>
    <t>975022251</t>
  </si>
  <si>
    <t>Podchycení nadzákladového zdiva dřevěnou výztuhou v. podchycení do 3 m, při tl. zdiva do 450 mm a délce podchycení přes 3 do 5 m</t>
  </si>
  <si>
    <t>1891714498</t>
  </si>
  <si>
    <t xml:space="preserve">Poznámka k souboru cen:
1. V cenách jsou započteny i náklady na:
a) vybourání otvorů pro provlékání vynášecích trámů a kapes pro vzpěry,
b) vynesení podchycené konstrukce.
</t>
  </si>
  <si>
    <t>4,00+3,60</t>
  </si>
  <si>
    <t>93</t>
  </si>
  <si>
    <t>977151124</t>
  </si>
  <si>
    <t>Jádrové vrty diamantovými korunkami do stavebních materiálů (železobetonu, betonu, cihel, obkladů, dlažeb, kamene) průměru přes 150 do 180 mm</t>
  </si>
  <si>
    <t>-532524382</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</si>
  <si>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</si>
  <si>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"větrací mřížky" 0,30*2,00</t>
  </si>
  <si>
    <t>94</t>
  </si>
  <si>
    <t>977211122</t>
  </si>
  <si>
    <t>Řezání konstrukcí stěnovou pilou z cihel nebo tvárnic hloubka řezu přes 200 do 350 mm</t>
  </si>
  <si>
    <t>-1864434582</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</si>
  <si>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</si>
  <si>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1,80*4,00</t>
  </si>
  <si>
    <t>95</t>
  </si>
  <si>
    <t>977312113</t>
  </si>
  <si>
    <t>Řezání stávajících betonových mazanin s vyztužením hloubky přes 100 do 150 mm</t>
  </si>
  <si>
    <t>1633477455</t>
  </si>
  <si>
    <t>5,25+2,56+5,25+2,56</t>
  </si>
  <si>
    <t>997</t>
  </si>
  <si>
    <t>Přesun sutě</t>
  </si>
  <si>
    <t>96</t>
  </si>
  <si>
    <t>997013211</t>
  </si>
  <si>
    <t>Vnitrostaveništní doprava suti a vybouraných hmot vodorovně do 50 m svisle ručně pro budovy a haly výšky do 6 m</t>
  </si>
  <si>
    <t>-1277719190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</si>
  <si>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</si>
  <si>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97</t>
  </si>
  <si>
    <t>997013501</t>
  </si>
  <si>
    <t>Odvoz suti a vybouraných hmot na skládku nebo meziskládku se složením, na vzdálenost do 1 km</t>
  </si>
  <si>
    <t>-411491471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</si>
  <si>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</si>
  <si>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98</t>
  </si>
  <si>
    <t>997013509</t>
  </si>
  <si>
    <t>Odvoz suti a vybouraných hmot na skládku nebo meziskládku se složením, na vzdálenost Příplatek k ceně za každý další i započatý 1 km přes 1 km</t>
  </si>
  <si>
    <t>-2140604782</t>
  </si>
  <si>
    <t>46,921*4 'Přepočtené koeficientem množství</t>
  </si>
  <si>
    <t>99</t>
  </si>
  <si>
    <t>997013601</t>
  </si>
  <si>
    <t>Poplatek za uložení stavebního odpadu na skládce (skládkovné) z prostého betonu zatříděného do Katalogu odpadů pod kódem 17 01 01</t>
  </si>
  <si>
    <t>1405124133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</si>
  <si>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</si>
  <si>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100</t>
  </si>
  <si>
    <t>997013602</t>
  </si>
  <si>
    <t>Poplatek za uložení stavebního odpadu na skládce (skládkovné) z armovaného betonu zatříděného do Katalogu odpadů pod kódem 17 01 01</t>
  </si>
  <si>
    <t>160064097</t>
  </si>
  <si>
    <t>6,04+1,826</t>
  </si>
  <si>
    <t>101</t>
  </si>
  <si>
    <t>997013603</t>
  </si>
  <si>
    <t>Poplatek za uložení stavebního odpadu na skládce (skládkovné) cihelného zatříděného do Katalogu odpadů pod kódem 17 01 02</t>
  </si>
  <si>
    <t>-169413823</t>
  </si>
  <si>
    <t>1,958+0,207+7,776+0,061</t>
  </si>
  <si>
    <t>102</t>
  </si>
  <si>
    <t>997013607</t>
  </si>
  <si>
    <t>Poplatek za uložení stavebního odpadu na skládce (skládkovné) z tašek a keramických výrobků zatříděného do Katalogu odpadů pod kódem 17 01 03</t>
  </si>
  <si>
    <t>-1980224195</t>
  </si>
  <si>
    <t>11,345+8,245</t>
  </si>
  <si>
    <t>103</t>
  </si>
  <si>
    <t>997013631</t>
  </si>
  <si>
    <t>Poplatek za uložení stavebního odpadu na skládce (skládkovné) směsného stavebního a demoličního zatříděného do Katalogu odpadů pod kódem 17 09 04</t>
  </si>
  <si>
    <t>-1282109525</t>
  </si>
  <si>
    <t>104</t>
  </si>
  <si>
    <t>997013645</t>
  </si>
  <si>
    <t>Poplatek za uložení stavebního odpadu na skládce (skládkovné) asfaltového bez obsahu dehtu zatříděného do Katalogu odpadů pod kódem 17 03 02</t>
  </si>
  <si>
    <t>630621018</t>
  </si>
  <si>
    <t>5,381</t>
  </si>
  <si>
    <t>105</t>
  </si>
  <si>
    <t>997013655</t>
  </si>
  <si>
    <t>1673835556</t>
  </si>
  <si>
    <t>106</t>
  </si>
  <si>
    <t>997013804</t>
  </si>
  <si>
    <t>Poplatek za uložení stavebního odpadu na skládce (skládkovné) ze skla zatříděného do Katalogu odpadů pod kódem 17 02 02</t>
  </si>
  <si>
    <t>-657862073</t>
  </si>
  <si>
    <t>107</t>
  </si>
  <si>
    <t>997013811</t>
  </si>
  <si>
    <t>Poplatek za uložení stavebního odpadu na skládce (skládkovné) dřevěného zatříděného do Katalogu odpadů pod kódem 17 02 01</t>
  </si>
  <si>
    <t>-2064629905</t>
  </si>
  <si>
    <t>998</t>
  </si>
  <si>
    <t>Přesun hmot</t>
  </si>
  <si>
    <t>108</t>
  </si>
  <si>
    <t>998011002</t>
  </si>
  <si>
    <t>Přesun hmot pro budovy občanské výstavby, bydlení, výrobu a služby s nosnou svislou konstrukcí zděnou z cihel, tvárnic nebo kamene vodorovná dopravní vzdálenost do 100 m pro budovy výšky přes 6 do 12 m</t>
  </si>
  <si>
    <t>-1654893933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</si>
  <si>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</si>
  <si>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</si>
  <si>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</si>
  <si>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</si>
  <si>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</si>
  <si>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109</t>
  </si>
  <si>
    <t>711493121</t>
  </si>
  <si>
    <t>Izolace proti podpovrchové a tlakové vodě - ostatní na ploše svislé S dvousložkovou na bázi cementu</t>
  </si>
  <si>
    <t>-727523204</t>
  </si>
  <si>
    <t>1,50*1,00</t>
  </si>
  <si>
    <t>110</t>
  </si>
  <si>
    <t>998711102</t>
  </si>
  <si>
    <t>Přesun hmot pro izolace proti vodě, vlhkosti a plynům stanovený z hmotnosti přesunovaného materiálu vodorovná dopravní vzdálenost do 50 m v objektech výšky přes 6 do 12 m</t>
  </si>
  <si>
    <t>-1688784982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</si>
  <si>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</si>
  <si>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741</t>
  </si>
  <si>
    <t>Elektroinstalace - silnoproud</t>
  </si>
  <si>
    <t>111</t>
  </si>
  <si>
    <t>741110502</t>
  </si>
  <si>
    <t>Montáž lišt a kanálků elektroinstalačních se spojkami, ohyby a rohy a s nasunutím do krabic protahovacích, šířky do přes 60 do 120 mm</t>
  </si>
  <si>
    <t>-674622626</t>
  </si>
  <si>
    <t>12,50*3,00</t>
  </si>
  <si>
    <t>1,50*12,00</t>
  </si>
  <si>
    <t>11,50</t>
  </si>
  <si>
    <t>10,00*3,00</t>
  </si>
  <si>
    <t>4,00*12,00</t>
  </si>
  <si>
    <t>0,5+10,50+13,50+11,00+1,00</t>
  </si>
  <si>
    <t>112</t>
  </si>
  <si>
    <t>34571008</t>
  </si>
  <si>
    <t>lišta elektroinstalační hranatá bílá 40x40</t>
  </si>
  <si>
    <t>1735254822</t>
  </si>
  <si>
    <t>113</t>
  </si>
  <si>
    <t>741112001</t>
  </si>
  <si>
    <t>Montáž krabic elektroinstalačních bez napojení na trubky a lišty, demontáže a montáže víčka a přístroje protahovacích nebo odbočných zapuštěných plastových kruhových</t>
  </si>
  <si>
    <t>1339683300</t>
  </si>
  <si>
    <t>114</t>
  </si>
  <si>
    <t>34571521</t>
  </si>
  <si>
    <t>krabice univerzální rozvodná z PH s víčkem a svorkovnicí krabicovou šroubovací s vodiči 12x4mm2 D 73,5mmx43mm</t>
  </si>
  <si>
    <t>-1592873267</t>
  </si>
  <si>
    <t>115</t>
  </si>
  <si>
    <t>741122211</t>
  </si>
  <si>
    <t>Montáž kabelů měděných bez ukončení uložených volně nebo v liště plných kulatých (CYKY) počtu a průřezu žil 3x1,5 až 6 mm2</t>
  </si>
  <si>
    <t>1767653993</t>
  </si>
  <si>
    <t>116</t>
  </si>
  <si>
    <t>34111030</t>
  </si>
  <si>
    <t>kabel silový s Cu jádrem 1kV 3x1,5mm2</t>
  </si>
  <si>
    <t>-388469046</t>
  </si>
  <si>
    <t>145*1,05 'Přepočtené koeficientem množství</t>
  </si>
  <si>
    <t>117</t>
  </si>
  <si>
    <t>34111036</t>
  </si>
  <si>
    <t>kabel silový s Cu jádrem 1kV 3x2,5mm2</t>
  </si>
  <si>
    <t>-714110016</t>
  </si>
  <si>
    <t>36,5*1,05 'Přepočtené koeficientem množství</t>
  </si>
  <si>
    <t>118</t>
  </si>
  <si>
    <t>741310031</t>
  </si>
  <si>
    <t>Montáž spínačů jedno nebo dvoupólových nástěnných se zapojením vodičů, pro prostředí venkovní nebo mokré vypínačů, řazení 1-jednopólových</t>
  </si>
  <si>
    <t>1740983417</t>
  </si>
  <si>
    <t>119</t>
  </si>
  <si>
    <t>34535527</t>
  </si>
  <si>
    <t>spínač jednopólový 10A alabastr, slon.kost</t>
  </si>
  <si>
    <t>1798718485</t>
  </si>
  <si>
    <t>120</t>
  </si>
  <si>
    <t>34536490</t>
  </si>
  <si>
    <t>kryt spínače jednopáčkový jednoduchý pro spínače řazení 1,2,6,7,1/0 3558A-A651</t>
  </si>
  <si>
    <t>224734859</t>
  </si>
  <si>
    <t>121</t>
  </si>
  <si>
    <t>741313083</t>
  </si>
  <si>
    <t>Montáž zásuvek domovních se zapojením vodičů šroubové připojení venkovní nebo mokré, provedení 2P + PE dvojí zapojení pro průběžnou montáž</t>
  </si>
  <si>
    <t>-1612583182</t>
  </si>
  <si>
    <t>122</t>
  </si>
  <si>
    <t>35811077</t>
  </si>
  <si>
    <t>zásuvka nepropustná nástěnná 16A 220V 3pólová</t>
  </si>
  <si>
    <t>-545792321</t>
  </si>
  <si>
    <t>123</t>
  </si>
  <si>
    <t>741320105</t>
  </si>
  <si>
    <t>Montáž jističů se zapojením vodičů jednopólových nn do 25 A ve skříni</t>
  </si>
  <si>
    <t>-804914593</t>
  </si>
  <si>
    <t>124</t>
  </si>
  <si>
    <t>35822109</t>
  </si>
  <si>
    <t>jistič 1pólový-charakteristika B 10A</t>
  </si>
  <si>
    <t>677677425</t>
  </si>
  <si>
    <t>125</t>
  </si>
  <si>
    <t>741370111</t>
  </si>
  <si>
    <t>Montáž svítidel žárovkových se zapojením vodičů průmyslových stropních závěsných na háku nebo trubce 1 zdroj s košem</t>
  </si>
  <si>
    <t>-358399967</t>
  </si>
  <si>
    <t>126</t>
  </si>
  <si>
    <t>1641981</t>
  </si>
  <si>
    <t>ELS-54W-1560-4K-IP66 HERMES</t>
  </si>
  <si>
    <t>-1648092730</t>
  </si>
  <si>
    <t>127</t>
  </si>
  <si>
    <t>R741</t>
  </si>
  <si>
    <t>demontáž el. sloupku na fasádě před vraty</t>
  </si>
  <si>
    <t>1712972546</t>
  </si>
  <si>
    <t>128</t>
  </si>
  <si>
    <t>998741202</t>
  </si>
  <si>
    <t>Přesun hmot pro silnoproud stanovený procentní sazbou (%) z ceny vodorovná dopravní vzdálenost do 50 m v objektech výšky přes 6 do 12 m</t>
  </si>
  <si>
    <t>%</t>
  </si>
  <si>
    <t>1434587789</t>
  </si>
  <si>
    <t>767</t>
  </si>
  <si>
    <t>Konstrukce zámečnické</t>
  </si>
  <si>
    <t>129</t>
  </si>
  <si>
    <t>767190113</t>
  </si>
  <si>
    <t>Montáž oplechování a lemování ocelových konstrukcí stěn a střech z ocelových plechů, rš přes 150 do 200 mm</t>
  </si>
  <si>
    <t>1670322018</t>
  </si>
  <si>
    <t xml:space="preserve">Poznámka k souboru cen:
1. Ceny jsou určeny pro ocenění montáže oplechování a lemování ocelových konstrukcí.
2. Ceny nelze použít pro ocenění montáže oplechování a lemování zděných, betonových, případně jiných konstrukcí; tyto se ocení příslušnými cenami katalogu 800-764 Konstrukce klempířské.
</t>
  </si>
  <si>
    <t>3,60*2,00</t>
  </si>
  <si>
    <t>130</t>
  </si>
  <si>
    <t>13010442</t>
  </si>
  <si>
    <t>úhelník ocelový rovnostranný jakost 11 375 100x100x10mm</t>
  </si>
  <si>
    <t>-1257146584</t>
  </si>
  <si>
    <t>7,200*14,92</t>
  </si>
  <si>
    <t>107,424*0,001 'Přepočtené koeficientem množství</t>
  </si>
  <si>
    <t>131</t>
  </si>
  <si>
    <t>767652230</t>
  </si>
  <si>
    <t>Montáž vrat garážových nebo průmyslových otvíravých do ocelové konstrukce, plochy přes 9 do 13 m2</t>
  </si>
  <si>
    <t>1869042962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</si>
  <si>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</si>
  <si>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"3,60*3,60"2,00</t>
  </si>
  <si>
    <t>"3,25*3,60"1,00</t>
  </si>
  <si>
    <t>132</t>
  </si>
  <si>
    <t>55344713R</t>
  </si>
  <si>
    <t>vrata ocelová otočná s rámem 3,6x 4,00m</t>
  </si>
  <si>
    <t>1327809234</t>
  </si>
  <si>
    <t>133</t>
  </si>
  <si>
    <t>55344712.1</t>
  </si>
  <si>
    <t>vrata ocelová otočná s rámem 3,25x 4,00m</t>
  </si>
  <si>
    <t>-1004544374</t>
  </si>
  <si>
    <t>134</t>
  </si>
  <si>
    <t>767896810.1</t>
  </si>
  <si>
    <t>Demontáž ocelovch prvků v podlaze</t>
  </si>
  <si>
    <t>-480752773</t>
  </si>
  <si>
    <t>6,30+5,60+0,175+2,825+0,645+1,73+1,60+1,73+2,825+3,13+1,405+5,30</t>
  </si>
  <si>
    <t>135</t>
  </si>
  <si>
    <t>R734191821</t>
  </si>
  <si>
    <t>Odříznutí stavěcího šroubu</t>
  </si>
  <si>
    <t>-2058992646</t>
  </si>
  <si>
    <t>136</t>
  </si>
  <si>
    <t>998767102</t>
  </si>
  <si>
    <t>Přesun hmot pro zámečnické konstrukce stanovený z hmotnosti přesunovaného materiálu vodorovná dopravní vzdálenost do 50 m v objektech výšky přes 6 do 12 m</t>
  </si>
  <si>
    <t>-590246913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</si>
  <si>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</si>
  <si>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137</t>
  </si>
  <si>
    <t>998767181</t>
  </si>
  <si>
    <t>Přesun hmot pro zámečnické konstrukce stanovený z hmotnosti přesunovaného materiálu Příplatek k cenám za přesun prováděný bez použití mechanizace pro jakoukoliv výšku objektu</t>
  </si>
  <si>
    <t>-2029455703</t>
  </si>
  <si>
    <t>771</t>
  </si>
  <si>
    <t>Podlahy z dlaždic</t>
  </si>
  <si>
    <t>138</t>
  </si>
  <si>
    <t>771571810</t>
  </si>
  <si>
    <t>Demontáž podlah z dlaždic keramických kladených do malty</t>
  </si>
  <si>
    <t>383983212</t>
  </si>
  <si>
    <t>"celková plocha" 196,68</t>
  </si>
  <si>
    <t>"oelový plech" -5,92-1,92-2,70-1,00</t>
  </si>
  <si>
    <t>"nabetonávka" -2,81-23,63+6,38</t>
  </si>
  <si>
    <t>"mělký žlab" -4,00-5,072</t>
  </si>
  <si>
    <t>"prostup" -19,60</t>
  </si>
  <si>
    <t>781</t>
  </si>
  <si>
    <t>Dokončovací práce - obklady</t>
  </si>
  <si>
    <t>139</t>
  </si>
  <si>
    <t>781471810</t>
  </si>
  <si>
    <t>Demontáž obkladů z dlaždic keramických kladených do malty</t>
  </si>
  <si>
    <t>-1549128526</t>
  </si>
  <si>
    <t>(14,90+13,20)*1,80*2</t>
  </si>
  <si>
    <t>783</t>
  </si>
  <si>
    <t>Dokončovací práce - nátěry</t>
  </si>
  <si>
    <t>140</t>
  </si>
  <si>
    <t>783823165</t>
  </si>
  <si>
    <t>Penetrační nátěr omítek hladkých omítek hladkých, zrnitých tenkovrstvých nebo štukových stupně členitosti 3 silikonový</t>
  </si>
  <si>
    <t>669227739</t>
  </si>
  <si>
    <t>141</t>
  </si>
  <si>
    <t>783827445</t>
  </si>
  <si>
    <t>Krycí (ochranný ) nátěr omítek dvojnásobný hladkých omítek hladkých, zrnitých tenkovrstvých nebo štukových stupně členitosti 3 silikonový</t>
  </si>
  <si>
    <t>612333571</t>
  </si>
  <si>
    <t>142</t>
  </si>
  <si>
    <t>783897615</t>
  </si>
  <si>
    <t>Krycí (ochranný ) nátěr omítek Příplatek k cenám za provádění barevného nátěru v odstínu sytém dvojnásobného</t>
  </si>
  <si>
    <t>-1115039029</t>
  </si>
  <si>
    <t>143</t>
  </si>
  <si>
    <t>783901551</t>
  </si>
  <si>
    <t>Příprava podkladu betonových podlah před provedením nátěru omytím tlakovou vodou</t>
  </si>
  <si>
    <t>-869334031</t>
  </si>
  <si>
    <t>144</t>
  </si>
  <si>
    <t>783932171</t>
  </si>
  <si>
    <t>Vyrovnání podkladu betonových podlah celoplošně, tloušťky do 3 mm modifikovanou cementovou stěrkou</t>
  </si>
  <si>
    <t>192851934</t>
  </si>
  <si>
    <t>196,68</t>
  </si>
  <si>
    <t>40,82</t>
  </si>
  <si>
    <t>145</t>
  </si>
  <si>
    <t>783933151</t>
  </si>
  <si>
    <t>Penetrační nátěr betonových podlah hladkých (z pohledového nebo gletovaného betonu, stěrky apod.) epoxidový</t>
  </si>
  <si>
    <t>1730965049</t>
  </si>
  <si>
    <t>146</t>
  </si>
  <si>
    <t>783937163</t>
  </si>
  <si>
    <t>Krycí (uzavírací) nátěr betonových podlah dvojnásobný epoxidový rozpouštědlový</t>
  </si>
  <si>
    <t>812306970</t>
  </si>
  <si>
    <t xml:space="preserve">"soklík" </t>
  </si>
  <si>
    <t>(14,90+13,20)*2,00*0,15</t>
  </si>
  <si>
    <t>147</t>
  </si>
  <si>
    <t>783942251</t>
  </si>
  <si>
    <t>Tmelení podkladu betonových podlah prasklin šířky do 5 mm, tmelem polyuretanovým</t>
  </si>
  <si>
    <t>1479542159</t>
  </si>
  <si>
    <t xml:space="preserve">Poznámka k souboru cen:
1. Tmelení dilatačních spar lze ocenit cenami souboru cen 634 66-.1.. Výplň dilatačních spar mazanin tmelem katalogu 801-1 Budovy a haly-zděné a monolitické.
</t>
  </si>
  <si>
    <t>196,68*0,4 'Přepočtené koeficientem množství</t>
  </si>
  <si>
    <t>784</t>
  </si>
  <si>
    <t>Dokončovací práce - malby a tapety</t>
  </si>
  <si>
    <t>148</t>
  </si>
  <si>
    <t>784111005</t>
  </si>
  <si>
    <t>Oprášení (ometení) podkladu v místnostech výšky přes 5,00 m</t>
  </si>
  <si>
    <t>581118091</t>
  </si>
  <si>
    <t>101,16+348,44+196,68</t>
  </si>
  <si>
    <t>149</t>
  </si>
  <si>
    <t>784121005</t>
  </si>
  <si>
    <t>Oškrabání malby v místnostech výšky přes 5,00 m</t>
  </si>
  <si>
    <t>-914402113</t>
  </si>
  <si>
    <t xml:space="preserve">Poznámka k souboru cen:
1. Cenami souboru cen se oceňuje jakýkoli počet současně škrabaných vrstev barvy.
</t>
  </si>
  <si>
    <t>646,28*0,7 'Přepočtené koeficientem množství</t>
  </si>
  <si>
    <t>150</t>
  </si>
  <si>
    <t>784121015</t>
  </si>
  <si>
    <t>Rozmývání podkladu po oškrabání malby v místnostech výšky přes 5,00 m</t>
  </si>
  <si>
    <t>1612085750</t>
  </si>
  <si>
    <t>151</t>
  </si>
  <si>
    <t>784181125</t>
  </si>
  <si>
    <t>Penetrace podkladu jednonásobná hloubková v místnostech výšky přes 5,00 m</t>
  </si>
  <si>
    <t>206790233</t>
  </si>
  <si>
    <t>152</t>
  </si>
  <si>
    <t>784211015</t>
  </si>
  <si>
    <t>Malby z malířských směsí otěruvzdorných za mokra jednonásobné, bílé za mokra otěruvzdorné velmi dobře v místnostech výšky přes 5,00 m</t>
  </si>
  <si>
    <t>688608722</t>
  </si>
  <si>
    <t>VRN</t>
  </si>
  <si>
    <t>Vedlejší rozpočtové náklady</t>
  </si>
  <si>
    <t>VRN3</t>
  </si>
  <si>
    <t>Zařízení staveniště</t>
  </si>
  <si>
    <t>153</t>
  </si>
  <si>
    <t>030001000</t>
  </si>
  <si>
    <t>kpl</t>
  </si>
  <si>
    <t>1024</t>
  </si>
  <si>
    <t>-192778856</t>
  </si>
  <si>
    <t>VRN9</t>
  </si>
  <si>
    <t>Ostatní náklady</t>
  </si>
  <si>
    <t>154</t>
  </si>
  <si>
    <t>094103000</t>
  </si>
  <si>
    <t>Náklady na plánované vyklizení objektu</t>
  </si>
  <si>
    <t>2147282297</t>
  </si>
  <si>
    <t>"vyklizení objektu; odstranění zbývající části velína" 1</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</si>
  <si>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</si>
  <si>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</si>
  <si>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</si>
  <si>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</si>
  <si>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</si>
  <si>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</si>
  <si>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</si>
  <si>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</si>
  <si>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</si>
  <si>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</si>
  <si>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</si>
  <si>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</si>
  <si>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</si>
  <si>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</si>
  <si>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</si>
  <si>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</si>
  <si>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</si>
  <si>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</si>
  <si>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</si>
  <si>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</si>
  <si>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</si>
  <si>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</si>
  <si>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</si>
  <si>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</si>
  <si>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</si>
  <si>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</si>
  <si>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</si>
  <si>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</si>
  <si>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</si>
  <si>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</si>
  <si>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</si>
  <si>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</si>
  <si>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</si>
  <si>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</si>
  <si>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</si>
  <si>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</si>
  <si>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</si>
  <si>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</si>
  <si>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</si>
  <si>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</si>
  <si>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</si>
  <si>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</si>
  <si>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</si>
  <si>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</si>
  <si>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</si>
  <si>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</si>
  <si>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</si>
  <si>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</si>
  <si>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</si>
  <si>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</si>
  <si>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</si>
  <si>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</si>
  <si>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</si>
  <si>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</si>
  <si>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</si>
  <si>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</si>
  <si>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</si>
  <si>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</si>
  <si>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</si>
  <si>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</si>
  <si>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</si>
  <si>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</si>
  <si>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</si>
  <si>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</si>
  <si>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</si>
  <si>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</si>
  <si>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</si>
  <si>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</si>
  <si>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</si>
  <si>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</si>
  <si>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</si>
  <si>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</si>
  <si>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</si>
  <si>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</si>
  <si>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</si>
  <si>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</si>
  <si>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</si>
  <si>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</si>
  <si>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</si>
  <si>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</si>
  <si>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</si>
  <si>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</si>
  <si>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</si>
  <si>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</si>
  <si>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</si>
  <si>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</si>
  <si>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</si>
  <si>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</si>
  <si>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</si>
  <si>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</si>
  <si>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</si>
  <si>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</si>
  <si>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</si>
  <si>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</si>
  <si>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</si>
  <si>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</si>
  <si>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</si>
  <si>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</si>
  <si>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</si>
  <si>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</si>
  <si>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</si>
  <si>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</si>
  <si>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</si>
  <si>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</si>
  <si>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</si>
  <si>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</si>
  <si>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</si>
  <si>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</si>
  <si>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</si>
  <si>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</si>
  <si>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</si>
  <si>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</si>
  <si>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</si>
  <si>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</si>
  <si>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</si>
  <si>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</si>
  <si>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</si>
  <si>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</si>
  <si>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</si>
  <si>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</si>
  <si>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</si>
  <si>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</si>
  <si>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</si>
  <si>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</si>
  <si>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</si>
  <si>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</si>
  <si>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</si>
  <si>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</si>
  <si>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</si>
  <si>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</si>
  <si>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</si>
  <si>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</si>
  <si>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</si>
  <si>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</si>
  <si>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</si>
  <si>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</si>
  <si>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</si>
  <si>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</si>
  <si>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</si>
  <si>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</si>
  <si>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</si>
  <si>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</si>
  <si>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</si>
  <si>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</si>
  <si>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</si>
  <si>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</si>
  <si>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</si>
  <si>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</si>
  <si>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</si>
  <si>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</si>
  <si>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</si>
  <si>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</si>
  <si>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</si>
  <si>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</si>
  <si>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</si>
  <si>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</si>
  <si>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</si>
  <si>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</si>
  <si>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</si>
  <si>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</si>
  <si>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</si>
  <si>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</si>
  <si>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</si>
  <si>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</si>
  <si>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</si>
  <si>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</si>
  <si>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</si>
  <si>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</si>
  <si>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</si>
  <si>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</si>
  <si>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</si>
  <si>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</si>
  <si>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</si>
  <si>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</si>
  <si>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</si>
  <si>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</si>
  <si>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</si>
  <si>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</si>
  <si>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</si>
  <si>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</si>
  <si>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</si>
  <si>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</si>
  <si>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</si>
  <si>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</si>
  <si>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</si>
  <si>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A 1406</t>
  </si>
  <si>
    <t>Rekonstrukce strojovny na garážové stání</t>
  </si>
  <si>
    <t>SOUPIS PRACÍ S VÝKAZEM VÝMĚR - REKAPITULACE ZAKÁZKY</t>
  </si>
  <si>
    <t>Zařízení staveniště + výchozí revizní zpráva el. zařízení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</si>
</sst>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right/>
      <top/>
      <bottom style="thin">
        <color rgb="FF000000"/>
      </bottom>
    </border>
    <border>
      <left/>
      <right/>
      <top style="hair">
        <color rgb="FF000000"/>
      </top>
      <bottom/>
    </border>
    <border>
      <left/>
      <right/>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7" fillId="0" borderId="0" xfId="0" applyFont="1" applyAlignment="1">
      <alignment horizontal="left" vertical="center"/>
    </xf>
    <xf numFmtId="49" fontId="3" fillId="2" borderId="0" xfId="0" applyNumberFormat="1" applyFont="1" applyFill="1" applyAlignment="1" applyProtection="1">
      <alignment horizontal="left" vertical="center"/>
      <protection locked="0"/>
    </xf>
    <xf numFmtId="0" fontId="0" fillId="0" borderId="0" xfId="0" applyFont="1" applyAlignment="1">
      <alignment vertical="center"/>
    </xf>
    <xf numFmtId="0" fontId="0" fillId="0" borderId="3" xfId="0" applyFont="1" applyBorder="1" applyAlignment="1">
      <alignment vertical="center"/>
    </xf>
    <xf numFmtId="0" fontId="2" fillId="0" borderId="3" xfId="0" applyFont="1" applyBorder="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11"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5" fillId="0" borderId="3" xfId="0" applyFont="1" applyBorder="1" applyAlignment="1">
      <alignment vertical="center"/>
    </xf>
    <xf numFmtId="4" fontId="21" fillId="0" borderId="12"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7" xfId="0" applyNumberFormat="1" applyFont="1" applyBorder="1" applyAlignment="1">
      <alignment vertical="center"/>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4" fontId="29" fillId="0" borderId="13" xfId="0" applyNumberFormat="1" applyFont="1" applyBorder="1" applyAlignment="1">
      <alignment vertical="center"/>
    </xf>
    <xf numFmtId="4" fontId="29" fillId="0" borderId="14" xfId="0" applyNumberFormat="1" applyFont="1" applyBorder="1" applyAlignment="1">
      <alignment vertical="center"/>
    </xf>
    <xf numFmtId="166" fontId="29" fillId="0" borderId="14" xfId="0" applyNumberFormat="1" applyFont="1" applyBorder="1" applyAlignment="1">
      <alignment vertical="center"/>
    </xf>
    <xf numFmtId="4" fontId="29" fillId="0" borderId="15" xfId="0" applyNumberFormat="1" applyFont="1" applyBorder="1" applyAlignment="1">
      <alignment vertical="center"/>
    </xf>
    <xf numFmtId="0" fontId="6" fillId="0" borderId="0" xfId="0" applyFont="1" applyAlignment="1">
      <alignment horizontal="lef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7" fillId="0" borderId="3" xfId="0" applyFont="1" applyBorder="1" applyAlignment="1">
      <alignment vertical="center"/>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166" fontId="32" fillId="0" borderId="5" xfId="0" applyNumberFormat="1" applyFont="1" applyBorder="1" applyAlignment="1">
      <alignment/>
    </xf>
    <xf numFmtId="166" fontId="32" fillId="0" borderId="6"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9" fillId="0" borderId="12"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7"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0" fillId="0" borderId="3" xfId="0" applyFont="1" applyBorder="1" applyAlignment="1" applyProtection="1">
      <alignment vertical="center"/>
      <protection locked="0"/>
    </xf>
    <xf numFmtId="4" fontId="23" fillId="2" borderId="16" xfId="0" applyNumberFormat="1" applyFont="1" applyFill="1" applyBorder="1" applyAlignment="1" applyProtection="1">
      <alignment vertical="center"/>
      <protection locked="0"/>
    </xf>
    <xf numFmtId="0" fontId="24" fillId="2" borderId="12"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7"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0" fillId="0" borderId="12"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7"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4" fontId="36" fillId="2" borderId="16" xfId="0" applyNumberFormat="1" applyFont="1" applyFill="1" applyBorder="1" applyAlignment="1" applyProtection="1">
      <alignment vertical="center"/>
      <protection locked="0"/>
    </xf>
    <xf numFmtId="0" fontId="37" fillId="0" borderId="3" xfId="0" applyFont="1" applyBorder="1" applyAlignment="1">
      <alignment vertical="center"/>
    </xf>
    <xf numFmtId="0" fontId="36" fillId="2" borderId="12"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12" xfId="0" applyFont="1" applyBorder="1" applyAlignment="1">
      <alignment vertical="center"/>
    </xf>
    <xf numFmtId="0" fontId="13" fillId="0" borderId="0" xfId="0" applyFont="1" applyBorder="1" applyAlignment="1">
      <alignment vertical="center"/>
    </xf>
    <xf numFmtId="0" fontId="13" fillId="0" borderId="7" xfId="0" applyFont="1" applyBorder="1" applyAlignment="1">
      <alignment vertical="center"/>
    </xf>
    <xf numFmtId="167" fontId="23" fillId="2" borderId="16" xfId="0" applyNumberFormat="1" applyFont="1" applyFill="1" applyBorder="1" applyAlignment="1" applyProtection="1">
      <alignment vertical="center"/>
      <protection locked="0"/>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0" fillId="0" borderId="0" xfId="0" applyAlignment="1">
      <alignment vertical="top"/>
    </xf>
    <xf numFmtId="0" fontId="38" fillId="0" borderId="17" xfId="0" applyFont="1" applyBorder="1" applyAlignment="1">
      <alignment vertical="center" wrapText="1"/>
    </xf>
    <xf numFmtId="0" fontId="38" fillId="0" borderId="18" xfId="0" applyFont="1" applyBorder="1" applyAlignment="1">
      <alignment vertical="center" wrapText="1"/>
    </xf>
    <xf numFmtId="0" fontId="38" fillId="0" borderId="19" xfId="0" applyFont="1" applyBorder="1" applyAlignment="1">
      <alignment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0" xfId="0" applyFont="1" applyBorder="1" applyAlignment="1">
      <alignment vertical="center" wrapText="1"/>
    </xf>
    <xf numFmtId="0" fontId="38" fillId="0" borderId="21"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2" xfId="0" applyFont="1" applyBorder="1" applyAlignment="1">
      <alignment vertical="center" wrapText="1"/>
    </xf>
    <xf numFmtId="0" fontId="42" fillId="0" borderId="23" xfId="0" applyFont="1" applyBorder="1" applyAlignment="1">
      <alignment vertical="center" wrapText="1"/>
    </xf>
    <xf numFmtId="0" fontId="38" fillId="0" borderId="24"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17" xfId="0" applyFont="1" applyBorder="1" applyAlignment="1">
      <alignment horizontal="left" vertical="center"/>
    </xf>
    <xf numFmtId="0" fontId="38" fillId="0" borderId="18" xfId="0" applyFont="1" applyBorder="1" applyAlignment="1">
      <alignment horizontal="left" vertical="center"/>
    </xf>
    <xf numFmtId="0" fontId="38" fillId="0" borderId="19"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3" xfId="0" applyFont="1" applyBorder="1" applyAlignment="1">
      <alignment horizontal="left" vertical="center"/>
    </xf>
    <xf numFmtId="0" fontId="40" fillId="0" borderId="23" xfId="0" applyFont="1" applyBorder="1" applyAlignment="1">
      <alignment horizontal="center" vertical="center"/>
    </xf>
    <xf numFmtId="0" fontId="43" fillId="0" borderId="23"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2" xfId="0" applyFont="1" applyBorder="1" applyAlignment="1">
      <alignment horizontal="left" vertical="center"/>
    </xf>
    <xf numFmtId="0" fontId="42" fillId="0" borderId="23" xfId="0" applyFont="1" applyBorder="1" applyAlignment="1">
      <alignment horizontal="left" vertical="center"/>
    </xf>
    <xf numFmtId="0" fontId="38" fillId="0" borderId="24"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0" fillId="0" borderId="23"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38" fillId="0" borderId="21" xfId="0" applyFont="1" applyBorder="1" applyAlignment="1">
      <alignment horizontal="left" vertical="center" wrapText="1"/>
    </xf>
    <xf numFmtId="0" fontId="43" fillId="0" borderId="20" xfId="0" applyFont="1" applyBorder="1" applyAlignment="1">
      <alignment horizontal="left" vertical="center" wrapText="1"/>
    </xf>
    <xf numFmtId="0" fontId="43" fillId="0" borderId="21" xfId="0" applyFont="1" applyBorder="1" applyAlignment="1">
      <alignment horizontal="left" vertical="center" wrapText="1"/>
    </xf>
    <xf numFmtId="0" fontId="41" fillId="0" borderId="20" xfId="0" applyFont="1" applyBorder="1" applyAlignment="1">
      <alignment horizontal="left" vertical="center" wrapText="1"/>
    </xf>
    <xf numFmtId="0" fontId="41" fillId="0" borderId="0" xfId="0" applyFont="1" applyBorder="1" applyAlignment="1">
      <alignment horizontal="left" vertical="center"/>
    </xf>
    <xf numFmtId="0" fontId="41" fillId="0" borderId="21" xfId="0" applyFont="1" applyBorder="1" applyAlignment="1">
      <alignment horizontal="left" vertical="center" wrapText="1"/>
    </xf>
    <xf numFmtId="0" fontId="41" fillId="0" borderId="21" xfId="0" applyFont="1" applyBorder="1" applyAlignment="1">
      <alignment horizontal="left" vertical="center"/>
    </xf>
    <xf numFmtId="0" fontId="41" fillId="0" borderId="22" xfId="0" applyFont="1" applyBorder="1" applyAlignment="1">
      <alignment horizontal="left"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2" xfId="0" applyFont="1" applyBorder="1" applyAlignment="1">
      <alignment horizontal="left" vertical="center"/>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3" xfId="0" applyFont="1" applyBorder="1" applyAlignment="1">
      <alignment vertical="center"/>
    </xf>
    <xf numFmtId="0" fontId="40" fillId="0" borderId="23"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3" xfId="0" applyBorder="1" applyAlignment="1">
      <alignment vertical="top"/>
    </xf>
    <xf numFmtId="0" fontId="40" fillId="0" borderId="23" xfId="0" applyFont="1" applyBorder="1" applyAlignment="1">
      <alignment horizontal="left"/>
    </xf>
    <xf numFmtId="0" fontId="43" fillId="0" borderId="23" xfId="0" applyFont="1" applyBorder="1" applyAlignment="1">
      <alignment/>
    </xf>
    <xf numFmtId="0" fontId="38" fillId="0" borderId="20" xfId="0" applyFont="1" applyBorder="1" applyAlignment="1">
      <alignment vertical="top"/>
    </xf>
    <xf numFmtId="0" fontId="38" fillId="0" borderId="21" xfId="0" applyFont="1" applyBorder="1" applyAlignment="1">
      <alignment vertical="top"/>
    </xf>
    <xf numFmtId="0" fontId="38" fillId="0" borderId="22" xfId="0" applyFont="1" applyBorder="1" applyAlignment="1">
      <alignment vertical="top"/>
    </xf>
    <xf numFmtId="0" fontId="38" fillId="0" borderId="23" xfId="0" applyFont="1" applyBorder="1" applyAlignment="1">
      <alignment vertical="top"/>
    </xf>
    <xf numFmtId="0" fontId="38" fillId="0" borderId="24" xfId="0" applyFont="1" applyBorder="1" applyAlignment="1">
      <alignment vertical="top"/>
    </xf>
    <xf numFmtId="0" fontId="3" fillId="2" borderId="0" xfId="0" applyFont="1" applyFill="1" applyAlignment="1" applyProtection="1">
      <alignment horizontal="left" vertical="center"/>
      <protection locked="0"/>
    </xf>
    <xf numFmtId="0" fontId="0" fillId="0" borderId="0" xfId="0" applyProtection="1">
      <protection/>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2" borderId="0" xfId="0" applyFont="1" applyFill="1" applyAlignment="1" applyProtection="1">
      <alignment horizontal="left" vertical="center"/>
      <protection/>
    </xf>
    <xf numFmtId="0" fontId="0" fillId="0" borderId="0" xfId="0" applyFont="1" applyAlignment="1" applyProtection="1">
      <alignment vertical="center" wrapText="1"/>
      <protection/>
    </xf>
    <xf numFmtId="0" fontId="0" fillId="0" borderId="5" xfId="0" applyFont="1" applyBorder="1" applyAlignment="1" applyProtection="1">
      <alignment vertical="center"/>
      <protection/>
    </xf>
    <xf numFmtId="0" fontId="19" fillId="0" borderId="0" xfId="0" applyFont="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2"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25" xfId="0" applyFont="1" applyFill="1" applyBorder="1" applyAlignment="1" applyProtection="1">
      <alignment horizontal="left" vertical="center"/>
      <protection/>
    </xf>
    <xf numFmtId="0" fontId="0" fillId="3" borderId="26" xfId="0" applyFont="1" applyFill="1" applyBorder="1" applyAlignment="1" applyProtection="1">
      <alignment vertical="center"/>
      <protection/>
    </xf>
    <xf numFmtId="0" fontId="5" fillId="3" borderId="26" xfId="0" applyFont="1" applyFill="1" applyBorder="1" applyAlignment="1" applyProtection="1">
      <alignment horizontal="right" vertical="center"/>
      <protection/>
    </xf>
    <xf numFmtId="0" fontId="5" fillId="3" borderId="26" xfId="0" applyFont="1" applyFill="1" applyBorder="1" applyAlignment="1" applyProtection="1">
      <alignment horizontal="center" vertical="center"/>
      <protection/>
    </xf>
    <xf numFmtId="4" fontId="5" fillId="3" borderId="26" xfId="0" applyNumberFormat="1" applyFont="1" applyFill="1" applyBorder="1" applyAlignment="1" applyProtection="1">
      <alignment vertical="center"/>
      <protection/>
    </xf>
    <xf numFmtId="0" fontId="0" fillId="3" borderId="27" xfId="0" applyFont="1" applyFill="1" applyBorder="1" applyAlignment="1" applyProtection="1">
      <alignment vertical="center"/>
      <protection/>
    </xf>
    <xf numFmtId="0" fontId="0" fillId="0" borderId="28"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0" xfId="0" applyFont="1" applyAlignment="1" applyProtection="1">
      <alignment horizontal="left" vertical="center" wrapText="1"/>
      <protection/>
    </xf>
    <xf numFmtId="0" fontId="23" fillId="3" borderId="0" xfId="0" applyFont="1" applyFill="1" applyAlignment="1" applyProtection="1">
      <alignment horizontal="left" vertical="center"/>
      <protection/>
    </xf>
    <xf numFmtId="0" fontId="23" fillId="3"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14" xfId="0" applyFont="1" applyBorder="1" applyAlignment="1" applyProtection="1">
      <alignment horizontal="left" vertical="center"/>
      <protection/>
    </xf>
    <xf numFmtId="0" fontId="7" fillId="0" borderId="14" xfId="0" applyFont="1" applyBorder="1" applyAlignment="1" applyProtection="1">
      <alignment vertical="center"/>
      <protection/>
    </xf>
    <xf numFmtId="4" fontId="7" fillId="0" borderId="14"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14" xfId="0" applyFont="1" applyBorder="1" applyAlignment="1" applyProtection="1">
      <alignment horizontal="left" vertical="center"/>
      <protection/>
    </xf>
    <xf numFmtId="0" fontId="8" fillId="0" borderId="14" xfId="0" applyFont="1" applyBorder="1" applyAlignment="1" applyProtection="1">
      <alignment vertical="center"/>
      <protection/>
    </xf>
    <xf numFmtId="4" fontId="8" fillId="0" borderId="14" xfId="0" applyNumberFormat="1" applyFont="1" applyBorder="1" applyAlignment="1" applyProtection="1">
      <alignment vertical="center"/>
      <protection/>
    </xf>
    <xf numFmtId="0" fontId="23" fillId="3" borderId="8" xfId="0" applyFont="1" applyFill="1" applyBorder="1" applyAlignment="1" applyProtection="1">
      <alignment horizontal="center" vertical="center" wrapText="1"/>
      <protection/>
    </xf>
    <xf numFmtId="0" fontId="23" fillId="3" borderId="9" xfId="0" applyFont="1" applyFill="1" applyBorder="1" applyAlignment="1" applyProtection="1">
      <alignment horizontal="center" vertical="center" wrapText="1"/>
      <protection/>
    </xf>
    <xf numFmtId="0" fontId="23" fillId="3" borderId="10" xfId="0" applyFont="1" applyFill="1" applyBorder="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16" xfId="0" applyFont="1" applyBorder="1" applyAlignment="1" applyProtection="1">
      <alignment horizontal="center" vertical="center"/>
      <protection/>
    </xf>
    <xf numFmtId="49" fontId="23" fillId="0" borderId="16" xfId="0" applyNumberFormat="1" applyFont="1" applyBorder="1" applyAlignment="1" applyProtection="1">
      <alignment horizontal="left" vertical="center" wrapText="1"/>
      <protection/>
    </xf>
    <xf numFmtId="0" fontId="23" fillId="0" borderId="16" xfId="0" applyFont="1" applyBorder="1" applyAlignment="1" applyProtection="1">
      <alignment horizontal="left" vertical="center" wrapText="1"/>
      <protection/>
    </xf>
    <xf numFmtId="0" fontId="23" fillId="0" borderId="16" xfId="0" applyFont="1" applyBorder="1" applyAlignment="1" applyProtection="1">
      <alignment horizontal="center" vertical="center" wrapText="1"/>
      <protection/>
    </xf>
    <xf numFmtId="167" fontId="23" fillId="0" borderId="16" xfId="0" applyNumberFormat="1" applyFont="1" applyBorder="1" applyAlignment="1" applyProtection="1">
      <alignment vertical="center"/>
      <protection/>
    </xf>
    <xf numFmtId="4" fontId="23" fillId="0" borderId="16" xfId="0" applyNumberFormat="1" applyFont="1" applyBorder="1" applyAlignment="1" applyProtection="1">
      <alignment vertical="center"/>
      <protection/>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36" fillId="0" borderId="16" xfId="0" applyFont="1" applyBorder="1" applyAlignment="1" applyProtection="1">
      <alignment horizontal="center" vertical="center"/>
      <protection/>
    </xf>
    <xf numFmtId="49" fontId="36" fillId="0" borderId="16" xfId="0" applyNumberFormat="1" applyFont="1" applyBorder="1" applyAlignment="1" applyProtection="1">
      <alignment horizontal="left" vertical="center" wrapText="1"/>
      <protection/>
    </xf>
    <xf numFmtId="0" fontId="36" fillId="0" borderId="16" xfId="0" applyFont="1" applyBorder="1" applyAlignment="1" applyProtection="1">
      <alignment horizontal="left" vertical="center" wrapText="1"/>
      <protection/>
    </xf>
    <xf numFmtId="0" fontId="36" fillId="0" borderId="16" xfId="0" applyFont="1" applyBorder="1" applyAlignment="1" applyProtection="1">
      <alignment horizontal="center" vertical="center" wrapText="1"/>
      <protection/>
    </xf>
    <xf numFmtId="167" fontId="36" fillId="0" borderId="16" xfId="0" applyNumberFormat="1" applyFont="1" applyBorder="1" applyAlignment="1" applyProtection="1">
      <alignment vertical="center"/>
      <protection/>
    </xf>
    <xf numFmtId="4" fontId="36" fillId="0" borderId="16" xfId="0" applyNumberFormat="1"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0" fontId="0" fillId="0" borderId="29" xfId="0" applyBorder="1" applyProtection="1">
      <protection/>
    </xf>
    <xf numFmtId="0" fontId="19" fillId="0" borderId="30" xfId="0" applyFont="1" applyBorder="1" applyAlignment="1" applyProtection="1">
      <alignment horizontal="left" vertical="center"/>
      <protection/>
    </xf>
    <xf numFmtId="0" fontId="0" fillId="0" borderId="30" xfId="0" applyFont="1" applyBorder="1" applyAlignment="1" applyProtection="1">
      <alignment vertical="center"/>
      <protection/>
    </xf>
    <xf numFmtId="0" fontId="2" fillId="0" borderId="0" xfId="0" applyFont="1" applyAlignment="1" applyProtection="1">
      <alignment vertical="center"/>
      <protection/>
    </xf>
    <xf numFmtId="0" fontId="0" fillId="4" borderId="0" xfId="0" applyFont="1" applyFill="1" applyAlignment="1" applyProtection="1">
      <alignment vertical="center"/>
      <protection/>
    </xf>
    <xf numFmtId="0" fontId="5" fillId="4" borderId="25" xfId="0" applyFont="1" applyFill="1" applyBorder="1" applyAlignment="1" applyProtection="1">
      <alignment horizontal="left" vertical="center"/>
      <protection/>
    </xf>
    <xf numFmtId="0" fontId="0" fillId="4" borderId="26" xfId="0" applyFont="1" applyFill="1" applyBorder="1" applyAlignment="1" applyProtection="1">
      <alignment vertical="center"/>
      <protection/>
    </xf>
    <xf numFmtId="0" fontId="5" fillId="4" borderId="26" xfId="0" applyFont="1" applyFill="1" applyBorder="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19" fillId="0" borderId="0" xfId="0" applyFont="1" applyAlignment="1" applyProtection="1">
      <alignment vertical="center"/>
      <protection/>
    </xf>
    <xf numFmtId="0" fontId="23" fillId="3" borderId="27" xfId="0" applyFont="1" applyFill="1" applyBorder="1" applyAlignment="1" applyProtection="1">
      <alignment horizontal="center" vertical="center"/>
      <protection/>
    </xf>
    <xf numFmtId="0" fontId="25" fillId="0" borderId="0" xfId="0" applyFont="1" applyAlignment="1" applyProtection="1">
      <alignment vertical="center"/>
      <protection/>
    </xf>
    <xf numFmtId="0" fontId="5" fillId="0" borderId="0" xfId="0" applyFont="1" applyAlignment="1" applyProtection="1">
      <alignment horizontal="center"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16" fillId="0" borderId="0" xfId="0" applyFont="1" applyAlignment="1" applyProtection="1">
      <alignment horizontal="left" vertical="center"/>
      <protection/>
    </xf>
    <xf numFmtId="0" fontId="15" fillId="5" borderId="0" xfId="0" applyFont="1" applyFill="1" applyAlignment="1">
      <alignment horizontal="center" vertical="center"/>
    </xf>
    <xf numFmtId="0" fontId="0" fillId="0" borderId="0" xfId="0"/>
    <xf numFmtId="0" fontId="23" fillId="3" borderId="25" xfId="0" applyFont="1" applyFill="1" applyBorder="1" applyAlignment="1" applyProtection="1">
      <alignment horizontal="center" vertical="center"/>
      <protection/>
    </xf>
    <xf numFmtId="0" fontId="23" fillId="3" borderId="26" xfId="0" applyFont="1" applyFill="1" applyBorder="1" applyAlignment="1" applyProtection="1">
      <alignment horizontal="left" vertical="center"/>
      <protection/>
    </xf>
    <xf numFmtId="0" fontId="23" fillId="3" borderId="26" xfId="0" applyFont="1" applyFill="1" applyBorder="1" applyAlignment="1" applyProtection="1">
      <alignment horizontal="center" vertical="center"/>
      <protection/>
    </xf>
    <xf numFmtId="0" fontId="23" fillId="3" borderId="26"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1" xfId="0" applyFont="1" applyBorder="1" applyAlignment="1">
      <alignment horizontal="center" vertical="center"/>
    </xf>
    <xf numFmtId="0" fontId="21" fillId="0" borderId="5"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4" borderId="26" xfId="0" applyFont="1" applyFill="1" applyBorder="1" applyAlignment="1" applyProtection="1">
      <alignment horizontal="left" vertical="center"/>
      <protection/>
    </xf>
    <xf numFmtId="0" fontId="0" fillId="4" borderId="26" xfId="0" applyFont="1" applyFill="1" applyBorder="1" applyAlignment="1" applyProtection="1">
      <alignment vertical="center"/>
      <protection/>
    </xf>
    <xf numFmtId="4" fontId="5" fillId="4" borderId="26" xfId="0" applyNumberFormat="1" applyFont="1" applyFill="1" applyBorder="1" applyAlignment="1" applyProtection="1">
      <alignment vertical="center"/>
      <protection/>
    </xf>
    <xf numFmtId="0" fontId="0" fillId="4" borderId="27" xfId="0" applyFont="1" applyFill="1" applyBorder="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pplyProtection="1">
      <alignment horizontal="left" vertical="center"/>
      <protection/>
    </xf>
    <xf numFmtId="0" fontId="33" fillId="0" borderId="0" xfId="0" applyFont="1" applyProtection="1">
      <protection/>
    </xf>
    <xf numFmtId="0" fontId="4" fillId="0" borderId="0" xfId="0" applyFont="1" applyAlignment="1" applyProtection="1">
      <alignment horizontal="left" vertical="top" wrapText="1"/>
      <protection/>
    </xf>
    <xf numFmtId="0" fontId="0" fillId="0" borderId="0" xfId="0" applyProtection="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4" fontId="19" fillId="0" borderId="30" xfId="0" applyNumberFormat="1" applyFont="1" applyBorder="1" applyAlignment="1" applyProtection="1">
      <alignment vertical="center"/>
      <protection/>
    </xf>
    <xf numFmtId="0" fontId="0" fillId="0" borderId="30"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3" fillId="2" borderId="0" xfId="0" applyFont="1" applyFill="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Font="1" applyBorder="1" applyAlignment="1">
      <alignment horizontal="left" vertical="center" wrapText="1"/>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3" xfId="0" applyFont="1" applyBorder="1" applyAlignment="1">
      <alignment horizontal="left" wrapText="1"/>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0" fillId="0" borderId="23"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workbookViewId="0" topLeftCell="A1">
      <selection activeCell="D5" sqref="D5"/>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295" t="s">
        <v>6</v>
      </c>
      <c r="AS2" s="296"/>
      <c r="AT2" s="296"/>
      <c r="AU2" s="296"/>
      <c r="AV2" s="296"/>
      <c r="AW2" s="296"/>
      <c r="AX2" s="296"/>
      <c r="AY2" s="296"/>
      <c r="AZ2" s="296"/>
      <c r="BA2" s="296"/>
      <c r="BB2" s="296"/>
      <c r="BC2" s="296"/>
      <c r="BD2" s="296"/>
      <c r="BE2" s="296"/>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C4" s="198"/>
      <c r="D4" s="294" t="s">
        <v>1139</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22"/>
      <c r="AS4" s="23" t="s">
        <v>10</v>
      </c>
      <c r="BE4" s="24" t="s">
        <v>11</v>
      </c>
      <c r="BS4" s="19" t="s">
        <v>12</v>
      </c>
    </row>
    <row r="5" spans="2:71" s="1" customFormat="1" ht="12" customHeight="1">
      <c r="B5" s="22"/>
      <c r="C5" s="198"/>
      <c r="D5" s="274" t="s">
        <v>13</v>
      </c>
      <c r="E5" s="198"/>
      <c r="F5" s="198"/>
      <c r="G5" s="198"/>
      <c r="H5" s="198"/>
      <c r="I5" s="198"/>
      <c r="J5" s="198"/>
      <c r="K5" s="325" t="s">
        <v>1137</v>
      </c>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198"/>
      <c r="AQ5" s="198"/>
      <c r="AR5" s="22"/>
      <c r="BE5" s="322" t="s">
        <v>15</v>
      </c>
      <c r="BS5" s="19" t="s">
        <v>7</v>
      </c>
    </row>
    <row r="6" spans="2:71" s="1" customFormat="1" ht="36.95" customHeight="1">
      <c r="B6" s="22"/>
      <c r="C6" s="198"/>
      <c r="D6" s="275" t="s">
        <v>16</v>
      </c>
      <c r="E6" s="198"/>
      <c r="F6" s="198"/>
      <c r="G6" s="198"/>
      <c r="H6" s="198"/>
      <c r="I6" s="198"/>
      <c r="J6" s="198"/>
      <c r="K6" s="327" t="s">
        <v>1138</v>
      </c>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198"/>
      <c r="AQ6" s="198"/>
      <c r="AR6" s="22"/>
      <c r="BE6" s="323"/>
      <c r="BS6" s="19" t="s">
        <v>7</v>
      </c>
    </row>
    <row r="7" spans="2:71" s="1" customFormat="1" ht="12" customHeight="1">
      <c r="B7" s="22"/>
      <c r="C7" s="198"/>
      <c r="D7" s="201" t="s">
        <v>18</v>
      </c>
      <c r="E7" s="198"/>
      <c r="F7" s="198"/>
      <c r="G7" s="198"/>
      <c r="H7" s="198"/>
      <c r="I7" s="198"/>
      <c r="J7" s="198"/>
      <c r="K7" s="202" t="s">
        <v>3</v>
      </c>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201" t="s">
        <v>19</v>
      </c>
      <c r="AL7" s="198"/>
      <c r="AM7" s="198"/>
      <c r="AN7" s="202" t="s">
        <v>3</v>
      </c>
      <c r="AO7" s="198"/>
      <c r="AP7" s="198"/>
      <c r="AQ7" s="198"/>
      <c r="AR7" s="22"/>
      <c r="BE7" s="323"/>
      <c r="BS7" s="19" t="s">
        <v>7</v>
      </c>
    </row>
    <row r="8" spans="2:71" s="1" customFormat="1" ht="12" customHeight="1">
      <c r="B8" s="22"/>
      <c r="C8" s="198"/>
      <c r="D8" s="201" t="s">
        <v>20</v>
      </c>
      <c r="E8" s="198"/>
      <c r="F8" s="198"/>
      <c r="G8" s="198"/>
      <c r="H8" s="198"/>
      <c r="I8" s="198"/>
      <c r="J8" s="198"/>
      <c r="K8" s="202" t="s">
        <v>21</v>
      </c>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201" t="s">
        <v>22</v>
      </c>
      <c r="AL8" s="198"/>
      <c r="AM8" s="198"/>
      <c r="AN8" s="197" t="s">
        <v>28</v>
      </c>
      <c r="AO8" s="198"/>
      <c r="AP8" s="198"/>
      <c r="AQ8" s="198"/>
      <c r="AR8" s="22"/>
      <c r="BE8" s="323"/>
      <c r="BS8" s="19" t="s">
        <v>7</v>
      </c>
    </row>
    <row r="9" spans="2:71" s="1" customFormat="1" ht="14.45" customHeight="1">
      <c r="B9" s="22"/>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22"/>
      <c r="BE9" s="323"/>
      <c r="BS9" s="19" t="s">
        <v>7</v>
      </c>
    </row>
    <row r="10" spans="2:71" s="1" customFormat="1" ht="12" customHeight="1">
      <c r="B10" s="22"/>
      <c r="C10" s="198"/>
      <c r="D10" s="201" t="s">
        <v>23</v>
      </c>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201" t="s">
        <v>24</v>
      </c>
      <c r="AL10" s="198"/>
      <c r="AM10" s="198"/>
      <c r="AN10" s="202" t="s">
        <v>3</v>
      </c>
      <c r="AO10" s="198"/>
      <c r="AP10" s="198"/>
      <c r="AQ10" s="198"/>
      <c r="AR10" s="22"/>
      <c r="BE10" s="323"/>
      <c r="BS10" s="19" t="s">
        <v>7</v>
      </c>
    </row>
    <row r="11" spans="2:71" s="1" customFormat="1" ht="18.4" customHeight="1">
      <c r="B11" s="22"/>
      <c r="C11" s="198"/>
      <c r="D11" s="198"/>
      <c r="E11" s="202" t="s">
        <v>25</v>
      </c>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201" t="s">
        <v>26</v>
      </c>
      <c r="AL11" s="198"/>
      <c r="AM11" s="198"/>
      <c r="AN11" s="202" t="s">
        <v>3</v>
      </c>
      <c r="AO11" s="198"/>
      <c r="AP11" s="198"/>
      <c r="AQ11" s="198"/>
      <c r="AR11" s="22"/>
      <c r="BE11" s="323"/>
      <c r="BS11" s="19" t="s">
        <v>7</v>
      </c>
    </row>
    <row r="12" spans="2:71" s="1" customFormat="1" ht="6.95" customHeight="1">
      <c r="B12" s="22"/>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22"/>
      <c r="BE12" s="323"/>
      <c r="BS12" s="19" t="s">
        <v>7</v>
      </c>
    </row>
    <row r="13" spans="2:71" s="1" customFormat="1" ht="12" customHeight="1">
      <c r="B13" s="22"/>
      <c r="C13" s="198"/>
      <c r="D13" s="201" t="s">
        <v>27</v>
      </c>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201" t="s">
        <v>24</v>
      </c>
      <c r="AL13" s="198"/>
      <c r="AM13" s="198"/>
      <c r="AN13" s="25" t="s">
        <v>28</v>
      </c>
      <c r="AO13" s="198"/>
      <c r="AP13" s="198"/>
      <c r="AQ13" s="198"/>
      <c r="AR13" s="22"/>
      <c r="BE13" s="323"/>
      <c r="BS13" s="19" t="s">
        <v>7</v>
      </c>
    </row>
    <row r="14" spans="2:71" ht="12.75">
      <c r="B14" s="22"/>
      <c r="C14" s="198"/>
      <c r="D14" s="198"/>
      <c r="E14" s="329" t="s">
        <v>28</v>
      </c>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201" t="s">
        <v>26</v>
      </c>
      <c r="AL14" s="198"/>
      <c r="AM14" s="198"/>
      <c r="AN14" s="25" t="s">
        <v>28</v>
      </c>
      <c r="AO14" s="198"/>
      <c r="AP14" s="198"/>
      <c r="AQ14" s="198"/>
      <c r="AR14" s="22"/>
      <c r="BE14" s="323"/>
      <c r="BS14" s="19" t="s">
        <v>7</v>
      </c>
    </row>
    <row r="15" spans="2:71" s="1" customFormat="1" ht="6.95" customHeight="1">
      <c r="B15" s="22"/>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22"/>
      <c r="BE15" s="323"/>
      <c r="BS15" s="19" t="s">
        <v>4</v>
      </c>
    </row>
    <row r="16" spans="2:71" s="1" customFormat="1" ht="12" customHeight="1">
      <c r="B16" s="22"/>
      <c r="C16" s="198"/>
      <c r="D16" s="201" t="s">
        <v>29</v>
      </c>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201" t="s">
        <v>24</v>
      </c>
      <c r="AL16" s="198"/>
      <c r="AM16" s="198"/>
      <c r="AN16" s="202" t="s">
        <v>3</v>
      </c>
      <c r="AO16" s="198"/>
      <c r="AP16" s="198"/>
      <c r="AQ16" s="198"/>
      <c r="AR16" s="22"/>
      <c r="BE16" s="323"/>
      <c r="BS16" s="19" t="s">
        <v>4</v>
      </c>
    </row>
    <row r="17" spans="2:71" s="1" customFormat="1" ht="18.4" customHeight="1">
      <c r="B17" s="22"/>
      <c r="C17" s="198"/>
      <c r="D17" s="198"/>
      <c r="E17" s="202" t="s">
        <v>30</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201" t="s">
        <v>26</v>
      </c>
      <c r="AL17" s="198"/>
      <c r="AM17" s="198"/>
      <c r="AN17" s="202" t="s">
        <v>3</v>
      </c>
      <c r="AO17" s="198"/>
      <c r="AP17" s="198"/>
      <c r="AQ17" s="198"/>
      <c r="AR17" s="22"/>
      <c r="BE17" s="323"/>
      <c r="BS17" s="19" t="s">
        <v>31</v>
      </c>
    </row>
    <row r="18" spans="2:71" s="1" customFormat="1" ht="6.95" customHeight="1">
      <c r="B18" s="22"/>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22"/>
      <c r="BE18" s="323"/>
      <c r="BS18" s="19" t="s">
        <v>7</v>
      </c>
    </row>
    <row r="19" spans="2:71" s="1" customFormat="1" ht="12" customHeight="1">
      <c r="B19" s="22"/>
      <c r="C19" s="198"/>
      <c r="D19" s="201" t="s">
        <v>32</v>
      </c>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201" t="s">
        <v>24</v>
      </c>
      <c r="AL19" s="198"/>
      <c r="AM19" s="198"/>
      <c r="AN19" s="202" t="s">
        <v>33</v>
      </c>
      <c r="AO19" s="198"/>
      <c r="AP19" s="198"/>
      <c r="AQ19" s="198"/>
      <c r="AR19" s="22"/>
      <c r="BE19" s="323"/>
      <c r="BS19" s="19" t="s">
        <v>7</v>
      </c>
    </row>
    <row r="20" spans="2:71" s="1" customFormat="1" ht="18.4" customHeight="1">
      <c r="B20" s="22"/>
      <c r="C20" s="198"/>
      <c r="D20" s="198"/>
      <c r="E20" s="202" t="s">
        <v>34</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201" t="s">
        <v>26</v>
      </c>
      <c r="AL20" s="198"/>
      <c r="AM20" s="198"/>
      <c r="AN20" s="202" t="s">
        <v>35</v>
      </c>
      <c r="AO20" s="198"/>
      <c r="AP20" s="198"/>
      <c r="AQ20" s="198"/>
      <c r="AR20" s="22"/>
      <c r="BE20" s="323"/>
      <c r="BS20" s="19" t="s">
        <v>4</v>
      </c>
    </row>
    <row r="21" spans="2:57" s="1" customFormat="1" ht="6.95" customHeight="1">
      <c r="B21" s="22"/>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22"/>
      <c r="BE21" s="323"/>
    </row>
    <row r="22" spans="2:57" s="1" customFormat="1" ht="12" customHeight="1">
      <c r="B22" s="22"/>
      <c r="C22" s="198"/>
      <c r="D22" s="201" t="s">
        <v>36</v>
      </c>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22"/>
      <c r="BE22" s="323"/>
    </row>
    <row r="23" spans="2:57" s="1" customFormat="1" ht="47.25" customHeight="1">
      <c r="B23" s="22"/>
      <c r="C23" s="198"/>
      <c r="D23" s="198"/>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198"/>
      <c r="AP23" s="198"/>
      <c r="AQ23" s="198"/>
      <c r="AR23" s="22"/>
      <c r="BE23" s="323"/>
    </row>
    <row r="24" spans="2:57" s="1" customFormat="1" ht="6.95" customHeight="1">
      <c r="B24" s="22"/>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22"/>
      <c r="BE24" s="323"/>
    </row>
    <row r="25" spans="2:57" s="1" customFormat="1" ht="6.95" customHeight="1">
      <c r="B25" s="22"/>
      <c r="C25" s="198"/>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198"/>
      <c r="AQ25" s="198"/>
      <c r="AR25" s="22"/>
      <c r="BE25" s="323"/>
    </row>
    <row r="26" spans="1:57" s="2" customFormat="1" ht="25.9" customHeight="1">
      <c r="A26" s="26"/>
      <c r="B26" s="27"/>
      <c r="C26" s="200"/>
      <c r="D26" s="277" t="s">
        <v>37</v>
      </c>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332">
        <f>ROUND(AG54,2)</f>
        <v>0</v>
      </c>
      <c r="AL26" s="333"/>
      <c r="AM26" s="333"/>
      <c r="AN26" s="333"/>
      <c r="AO26" s="333"/>
      <c r="AP26" s="200"/>
      <c r="AQ26" s="200"/>
      <c r="AR26" s="27"/>
      <c r="BE26" s="323"/>
    </row>
    <row r="27" spans="1:57" s="2" customFormat="1" ht="6.95" customHeight="1">
      <c r="A27" s="26"/>
      <c r="B27" s="27"/>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7"/>
      <c r="BE27" s="323"/>
    </row>
    <row r="28" spans="1:57" s="2" customFormat="1" ht="12.75">
      <c r="A28" s="26"/>
      <c r="B28" s="27"/>
      <c r="C28" s="200"/>
      <c r="D28" s="200"/>
      <c r="E28" s="200"/>
      <c r="F28" s="200"/>
      <c r="G28" s="200"/>
      <c r="H28" s="200"/>
      <c r="I28" s="200"/>
      <c r="J28" s="200"/>
      <c r="K28" s="200"/>
      <c r="L28" s="334" t="s">
        <v>38</v>
      </c>
      <c r="M28" s="334"/>
      <c r="N28" s="334"/>
      <c r="O28" s="334"/>
      <c r="P28" s="334"/>
      <c r="Q28" s="200"/>
      <c r="R28" s="200"/>
      <c r="S28" s="200"/>
      <c r="T28" s="200"/>
      <c r="U28" s="200"/>
      <c r="V28" s="200"/>
      <c r="W28" s="334" t="s">
        <v>39</v>
      </c>
      <c r="X28" s="334"/>
      <c r="Y28" s="334"/>
      <c r="Z28" s="334"/>
      <c r="AA28" s="334"/>
      <c r="AB28" s="334"/>
      <c r="AC28" s="334"/>
      <c r="AD28" s="334"/>
      <c r="AE28" s="334"/>
      <c r="AF28" s="200"/>
      <c r="AG28" s="200"/>
      <c r="AH28" s="200"/>
      <c r="AI28" s="200"/>
      <c r="AJ28" s="200"/>
      <c r="AK28" s="334"/>
      <c r="AL28" s="334"/>
      <c r="AM28" s="334"/>
      <c r="AN28" s="334"/>
      <c r="AO28" s="334"/>
      <c r="AP28" s="200"/>
      <c r="AQ28" s="200"/>
      <c r="AR28" s="27"/>
      <c r="BE28" s="323"/>
    </row>
    <row r="29" spans="2:57" s="3" customFormat="1" ht="14.45" customHeight="1">
      <c r="B29" s="28"/>
      <c r="C29" s="279"/>
      <c r="D29" s="201" t="s">
        <v>40</v>
      </c>
      <c r="E29" s="279"/>
      <c r="F29" s="201" t="s">
        <v>41</v>
      </c>
      <c r="G29" s="279"/>
      <c r="H29" s="279"/>
      <c r="I29" s="279"/>
      <c r="J29" s="279"/>
      <c r="K29" s="279"/>
      <c r="L29" s="317">
        <v>0.21</v>
      </c>
      <c r="M29" s="316"/>
      <c r="N29" s="316"/>
      <c r="O29" s="316"/>
      <c r="P29" s="316"/>
      <c r="Q29" s="279"/>
      <c r="R29" s="279"/>
      <c r="S29" s="279"/>
      <c r="T29" s="279"/>
      <c r="U29" s="279"/>
      <c r="V29" s="279"/>
      <c r="W29" s="315">
        <f>ROUND(AZ54,2)</f>
        <v>0</v>
      </c>
      <c r="X29" s="316"/>
      <c r="Y29" s="316"/>
      <c r="Z29" s="316"/>
      <c r="AA29" s="316"/>
      <c r="AB29" s="316"/>
      <c r="AC29" s="316"/>
      <c r="AD29" s="316"/>
      <c r="AE29" s="316"/>
      <c r="AF29" s="279"/>
      <c r="AG29" s="279"/>
      <c r="AH29" s="279"/>
      <c r="AI29" s="279"/>
      <c r="AJ29" s="279"/>
      <c r="AK29" s="315"/>
      <c r="AL29" s="316"/>
      <c r="AM29" s="316"/>
      <c r="AN29" s="316"/>
      <c r="AO29" s="316"/>
      <c r="AP29" s="279"/>
      <c r="AQ29" s="279"/>
      <c r="AR29" s="28"/>
      <c r="BE29" s="324"/>
    </row>
    <row r="30" spans="2:57" s="3" customFormat="1" ht="14.45" customHeight="1">
      <c r="B30" s="28"/>
      <c r="C30" s="279"/>
      <c r="D30" s="279"/>
      <c r="E30" s="279"/>
      <c r="F30" s="201" t="s">
        <v>42</v>
      </c>
      <c r="G30" s="279"/>
      <c r="H30" s="279"/>
      <c r="I30" s="279"/>
      <c r="J30" s="279"/>
      <c r="K30" s="279"/>
      <c r="L30" s="317">
        <v>0.15</v>
      </c>
      <c r="M30" s="316"/>
      <c r="N30" s="316"/>
      <c r="O30" s="316"/>
      <c r="P30" s="316"/>
      <c r="Q30" s="279"/>
      <c r="R30" s="279"/>
      <c r="S30" s="279"/>
      <c r="T30" s="279"/>
      <c r="U30" s="279"/>
      <c r="V30" s="279"/>
      <c r="W30" s="315">
        <f>ROUND(BA54,2)</f>
        <v>0</v>
      </c>
      <c r="X30" s="316"/>
      <c r="Y30" s="316"/>
      <c r="Z30" s="316"/>
      <c r="AA30" s="316"/>
      <c r="AB30" s="316"/>
      <c r="AC30" s="316"/>
      <c r="AD30" s="316"/>
      <c r="AE30" s="316"/>
      <c r="AF30" s="279"/>
      <c r="AG30" s="279"/>
      <c r="AH30" s="279"/>
      <c r="AI30" s="279"/>
      <c r="AJ30" s="279"/>
      <c r="AK30" s="315"/>
      <c r="AL30" s="316"/>
      <c r="AM30" s="316"/>
      <c r="AN30" s="316"/>
      <c r="AO30" s="316"/>
      <c r="AP30" s="279"/>
      <c r="AQ30" s="279"/>
      <c r="AR30" s="28"/>
      <c r="BE30" s="324"/>
    </row>
    <row r="31" spans="2:57" s="3" customFormat="1" ht="14.45" customHeight="1" hidden="1">
      <c r="B31" s="28"/>
      <c r="C31" s="279"/>
      <c r="D31" s="279"/>
      <c r="E31" s="279"/>
      <c r="F31" s="201" t="s">
        <v>43</v>
      </c>
      <c r="G31" s="279"/>
      <c r="H31" s="279"/>
      <c r="I31" s="279"/>
      <c r="J31" s="279"/>
      <c r="K31" s="279"/>
      <c r="L31" s="317">
        <v>0.21</v>
      </c>
      <c r="M31" s="316"/>
      <c r="N31" s="316"/>
      <c r="O31" s="316"/>
      <c r="P31" s="316"/>
      <c r="Q31" s="279"/>
      <c r="R31" s="279"/>
      <c r="S31" s="279"/>
      <c r="T31" s="279"/>
      <c r="U31" s="279"/>
      <c r="V31" s="279"/>
      <c r="W31" s="315">
        <f>ROUND(BB54,2)</f>
        <v>0</v>
      </c>
      <c r="X31" s="316"/>
      <c r="Y31" s="316"/>
      <c r="Z31" s="316"/>
      <c r="AA31" s="316"/>
      <c r="AB31" s="316"/>
      <c r="AC31" s="316"/>
      <c r="AD31" s="316"/>
      <c r="AE31" s="316"/>
      <c r="AF31" s="279"/>
      <c r="AG31" s="279"/>
      <c r="AH31" s="279"/>
      <c r="AI31" s="279"/>
      <c r="AJ31" s="279"/>
      <c r="AK31" s="315">
        <v>0</v>
      </c>
      <c r="AL31" s="316"/>
      <c r="AM31" s="316"/>
      <c r="AN31" s="316"/>
      <c r="AO31" s="316"/>
      <c r="AP31" s="279"/>
      <c r="AQ31" s="279"/>
      <c r="AR31" s="28"/>
      <c r="BE31" s="324"/>
    </row>
    <row r="32" spans="2:57" s="3" customFormat="1" ht="14.45" customHeight="1" hidden="1">
      <c r="B32" s="28"/>
      <c r="C32" s="279"/>
      <c r="D32" s="279"/>
      <c r="E32" s="279"/>
      <c r="F32" s="201" t="s">
        <v>44</v>
      </c>
      <c r="G32" s="279"/>
      <c r="H32" s="279"/>
      <c r="I32" s="279"/>
      <c r="J32" s="279"/>
      <c r="K32" s="279"/>
      <c r="L32" s="317">
        <v>0.15</v>
      </c>
      <c r="M32" s="316"/>
      <c r="N32" s="316"/>
      <c r="O32" s="316"/>
      <c r="P32" s="316"/>
      <c r="Q32" s="279"/>
      <c r="R32" s="279"/>
      <c r="S32" s="279"/>
      <c r="T32" s="279"/>
      <c r="U32" s="279"/>
      <c r="V32" s="279"/>
      <c r="W32" s="315">
        <f>ROUND(BC54,2)</f>
        <v>0</v>
      </c>
      <c r="X32" s="316"/>
      <c r="Y32" s="316"/>
      <c r="Z32" s="316"/>
      <c r="AA32" s="316"/>
      <c r="AB32" s="316"/>
      <c r="AC32" s="316"/>
      <c r="AD32" s="316"/>
      <c r="AE32" s="316"/>
      <c r="AF32" s="279"/>
      <c r="AG32" s="279"/>
      <c r="AH32" s="279"/>
      <c r="AI32" s="279"/>
      <c r="AJ32" s="279"/>
      <c r="AK32" s="315">
        <v>0</v>
      </c>
      <c r="AL32" s="316"/>
      <c r="AM32" s="316"/>
      <c r="AN32" s="316"/>
      <c r="AO32" s="316"/>
      <c r="AP32" s="279"/>
      <c r="AQ32" s="279"/>
      <c r="AR32" s="28"/>
      <c r="BE32" s="324"/>
    </row>
    <row r="33" spans="2:44" s="3" customFormat="1" ht="14.45" customHeight="1" hidden="1">
      <c r="B33" s="28"/>
      <c r="C33" s="279"/>
      <c r="D33" s="279"/>
      <c r="E33" s="279"/>
      <c r="F33" s="201" t="s">
        <v>45</v>
      </c>
      <c r="G33" s="279"/>
      <c r="H33" s="279"/>
      <c r="I33" s="279"/>
      <c r="J33" s="279"/>
      <c r="K33" s="279"/>
      <c r="L33" s="317">
        <v>0</v>
      </c>
      <c r="M33" s="316"/>
      <c r="N33" s="316"/>
      <c r="O33" s="316"/>
      <c r="P33" s="316"/>
      <c r="Q33" s="279"/>
      <c r="R33" s="279"/>
      <c r="S33" s="279"/>
      <c r="T33" s="279"/>
      <c r="U33" s="279"/>
      <c r="V33" s="279"/>
      <c r="W33" s="315">
        <f>ROUND(BD54,2)</f>
        <v>0</v>
      </c>
      <c r="X33" s="316"/>
      <c r="Y33" s="316"/>
      <c r="Z33" s="316"/>
      <c r="AA33" s="316"/>
      <c r="AB33" s="316"/>
      <c r="AC33" s="316"/>
      <c r="AD33" s="316"/>
      <c r="AE33" s="316"/>
      <c r="AF33" s="279"/>
      <c r="AG33" s="279"/>
      <c r="AH33" s="279"/>
      <c r="AI33" s="279"/>
      <c r="AJ33" s="279"/>
      <c r="AK33" s="315">
        <v>0</v>
      </c>
      <c r="AL33" s="316"/>
      <c r="AM33" s="316"/>
      <c r="AN33" s="316"/>
      <c r="AO33" s="316"/>
      <c r="AP33" s="279"/>
      <c r="AQ33" s="279"/>
      <c r="AR33" s="28"/>
    </row>
    <row r="34" spans="1:57" s="2" customFormat="1" ht="6.95" customHeight="1">
      <c r="A34" s="26"/>
      <c r="B34" s="27"/>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7"/>
      <c r="BE34" s="26"/>
    </row>
    <row r="35" spans="1:57" s="2" customFormat="1" ht="25.9" customHeight="1">
      <c r="A35" s="26"/>
      <c r="B35" s="27"/>
      <c r="C35" s="280"/>
      <c r="D35" s="281" t="s">
        <v>37</v>
      </c>
      <c r="E35" s="282"/>
      <c r="F35" s="282"/>
      <c r="G35" s="282"/>
      <c r="H35" s="282"/>
      <c r="I35" s="282"/>
      <c r="J35" s="282"/>
      <c r="K35" s="282"/>
      <c r="L35" s="282"/>
      <c r="M35" s="282"/>
      <c r="N35" s="282"/>
      <c r="O35" s="282"/>
      <c r="P35" s="282"/>
      <c r="Q35" s="282"/>
      <c r="R35" s="282"/>
      <c r="S35" s="282"/>
      <c r="T35" s="283" t="s">
        <v>47</v>
      </c>
      <c r="U35" s="282"/>
      <c r="V35" s="282"/>
      <c r="W35" s="282"/>
      <c r="X35" s="318" t="s">
        <v>48</v>
      </c>
      <c r="Y35" s="319"/>
      <c r="Z35" s="319"/>
      <c r="AA35" s="319"/>
      <c r="AB35" s="319"/>
      <c r="AC35" s="282"/>
      <c r="AD35" s="282"/>
      <c r="AE35" s="282"/>
      <c r="AF35" s="282"/>
      <c r="AG35" s="282"/>
      <c r="AH35" s="282"/>
      <c r="AI35" s="282"/>
      <c r="AJ35" s="282"/>
      <c r="AK35" s="320">
        <f>SUM(AK26:AK33)</f>
        <v>0</v>
      </c>
      <c r="AL35" s="319"/>
      <c r="AM35" s="319"/>
      <c r="AN35" s="319"/>
      <c r="AO35" s="321"/>
      <c r="AP35" s="280"/>
      <c r="AQ35" s="280"/>
      <c r="AR35" s="27"/>
      <c r="BE35" s="26"/>
    </row>
    <row r="36" spans="1:57" s="2" customFormat="1" ht="6.95" customHeight="1">
      <c r="A36" s="26"/>
      <c r="B36" s="27"/>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7"/>
      <c r="BE36" s="26"/>
    </row>
    <row r="37" spans="1:57" s="2" customFormat="1" ht="6.95" customHeight="1">
      <c r="A37" s="26"/>
      <c r="B37" s="29"/>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7"/>
      <c r="BE37" s="26"/>
    </row>
    <row r="38" spans="3:43" ht="12">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row>
    <row r="39" spans="3:43" ht="12">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row>
    <row r="40" spans="3:43" ht="12">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row>
    <row r="41" spans="1:57" s="2" customFormat="1" ht="6.95" customHeight="1">
      <c r="A41" s="26"/>
      <c r="B41" s="30"/>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7"/>
      <c r="BE41" s="26"/>
    </row>
    <row r="42" spans="1:57" s="2" customFormat="1" ht="24.95" customHeight="1">
      <c r="A42" s="26"/>
      <c r="B42" s="27"/>
      <c r="C42" s="199" t="s">
        <v>49</v>
      </c>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7"/>
      <c r="BE42" s="26"/>
    </row>
    <row r="43" spans="1:57" s="2" customFormat="1" ht="6.95" customHeight="1">
      <c r="A43" s="26"/>
      <c r="B43" s="27"/>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7"/>
      <c r="BE43" s="26"/>
    </row>
    <row r="44" spans="2:44" s="4" customFormat="1" ht="12" customHeight="1">
      <c r="B44" s="31"/>
      <c r="C44" s="201" t="s">
        <v>13</v>
      </c>
      <c r="D44" s="284"/>
      <c r="E44" s="284"/>
      <c r="F44" s="284"/>
      <c r="G44" s="284"/>
      <c r="H44" s="284"/>
      <c r="I44" s="284"/>
      <c r="J44" s="284"/>
      <c r="K44" s="284"/>
      <c r="L44" s="284" t="str">
        <f>K5</f>
        <v>A 1406</v>
      </c>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31"/>
    </row>
    <row r="45" spans="2:44" s="5" customFormat="1" ht="36.95" customHeight="1">
      <c r="B45" s="32"/>
      <c r="C45" s="285" t="s">
        <v>16</v>
      </c>
      <c r="D45" s="286"/>
      <c r="E45" s="286"/>
      <c r="F45" s="286"/>
      <c r="G45" s="286"/>
      <c r="H45" s="286"/>
      <c r="I45" s="286"/>
      <c r="J45" s="286"/>
      <c r="K45" s="286"/>
      <c r="L45" s="306" t="str">
        <f>K6</f>
        <v>Rekonstrukce strojovny na garážové stání</v>
      </c>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286"/>
      <c r="AQ45" s="286"/>
      <c r="AR45" s="32"/>
    </row>
    <row r="46" spans="1:57" s="2" customFormat="1" ht="6.95" customHeight="1">
      <c r="A46" s="26"/>
      <c r="B46" s="27"/>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7"/>
      <c r="BE46" s="26"/>
    </row>
    <row r="47" spans="1:57" s="2" customFormat="1" ht="12" customHeight="1">
      <c r="A47" s="26"/>
      <c r="B47" s="27"/>
      <c r="C47" s="201" t="s">
        <v>20</v>
      </c>
      <c r="D47" s="200"/>
      <c r="E47" s="200"/>
      <c r="F47" s="200"/>
      <c r="G47" s="200"/>
      <c r="H47" s="200"/>
      <c r="I47" s="200"/>
      <c r="J47" s="200"/>
      <c r="K47" s="200"/>
      <c r="L47" s="287" t="str">
        <f>IF(K8="","",K8)</f>
        <v>Mariánské Radčice</v>
      </c>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1" t="s">
        <v>22</v>
      </c>
      <c r="AJ47" s="200"/>
      <c r="AK47" s="200"/>
      <c r="AL47" s="200"/>
      <c r="AM47" s="308" t="str">
        <f>IF(AN8="","",AN8)</f>
        <v>Vyplň údaj</v>
      </c>
      <c r="AN47" s="308"/>
      <c r="AO47" s="200"/>
      <c r="AP47" s="200"/>
      <c r="AQ47" s="200"/>
      <c r="AR47" s="27"/>
      <c r="BE47" s="26"/>
    </row>
    <row r="48" spans="1:57" s="2" customFormat="1" ht="6.95" customHeight="1">
      <c r="A48" s="26"/>
      <c r="B48" s="27"/>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7"/>
      <c r="BE48" s="26"/>
    </row>
    <row r="49" spans="1:57" s="2" customFormat="1" ht="15.2" customHeight="1">
      <c r="A49" s="26"/>
      <c r="B49" s="27"/>
      <c r="C49" s="201" t="s">
        <v>23</v>
      </c>
      <c r="D49" s="200"/>
      <c r="E49" s="200"/>
      <c r="F49" s="200"/>
      <c r="G49" s="200"/>
      <c r="H49" s="200"/>
      <c r="I49" s="200"/>
      <c r="J49" s="200"/>
      <c r="K49" s="200"/>
      <c r="L49" s="284" t="str">
        <f>IF(E11="","",E11)</f>
        <v>Palivový kombinát Ústí</v>
      </c>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t="s">
        <v>29</v>
      </c>
      <c r="AJ49" s="200"/>
      <c r="AK49" s="200"/>
      <c r="AL49" s="200"/>
      <c r="AM49" s="309" t="str">
        <f>IF(E17="","",E17)</f>
        <v>ing. Daniel Šimmer</v>
      </c>
      <c r="AN49" s="310"/>
      <c r="AO49" s="310"/>
      <c r="AP49" s="310"/>
      <c r="AQ49" s="200"/>
      <c r="AR49" s="27"/>
      <c r="AS49" s="311" t="s">
        <v>50</v>
      </c>
      <c r="AT49" s="312"/>
      <c r="AU49" s="33"/>
      <c r="AV49" s="33"/>
      <c r="AW49" s="33"/>
      <c r="AX49" s="33"/>
      <c r="AY49" s="33"/>
      <c r="AZ49" s="33"/>
      <c r="BA49" s="33"/>
      <c r="BB49" s="33"/>
      <c r="BC49" s="33"/>
      <c r="BD49" s="34"/>
      <c r="BE49" s="26"/>
    </row>
    <row r="50" spans="1:57" s="2" customFormat="1" ht="25.7" customHeight="1">
      <c r="A50" s="26"/>
      <c r="B50" s="27"/>
      <c r="C50" s="201" t="s">
        <v>27</v>
      </c>
      <c r="D50" s="200"/>
      <c r="E50" s="200"/>
      <c r="F50" s="200"/>
      <c r="G50" s="200"/>
      <c r="H50" s="200"/>
      <c r="I50" s="200"/>
      <c r="J50" s="200"/>
      <c r="K50" s="200"/>
      <c r="L50" s="284" t="str">
        <f>IF(E14="Vyplň údaj","",E14)</f>
        <v/>
      </c>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1" t="s">
        <v>32</v>
      </c>
      <c r="AJ50" s="200"/>
      <c r="AK50" s="200"/>
      <c r="AL50" s="200"/>
      <c r="AM50" s="309" t="str">
        <f>IF(E20="","",E20)</f>
        <v>STAVEBNÍ ROZPOČTY s.r.o.</v>
      </c>
      <c r="AN50" s="310"/>
      <c r="AO50" s="310"/>
      <c r="AP50" s="310"/>
      <c r="AQ50" s="200"/>
      <c r="AR50" s="27"/>
      <c r="AS50" s="313"/>
      <c r="AT50" s="314"/>
      <c r="AU50" s="35"/>
      <c r="AV50" s="35"/>
      <c r="AW50" s="35"/>
      <c r="AX50" s="35"/>
      <c r="AY50" s="35"/>
      <c r="AZ50" s="35"/>
      <c r="BA50" s="35"/>
      <c r="BB50" s="35"/>
      <c r="BC50" s="35"/>
      <c r="BD50" s="36"/>
      <c r="BE50" s="26"/>
    </row>
    <row r="51" spans="1:57" s="2" customFormat="1" ht="10.9" customHeight="1">
      <c r="A51" s="26"/>
      <c r="B51" s="27"/>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7"/>
      <c r="AS51" s="313"/>
      <c r="AT51" s="314"/>
      <c r="AU51" s="35"/>
      <c r="AV51" s="35"/>
      <c r="AW51" s="35"/>
      <c r="AX51" s="35"/>
      <c r="AY51" s="35"/>
      <c r="AZ51" s="35"/>
      <c r="BA51" s="35"/>
      <c r="BB51" s="35"/>
      <c r="BC51" s="35"/>
      <c r="BD51" s="36"/>
      <c r="BE51" s="26"/>
    </row>
    <row r="52" spans="1:57" s="2" customFormat="1" ht="29.25" customHeight="1">
      <c r="A52" s="26"/>
      <c r="B52" s="27"/>
      <c r="C52" s="297" t="s">
        <v>51</v>
      </c>
      <c r="D52" s="298"/>
      <c r="E52" s="298"/>
      <c r="F52" s="298"/>
      <c r="G52" s="298"/>
      <c r="H52" s="215"/>
      <c r="I52" s="299" t="s">
        <v>52</v>
      </c>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300" t="s">
        <v>53</v>
      </c>
      <c r="AH52" s="298"/>
      <c r="AI52" s="298"/>
      <c r="AJ52" s="298"/>
      <c r="AK52" s="298"/>
      <c r="AL52" s="298"/>
      <c r="AM52" s="298"/>
      <c r="AN52" s="299"/>
      <c r="AO52" s="298"/>
      <c r="AP52" s="298"/>
      <c r="AQ52" s="288" t="s">
        <v>54</v>
      </c>
      <c r="AR52" s="27"/>
      <c r="AS52" s="37" t="s">
        <v>55</v>
      </c>
      <c r="AT52" s="38" t="s">
        <v>56</v>
      </c>
      <c r="AU52" s="38" t="s">
        <v>57</v>
      </c>
      <c r="AV52" s="38" t="s">
        <v>58</v>
      </c>
      <c r="AW52" s="38" t="s">
        <v>59</v>
      </c>
      <c r="AX52" s="38" t="s">
        <v>60</v>
      </c>
      <c r="AY52" s="38" t="s">
        <v>61</v>
      </c>
      <c r="AZ52" s="38" t="s">
        <v>62</v>
      </c>
      <c r="BA52" s="38" t="s">
        <v>63</v>
      </c>
      <c r="BB52" s="38" t="s">
        <v>64</v>
      </c>
      <c r="BC52" s="38" t="s">
        <v>65</v>
      </c>
      <c r="BD52" s="39" t="s">
        <v>66</v>
      </c>
      <c r="BE52" s="26"/>
    </row>
    <row r="53" spans="1:57" s="2" customFormat="1" ht="10.9" customHeight="1">
      <c r="A53" s="26"/>
      <c r="B53" s="27"/>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7"/>
      <c r="AS53" s="40"/>
      <c r="AT53" s="41"/>
      <c r="AU53" s="41"/>
      <c r="AV53" s="41"/>
      <c r="AW53" s="41"/>
      <c r="AX53" s="41"/>
      <c r="AY53" s="41"/>
      <c r="AZ53" s="41"/>
      <c r="BA53" s="41"/>
      <c r="BB53" s="41"/>
      <c r="BC53" s="41"/>
      <c r="BD53" s="42"/>
      <c r="BE53" s="26"/>
    </row>
    <row r="54" spans="2:90" s="6" customFormat="1" ht="32.45" customHeight="1">
      <c r="B54" s="43"/>
      <c r="C54" s="237" t="s">
        <v>67</v>
      </c>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304">
        <f>ROUND(AG55,2)</f>
        <v>0</v>
      </c>
      <c r="AH54" s="304"/>
      <c r="AI54" s="304"/>
      <c r="AJ54" s="304"/>
      <c r="AK54" s="304"/>
      <c r="AL54" s="304"/>
      <c r="AM54" s="304"/>
      <c r="AN54" s="305"/>
      <c r="AO54" s="305"/>
      <c r="AP54" s="305"/>
      <c r="AQ54" s="290" t="s">
        <v>3</v>
      </c>
      <c r="AR54" s="43"/>
      <c r="AS54" s="44">
        <f>ROUND(AS55,2)</f>
        <v>0</v>
      </c>
      <c r="AT54" s="45">
        <f>ROUND(SUM(AV54:AW54),2)</f>
        <v>0</v>
      </c>
      <c r="AU54" s="46">
        <f>ROUND(AU55,5)</f>
        <v>0</v>
      </c>
      <c r="AV54" s="45">
        <f>ROUND(AZ54*L29,2)</f>
        <v>0</v>
      </c>
      <c r="AW54" s="45">
        <f>ROUND(BA54*L30,2)</f>
        <v>0</v>
      </c>
      <c r="AX54" s="45">
        <f>ROUND(BB54*L29,2)</f>
        <v>0</v>
      </c>
      <c r="AY54" s="45">
        <f>ROUND(BC54*L30,2)</f>
        <v>0</v>
      </c>
      <c r="AZ54" s="45">
        <f>ROUND(AZ55,2)</f>
        <v>0</v>
      </c>
      <c r="BA54" s="45">
        <f>ROUND(BA55,2)</f>
        <v>0</v>
      </c>
      <c r="BB54" s="45">
        <f>ROUND(BB55,2)</f>
        <v>0</v>
      </c>
      <c r="BC54" s="45">
        <f>ROUND(BC55,2)</f>
        <v>0</v>
      </c>
      <c r="BD54" s="47">
        <f>ROUND(BD55,2)</f>
        <v>0</v>
      </c>
      <c r="BS54" s="48" t="s">
        <v>68</v>
      </c>
      <c r="BT54" s="48" t="s">
        <v>69</v>
      </c>
      <c r="BV54" s="48" t="s">
        <v>70</v>
      </c>
      <c r="BW54" s="48" t="s">
        <v>5</v>
      </c>
      <c r="BX54" s="48" t="s">
        <v>71</v>
      </c>
      <c r="CL54" s="48" t="s">
        <v>3</v>
      </c>
    </row>
    <row r="55" spans="1:90" s="7" customFormat="1" ht="24.75" customHeight="1">
      <c r="A55" s="49" t="s">
        <v>72</v>
      </c>
      <c r="B55" s="50"/>
      <c r="C55" s="291"/>
      <c r="D55" s="303" t="s">
        <v>14</v>
      </c>
      <c r="E55" s="303"/>
      <c r="F55" s="303"/>
      <c r="G55" s="303"/>
      <c r="H55" s="303"/>
      <c r="I55" s="292"/>
      <c r="J55" s="303" t="s">
        <v>17</v>
      </c>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1">
        <f>'2020-04-03 - A 1406 Rekon...'!J28</f>
        <v>0</v>
      </c>
      <c r="AH55" s="302"/>
      <c r="AI55" s="302"/>
      <c r="AJ55" s="302"/>
      <c r="AK55" s="302"/>
      <c r="AL55" s="302"/>
      <c r="AM55" s="302"/>
      <c r="AN55" s="301"/>
      <c r="AO55" s="302"/>
      <c r="AP55" s="302"/>
      <c r="AQ55" s="293" t="s">
        <v>73</v>
      </c>
      <c r="AR55" s="50"/>
      <c r="AS55" s="51">
        <v>0</v>
      </c>
      <c r="AT55" s="52">
        <f>ROUND(SUM(AV55:AW55),2)</f>
        <v>0</v>
      </c>
      <c r="AU55" s="53">
        <f>'2020-04-03 - A 1406 Rekon...'!P95</f>
        <v>0</v>
      </c>
      <c r="AV55" s="52">
        <f>'2020-04-03 - A 1406 Rekon...'!J31</f>
        <v>0</v>
      </c>
      <c r="AW55" s="52">
        <f>'2020-04-03 - A 1406 Rekon...'!J32</f>
        <v>0</v>
      </c>
      <c r="AX55" s="52">
        <f>'2020-04-03 - A 1406 Rekon...'!J33</f>
        <v>0</v>
      </c>
      <c r="AY55" s="52">
        <f>'2020-04-03 - A 1406 Rekon...'!J34</f>
        <v>0</v>
      </c>
      <c r="AZ55" s="52">
        <f>'2020-04-03 - A 1406 Rekon...'!F31</f>
        <v>0</v>
      </c>
      <c r="BA55" s="52">
        <f>'2020-04-03 - A 1406 Rekon...'!F32</f>
        <v>0</v>
      </c>
      <c r="BB55" s="52">
        <f>'2020-04-03 - A 1406 Rekon...'!F33</f>
        <v>0</v>
      </c>
      <c r="BC55" s="52">
        <f>'2020-04-03 - A 1406 Rekon...'!F34</f>
        <v>0</v>
      </c>
      <c r="BD55" s="54">
        <f>'2020-04-03 - A 1406 Rekon...'!F35</f>
        <v>0</v>
      </c>
      <c r="BT55" s="55" t="s">
        <v>74</v>
      </c>
      <c r="BU55" s="55" t="s">
        <v>75</v>
      </c>
      <c r="BV55" s="55" t="s">
        <v>70</v>
      </c>
      <c r="BW55" s="55" t="s">
        <v>5</v>
      </c>
      <c r="BX55" s="55" t="s">
        <v>71</v>
      </c>
      <c r="CL55" s="55" t="s">
        <v>3</v>
      </c>
    </row>
    <row r="56" spans="1:57" s="2" customFormat="1" ht="30" customHeight="1">
      <c r="A56" s="26"/>
      <c r="B56" s="27"/>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7"/>
      <c r="AS56" s="26"/>
      <c r="AT56" s="26"/>
      <c r="AU56" s="26"/>
      <c r="AV56" s="26"/>
      <c r="AW56" s="26"/>
      <c r="AX56" s="26"/>
      <c r="AY56" s="26"/>
      <c r="AZ56" s="26"/>
      <c r="BA56" s="26"/>
      <c r="BB56" s="26"/>
      <c r="BC56" s="26"/>
      <c r="BD56" s="26"/>
      <c r="BE56" s="26"/>
    </row>
    <row r="57" spans="1:57" s="2" customFormat="1" ht="6.95" customHeight="1">
      <c r="A57" s="26"/>
      <c r="B57" s="29"/>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7"/>
      <c r="AS57" s="26"/>
      <c r="AT57" s="26"/>
      <c r="AU57" s="26"/>
      <c r="AV57" s="26"/>
      <c r="AW57" s="26"/>
      <c r="AX57" s="26"/>
      <c r="AY57" s="26"/>
      <c r="AZ57" s="26"/>
      <c r="BA57" s="26"/>
      <c r="BB57" s="26"/>
      <c r="BC57" s="26"/>
      <c r="BD57" s="26"/>
      <c r="BE57" s="26"/>
    </row>
  </sheetData>
  <sheetProtection algorithmName="SHA-512" hashValue="RgHfLScKfFFFjma+V1o8Wie1a2teqiWbxINvRVQCtfyQknQEHTZrTQnlcBUwjdzt/UrnzSoMjxO/1cKkc4kUkQ==" saltValue="1IzvYihihDFLTZVAPK2oZw==" spinCount="100000" sheet="1" objects="1" scenarios="1"/>
  <mergeCells count="42">
    <mergeCell ref="W30:AE3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AN55:AP55"/>
    <mergeCell ref="AG55:AM55"/>
    <mergeCell ref="D55:H55"/>
    <mergeCell ref="J55:AF55"/>
    <mergeCell ref="AG54:AM54"/>
    <mergeCell ref="AN54:AP54"/>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2020-04-03 - A 1406 Rekon...'!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22"/>
  <sheetViews>
    <sheetView showGridLines="0" tabSelected="1" workbookViewId="0" topLeftCell="B1">
      <selection activeCell="F519" sqref="F5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5" t="s">
        <v>6</v>
      </c>
      <c r="M2" s="296"/>
      <c r="N2" s="296"/>
      <c r="O2" s="296"/>
      <c r="P2" s="296"/>
      <c r="Q2" s="296"/>
      <c r="R2" s="296"/>
      <c r="S2" s="296"/>
      <c r="T2" s="296"/>
      <c r="U2" s="296"/>
      <c r="V2" s="296"/>
      <c r="AT2" s="19" t="s">
        <v>5</v>
      </c>
    </row>
    <row r="3" spans="2:46" s="1" customFormat="1" ht="6.95" customHeight="1">
      <c r="B3" s="20"/>
      <c r="C3" s="21"/>
      <c r="D3" s="21"/>
      <c r="E3" s="21"/>
      <c r="F3" s="21"/>
      <c r="G3" s="21"/>
      <c r="H3" s="21"/>
      <c r="I3" s="21"/>
      <c r="J3" s="21"/>
      <c r="K3" s="21"/>
      <c r="L3" s="22"/>
      <c r="AT3" s="19" t="s">
        <v>76</v>
      </c>
    </row>
    <row r="4" spans="2:46" s="1" customFormat="1" ht="24.95" customHeight="1">
      <c r="B4" s="22"/>
      <c r="C4" s="198"/>
      <c r="D4" s="199" t="s">
        <v>77</v>
      </c>
      <c r="E4" s="198"/>
      <c r="F4" s="198"/>
      <c r="G4" s="198"/>
      <c r="H4" s="198"/>
      <c r="I4" s="198"/>
      <c r="J4" s="198"/>
      <c r="K4" s="198"/>
      <c r="L4" s="22"/>
      <c r="M4" s="56" t="s">
        <v>10</v>
      </c>
      <c r="AT4" s="19" t="s">
        <v>4</v>
      </c>
    </row>
    <row r="5" spans="2:12" s="1" customFormat="1" ht="6.95" customHeight="1">
      <c r="B5" s="22"/>
      <c r="C5" s="198"/>
      <c r="D5" s="198"/>
      <c r="E5" s="198"/>
      <c r="F5" s="198"/>
      <c r="G5" s="198"/>
      <c r="H5" s="198"/>
      <c r="I5" s="198"/>
      <c r="J5" s="198"/>
      <c r="K5" s="198"/>
      <c r="L5" s="22"/>
    </row>
    <row r="6" spans="1:31" s="2" customFormat="1" ht="12" customHeight="1">
      <c r="A6" s="26"/>
      <c r="B6" s="27"/>
      <c r="C6" s="200"/>
      <c r="D6" s="201" t="s">
        <v>16</v>
      </c>
      <c r="E6" s="200"/>
      <c r="F6" s="200"/>
      <c r="G6" s="200"/>
      <c r="H6" s="200"/>
      <c r="I6" s="200"/>
      <c r="J6" s="200"/>
      <c r="K6" s="200"/>
      <c r="L6" s="57"/>
      <c r="S6" s="26"/>
      <c r="T6" s="26"/>
      <c r="U6" s="26"/>
      <c r="V6" s="26"/>
      <c r="W6" s="26"/>
      <c r="X6" s="26"/>
      <c r="Y6" s="26"/>
      <c r="Z6" s="26"/>
      <c r="AA6" s="26"/>
      <c r="AB6" s="26"/>
      <c r="AC6" s="26"/>
      <c r="AD6" s="26"/>
      <c r="AE6" s="26"/>
    </row>
    <row r="7" spans="1:31" s="2" customFormat="1" ht="16.5" customHeight="1">
      <c r="A7" s="26"/>
      <c r="B7" s="27"/>
      <c r="C7" s="200"/>
      <c r="D7" s="200"/>
      <c r="E7" s="306" t="s">
        <v>17</v>
      </c>
      <c r="F7" s="335"/>
      <c r="G7" s="335"/>
      <c r="H7" s="335"/>
      <c r="I7" s="200"/>
      <c r="J7" s="200"/>
      <c r="K7" s="200"/>
      <c r="L7" s="57"/>
      <c r="S7" s="26"/>
      <c r="T7" s="26"/>
      <c r="U7" s="26"/>
      <c r="V7" s="26"/>
      <c r="W7" s="26"/>
      <c r="X7" s="26"/>
      <c r="Y7" s="26"/>
      <c r="Z7" s="26"/>
      <c r="AA7" s="26"/>
      <c r="AB7" s="26"/>
      <c r="AC7" s="26"/>
      <c r="AD7" s="26"/>
      <c r="AE7" s="26"/>
    </row>
    <row r="8" spans="1:31" s="2" customFormat="1" ht="12">
      <c r="A8" s="26"/>
      <c r="B8" s="27"/>
      <c r="C8" s="200"/>
      <c r="D8" s="200"/>
      <c r="E8" s="200"/>
      <c r="F8" s="200"/>
      <c r="G8" s="200"/>
      <c r="H8" s="200"/>
      <c r="I8" s="200"/>
      <c r="J8" s="200"/>
      <c r="K8" s="200"/>
      <c r="L8" s="57"/>
      <c r="S8" s="26"/>
      <c r="T8" s="26"/>
      <c r="U8" s="26"/>
      <c r="V8" s="26"/>
      <c r="W8" s="26"/>
      <c r="X8" s="26"/>
      <c r="Y8" s="26"/>
      <c r="Z8" s="26"/>
      <c r="AA8" s="26"/>
      <c r="AB8" s="26"/>
      <c r="AC8" s="26"/>
      <c r="AD8" s="26"/>
      <c r="AE8" s="26"/>
    </row>
    <row r="9" spans="1:31" s="2" customFormat="1" ht="12" customHeight="1">
      <c r="A9" s="26"/>
      <c r="B9" s="27"/>
      <c r="C9" s="200"/>
      <c r="D9" s="201" t="s">
        <v>18</v>
      </c>
      <c r="E9" s="200"/>
      <c r="F9" s="202" t="s">
        <v>3</v>
      </c>
      <c r="G9" s="200"/>
      <c r="H9" s="200"/>
      <c r="I9" s="201" t="s">
        <v>19</v>
      </c>
      <c r="J9" s="202" t="s">
        <v>3</v>
      </c>
      <c r="K9" s="200"/>
      <c r="L9" s="57"/>
      <c r="S9" s="26"/>
      <c r="T9" s="26"/>
      <c r="U9" s="26"/>
      <c r="V9" s="26"/>
      <c r="W9" s="26"/>
      <c r="X9" s="26"/>
      <c r="Y9" s="26"/>
      <c r="Z9" s="26"/>
      <c r="AA9" s="26"/>
      <c r="AB9" s="26"/>
      <c r="AC9" s="26"/>
      <c r="AD9" s="26"/>
      <c r="AE9" s="26"/>
    </row>
    <row r="10" spans="1:31" s="2" customFormat="1" ht="12" customHeight="1">
      <c r="A10" s="26"/>
      <c r="B10" s="27"/>
      <c r="C10" s="200"/>
      <c r="D10" s="201" t="s">
        <v>20</v>
      </c>
      <c r="E10" s="200"/>
      <c r="F10" s="202" t="s">
        <v>21</v>
      </c>
      <c r="G10" s="200"/>
      <c r="H10" s="200"/>
      <c r="I10" s="201" t="s">
        <v>22</v>
      </c>
      <c r="J10" s="203" t="str">
        <f>'Rekapitulace zakázky'!AN8</f>
        <v>Vyplň údaj</v>
      </c>
      <c r="K10" s="200"/>
      <c r="L10" s="57"/>
      <c r="S10" s="26"/>
      <c r="T10" s="26"/>
      <c r="U10" s="26"/>
      <c r="V10" s="26"/>
      <c r="W10" s="26"/>
      <c r="X10" s="26"/>
      <c r="Y10" s="26"/>
      <c r="Z10" s="26"/>
      <c r="AA10" s="26"/>
      <c r="AB10" s="26"/>
      <c r="AC10" s="26"/>
      <c r="AD10" s="26"/>
      <c r="AE10" s="26"/>
    </row>
    <row r="11" spans="1:31" s="2" customFormat="1" ht="10.9" customHeight="1">
      <c r="A11" s="26"/>
      <c r="B11" s="27"/>
      <c r="C11" s="200"/>
      <c r="D11" s="200"/>
      <c r="E11" s="200"/>
      <c r="F11" s="200"/>
      <c r="G11" s="200"/>
      <c r="H11" s="200"/>
      <c r="I11" s="200"/>
      <c r="J11" s="200"/>
      <c r="K11" s="200"/>
      <c r="L11" s="57"/>
      <c r="S11" s="26"/>
      <c r="T11" s="26"/>
      <c r="U11" s="26"/>
      <c r="V11" s="26"/>
      <c r="W11" s="26"/>
      <c r="X11" s="26"/>
      <c r="Y11" s="26"/>
      <c r="Z11" s="26"/>
      <c r="AA11" s="26"/>
      <c r="AB11" s="26"/>
      <c r="AC11" s="26"/>
      <c r="AD11" s="26"/>
      <c r="AE11" s="26"/>
    </row>
    <row r="12" spans="1:31" s="2" customFormat="1" ht="12" customHeight="1">
      <c r="A12" s="26"/>
      <c r="B12" s="27"/>
      <c r="C12" s="200"/>
      <c r="D12" s="201" t="s">
        <v>23</v>
      </c>
      <c r="E12" s="200"/>
      <c r="F12" s="200"/>
      <c r="G12" s="200"/>
      <c r="H12" s="200"/>
      <c r="I12" s="201" t="s">
        <v>24</v>
      </c>
      <c r="J12" s="202" t="s">
        <v>3</v>
      </c>
      <c r="K12" s="200"/>
      <c r="L12" s="57"/>
      <c r="S12" s="26"/>
      <c r="T12" s="26"/>
      <c r="U12" s="26"/>
      <c r="V12" s="26"/>
      <c r="W12" s="26"/>
      <c r="X12" s="26"/>
      <c r="Y12" s="26"/>
      <c r="Z12" s="26"/>
      <c r="AA12" s="26"/>
      <c r="AB12" s="26"/>
      <c r="AC12" s="26"/>
      <c r="AD12" s="26"/>
      <c r="AE12" s="26"/>
    </row>
    <row r="13" spans="1:31" s="2" customFormat="1" ht="18" customHeight="1">
      <c r="A13" s="26"/>
      <c r="B13" s="27"/>
      <c r="C13" s="200"/>
      <c r="D13" s="200"/>
      <c r="E13" s="202" t="s">
        <v>25</v>
      </c>
      <c r="F13" s="200"/>
      <c r="G13" s="200"/>
      <c r="H13" s="200"/>
      <c r="I13" s="201" t="s">
        <v>26</v>
      </c>
      <c r="J13" s="202" t="s">
        <v>3</v>
      </c>
      <c r="K13" s="200"/>
      <c r="L13" s="57"/>
      <c r="S13" s="26"/>
      <c r="T13" s="26"/>
      <c r="U13" s="26"/>
      <c r="V13" s="26"/>
      <c r="W13" s="26"/>
      <c r="X13" s="26"/>
      <c r="Y13" s="26"/>
      <c r="Z13" s="26"/>
      <c r="AA13" s="26"/>
      <c r="AB13" s="26"/>
      <c r="AC13" s="26"/>
      <c r="AD13" s="26"/>
      <c r="AE13" s="26"/>
    </row>
    <row r="14" spans="1:31" s="2" customFormat="1" ht="6.95" customHeight="1">
      <c r="A14" s="26"/>
      <c r="B14" s="27"/>
      <c r="C14" s="200"/>
      <c r="D14" s="200"/>
      <c r="E14" s="200"/>
      <c r="F14" s="200"/>
      <c r="G14" s="200"/>
      <c r="H14" s="200"/>
      <c r="I14" s="200"/>
      <c r="J14" s="200"/>
      <c r="K14" s="200"/>
      <c r="L14" s="57"/>
      <c r="S14" s="26"/>
      <c r="T14" s="26"/>
      <c r="U14" s="26"/>
      <c r="V14" s="26"/>
      <c r="W14" s="26"/>
      <c r="X14" s="26"/>
      <c r="Y14" s="26"/>
      <c r="Z14" s="26"/>
      <c r="AA14" s="26"/>
      <c r="AB14" s="26"/>
      <c r="AC14" s="26"/>
      <c r="AD14" s="26"/>
      <c r="AE14" s="26"/>
    </row>
    <row r="15" spans="1:31" s="2" customFormat="1" ht="12" customHeight="1">
      <c r="A15" s="26"/>
      <c r="B15" s="27"/>
      <c r="C15" s="200"/>
      <c r="D15" s="201" t="s">
        <v>27</v>
      </c>
      <c r="E15" s="200"/>
      <c r="F15" s="200"/>
      <c r="G15" s="200"/>
      <c r="H15" s="200"/>
      <c r="I15" s="201" t="s">
        <v>24</v>
      </c>
      <c r="J15" s="204" t="str">
        <f>'Rekapitulace zakázky'!AN13</f>
        <v>Vyplň údaj</v>
      </c>
      <c r="K15" s="200"/>
      <c r="L15" s="57"/>
      <c r="S15" s="26"/>
      <c r="T15" s="26"/>
      <c r="U15" s="26"/>
      <c r="V15" s="26"/>
      <c r="W15" s="26"/>
      <c r="X15" s="26"/>
      <c r="Y15" s="26"/>
      <c r="Z15" s="26"/>
      <c r="AA15" s="26"/>
      <c r="AB15" s="26"/>
      <c r="AC15" s="26"/>
      <c r="AD15" s="26"/>
      <c r="AE15" s="26"/>
    </row>
    <row r="16" spans="1:31" s="2" customFormat="1" ht="18" customHeight="1">
      <c r="A16" s="26"/>
      <c r="B16" s="27"/>
      <c r="C16" s="200"/>
      <c r="D16" s="200"/>
      <c r="E16" s="336" t="str">
        <f>'Rekapitulace zakázky'!E14</f>
        <v>Vyplň údaj</v>
      </c>
      <c r="F16" s="337"/>
      <c r="G16" s="337"/>
      <c r="H16" s="337"/>
      <c r="I16" s="201" t="s">
        <v>26</v>
      </c>
      <c r="J16" s="204" t="str">
        <f>'Rekapitulace zakázky'!AN14</f>
        <v>Vyplň údaj</v>
      </c>
      <c r="K16" s="200"/>
      <c r="L16" s="57"/>
      <c r="S16" s="26"/>
      <c r="T16" s="26"/>
      <c r="U16" s="26"/>
      <c r="V16" s="26"/>
      <c r="W16" s="26"/>
      <c r="X16" s="26"/>
      <c r="Y16" s="26"/>
      <c r="Z16" s="26"/>
      <c r="AA16" s="26"/>
      <c r="AB16" s="26"/>
      <c r="AC16" s="26"/>
      <c r="AD16" s="26"/>
      <c r="AE16" s="26"/>
    </row>
    <row r="17" spans="1:31" s="2" customFormat="1" ht="6.95" customHeight="1">
      <c r="A17" s="26"/>
      <c r="B17" s="27"/>
      <c r="C17" s="200"/>
      <c r="D17" s="200"/>
      <c r="E17" s="200"/>
      <c r="F17" s="200"/>
      <c r="G17" s="200"/>
      <c r="H17" s="200"/>
      <c r="I17" s="200"/>
      <c r="J17" s="200"/>
      <c r="K17" s="200"/>
      <c r="L17" s="57"/>
      <c r="S17" s="26"/>
      <c r="T17" s="26"/>
      <c r="U17" s="26"/>
      <c r="V17" s="26"/>
      <c r="W17" s="26"/>
      <c r="X17" s="26"/>
      <c r="Y17" s="26"/>
      <c r="Z17" s="26"/>
      <c r="AA17" s="26"/>
      <c r="AB17" s="26"/>
      <c r="AC17" s="26"/>
      <c r="AD17" s="26"/>
      <c r="AE17" s="26"/>
    </row>
    <row r="18" spans="1:31" s="2" customFormat="1" ht="12" customHeight="1">
      <c r="A18" s="26"/>
      <c r="B18" s="27"/>
      <c r="C18" s="200"/>
      <c r="D18" s="201" t="s">
        <v>29</v>
      </c>
      <c r="E18" s="200"/>
      <c r="F18" s="200"/>
      <c r="G18" s="200"/>
      <c r="H18" s="200"/>
      <c r="I18" s="201" t="s">
        <v>24</v>
      </c>
      <c r="J18" s="202" t="s">
        <v>3</v>
      </c>
      <c r="K18" s="200"/>
      <c r="L18" s="57"/>
      <c r="S18" s="26"/>
      <c r="T18" s="26"/>
      <c r="U18" s="26"/>
      <c r="V18" s="26"/>
      <c r="W18" s="26"/>
      <c r="X18" s="26"/>
      <c r="Y18" s="26"/>
      <c r="Z18" s="26"/>
      <c r="AA18" s="26"/>
      <c r="AB18" s="26"/>
      <c r="AC18" s="26"/>
      <c r="AD18" s="26"/>
      <c r="AE18" s="26"/>
    </row>
    <row r="19" spans="1:31" s="2" customFormat="1" ht="18" customHeight="1">
      <c r="A19" s="26"/>
      <c r="B19" s="27"/>
      <c r="C19" s="200"/>
      <c r="D19" s="200"/>
      <c r="E19" s="202" t="s">
        <v>30</v>
      </c>
      <c r="F19" s="200"/>
      <c r="G19" s="200"/>
      <c r="H19" s="200"/>
      <c r="I19" s="201" t="s">
        <v>26</v>
      </c>
      <c r="J19" s="202" t="s">
        <v>3</v>
      </c>
      <c r="K19" s="200"/>
      <c r="L19" s="57"/>
      <c r="S19" s="26"/>
      <c r="T19" s="26"/>
      <c r="U19" s="26"/>
      <c r="V19" s="26"/>
      <c r="W19" s="26"/>
      <c r="X19" s="26"/>
      <c r="Y19" s="26"/>
      <c r="Z19" s="26"/>
      <c r="AA19" s="26"/>
      <c r="AB19" s="26"/>
      <c r="AC19" s="26"/>
      <c r="AD19" s="26"/>
      <c r="AE19" s="26"/>
    </row>
    <row r="20" spans="1:31" s="2" customFormat="1" ht="6.95" customHeight="1">
      <c r="A20" s="26"/>
      <c r="B20" s="27"/>
      <c r="C20" s="200"/>
      <c r="D20" s="200"/>
      <c r="E20" s="200"/>
      <c r="F20" s="200"/>
      <c r="G20" s="200"/>
      <c r="H20" s="200"/>
      <c r="I20" s="200"/>
      <c r="J20" s="200"/>
      <c r="K20" s="200"/>
      <c r="L20" s="57"/>
      <c r="S20" s="26"/>
      <c r="T20" s="26"/>
      <c r="U20" s="26"/>
      <c r="V20" s="26"/>
      <c r="W20" s="26"/>
      <c r="X20" s="26"/>
      <c r="Y20" s="26"/>
      <c r="Z20" s="26"/>
      <c r="AA20" s="26"/>
      <c r="AB20" s="26"/>
      <c r="AC20" s="26"/>
      <c r="AD20" s="26"/>
      <c r="AE20" s="26"/>
    </row>
    <row r="21" spans="1:31" s="2" customFormat="1" ht="12" customHeight="1">
      <c r="A21" s="26"/>
      <c r="B21" s="27"/>
      <c r="C21" s="200"/>
      <c r="D21" s="201" t="s">
        <v>32</v>
      </c>
      <c r="E21" s="200"/>
      <c r="F21" s="200"/>
      <c r="G21" s="200"/>
      <c r="H21" s="200"/>
      <c r="I21" s="201" t="s">
        <v>24</v>
      </c>
      <c r="J21" s="202" t="s">
        <v>33</v>
      </c>
      <c r="K21" s="200"/>
      <c r="L21" s="57"/>
      <c r="S21" s="26"/>
      <c r="T21" s="26"/>
      <c r="U21" s="26"/>
      <c r="V21" s="26"/>
      <c r="W21" s="26"/>
      <c r="X21" s="26"/>
      <c r="Y21" s="26"/>
      <c r="Z21" s="26"/>
      <c r="AA21" s="26"/>
      <c r="AB21" s="26"/>
      <c r="AC21" s="26"/>
      <c r="AD21" s="26"/>
      <c r="AE21" s="26"/>
    </row>
    <row r="22" spans="1:31" s="2" customFormat="1" ht="18" customHeight="1">
      <c r="A22" s="26"/>
      <c r="B22" s="27"/>
      <c r="C22" s="200"/>
      <c r="D22" s="200"/>
      <c r="E22" s="202" t="s">
        <v>34</v>
      </c>
      <c r="F22" s="200"/>
      <c r="G22" s="200"/>
      <c r="H22" s="200"/>
      <c r="I22" s="201" t="s">
        <v>26</v>
      </c>
      <c r="J22" s="202" t="s">
        <v>35</v>
      </c>
      <c r="K22" s="200"/>
      <c r="L22" s="57"/>
      <c r="S22" s="26"/>
      <c r="T22" s="26"/>
      <c r="U22" s="26"/>
      <c r="V22" s="26"/>
      <c r="W22" s="26"/>
      <c r="X22" s="26"/>
      <c r="Y22" s="26"/>
      <c r="Z22" s="26"/>
      <c r="AA22" s="26"/>
      <c r="AB22" s="26"/>
      <c r="AC22" s="26"/>
      <c r="AD22" s="26"/>
      <c r="AE22" s="26"/>
    </row>
    <row r="23" spans="1:31" s="2" customFormat="1" ht="6.95" customHeight="1">
      <c r="A23" s="26"/>
      <c r="B23" s="27"/>
      <c r="C23" s="200"/>
      <c r="D23" s="200"/>
      <c r="E23" s="200"/>
      <c r="F23" s="200"/>
      <c r="G23" s="200"/>
      <c r="H23" s="200"/>
      <c r="I23" s="200"/>
      <c r="J23" s="200"/>
      <c r="K23" s="200"/>
      <c r="L23" s="57"/>
      <c r="S23" s="26"/>
      <c r="T23" s="26"/>
      <c r="U23" s="26"/>
      <c r="V23" s="26"/>
      <c r="W23" s="26"/>
      <c r="X23" s="26"/>
      <c r="Y23" s="26"/>
      <c r="Z23" s="26"/>
      <c r="AA23" s="26"/>
      <c r="AB23" s="26"/>
      <c r="AC23" s="26"/>
      <c r="AD23" s="26"/>
      <c r="AE23" s="26"/>
    </row>
    <row r="24" spans="1:31" s="2" customFormat="1" ht="12" customHeight="1">
      <c r="A24" s="26"/>
      <c r="B24" s="27"/>
      <c r="C24" s="200"/>
      <c r="D24" s="201" t="s">
        <v>36</v>
      </c>
      <c r="E24" s="200"/>
      <c r="F24" s="200"/>
      <c r="G24" s="200"/>
      <c r="H24" s="200"/>
      <c r="I24" s="200"/>
      <c r="J24" s="200"/>
      <c r="K24" s="200"/>
      <c r="L24" s="57"/>
      <c r="S24" s="26"/>
      <c r="T24" s="26"/>
      <c r="U24" s="26"/>
      <c r="V24" s="26"/>
      <c r="W24" s="26"/>
      <c r="X24" s="26"/>
      <c r="Y24" s="26"/>
      <c r="Z24" s="26"/>
      <c r="AA24" s="26"/>
      <c r="AB24" s="26"/>
      <c r="AC24" s="26"/>
      <c r="AD24" s="26"/>
      <c r="AE24" s="26"/>
    </row>
    <row r="25" spans="1:31" s="8" customFormat="1" ht="47.25" customHeight="1">
      <c r="A25" s="58"/>
      <c r="B25" s="59"/>
      <c r="C25" s="205"/>
      <c r="D25" s="205"/>
      <c r="E25" s="331"/>
      <c r="F25" s="331"/>
      <c r="G25" s="331"/>
      <c r="H25" s="331"/>
      <c r="I25" s="205"/>
      <c r="J25" s="205"/>
      <c r="K25" s="205"/>
      <c r="L25" s="60"/>
      <c r="S25" s="58"/>
      <c r="T25" s="58"/>
      <c r="U25" s="58"/>
      <c r="V25" s="58"/>
      <c r="W25" s="58"/>
      <c r="X25" s="58"/>
      <c r="Y25" s="58"/>
      <c r="Z25" s="58"/>
      <c r="AA25" s="58"/>
      <c r="AB25" s="58"/>
      <c r="AC25" s="58"/>
      <c r="AD25" s="58"/>
      <c r="AE25" s="58"/>
    </row>
    <row r="26" spans="1:31" s="2" customFormat="1" ht="6.95" customHeight="1">
      <c r="A26" s="26"/>
      <c r="B26" s="27"/>
      <c r="C26" s="200"/>
      <c r="D26" s="200"/>
      <c r="E26" s="200"/>
      <c r="F26" s="200"/>
      <c r="G26" s="200"/>
      <c r="H26" s="200"/>
      <c r="I26" s="200"/>
      <c r="J26" s="200"/>
      <c r="K26" s="200"/>
      <c r="L26" s="57"/>
      <c r="S26" s="26"/>
      <c r="T26" s="26"/>
      <c r="U26" s="26"/>
      <c r="V26" s="26"/>
      <c r="W26" s="26"/>
      <c r="X26" s="26"/>
      <c r="Y26" s="26"/>
      <c r="Z26" s="26"/>
      <c r="AA26" s="26"/>
      <c r="AB26" s="26"/>
      <c r="AC26" s="26"/>
      <c r="AD26" s="26"/>
      <c r="AE26" s="26"/>
    </row>
    <row r="27" spans="1:31" s="2" customFormat="1" ht="6.95" customHeight="1">
      <c r="A27" s="26"/>
      <c r="B27" s="27"/>
      <c r="C27" s="200"/>
      <c r="D27" s="206"/>
      <c r="E27" s="206"/>
      <c r="F27" s="206"/>
      <c r="G27" s="206"/>
      <c r="H27" s="206"/>
      <c r="I27" s="206"/>
      <c r="J27" s="206"/>
      <c r="K27" s="206"/>
      <c r="L27" s="57"/>
      <c r="S27" s="26"/>
      <c r="T27" s="26"/>
      <c r="U27" s="26"/>
      <c r="V27" s="26"/>
      <c r="W27" s="26"/>
      <c r="X27" s="26"/>
      <c r="Y27" s="26"/>
      <c r="Z27" s="26"/>
      <c r="AA27" s="26"/>
      <c r="AB27" s="26"/>
      <c r="AC27" s="26"/>
      <c r="AD27" s="26"/>
      <c r="AE27" s="26"/>
    </row>
    <row r="28" spans="1:31" s="2" customFormat="1" ht="25.35" customHeight="1">
      <c r="A28" s="26"/>
      <c r="B28" s="27"/>
      <c r="C28" s="200"/>
      <c r="D28" s="207" t="s">
        <v>37</v>
      </c>
      <c r="E28" s="200"/>
      <c r="F28" s="200"/>
      <c r="G28" s="200"/>
      <c r="H28" s="200"/>
      <c r="I28" s="200"/>
      <c r="J28" s="208">
        <f>ROUND(J95,2)</f>
        <v>0</v>
      </c>
      <c r="K28" s="200"/>
      <c r="L28" s="57"/>
      <c r="S28" s="26"/>
      <c r="T28" s="26"/>
      <c r="U28" s="26"/>
      <c r="V28" s="26"/>
      <c r="W28" s="26"/>
      <c r="X28" s="26"/>
      <c r="Y28" s="26"/>
      <c r="Z28" s="26"/>
      <c r="AA28" s="26"/>
      <c r="AB28" s="26"/>
      <c r="AC28" s="26"/>
      <c r="AD28" s="26"/>
      <c r="AE28" s="26"/>
    </row>
    <row r="29" spans="1:31" s="2" customFormat="1" ht="6.95" customHeight="1">
      <c r="A29" s="26"/>
      <c r="B29" s="27"/>
      <c r="C29" s="200"/>
      <c r="D29" s="206"/>
      <c r="E29" s="206"/>
      <c r="F29" s="206"/>
      <c r="G29" s="206"/>
      <c r="H29" s="206"/>
      <c r="I29" s="206"/>
      <c r="J29" s="206"/>
      <c r="K29" s="206"/>
      <c r="L29" s="57"/>
      <c r="S29" s="26"/>
      <c r="T29" s="26"/>
      <c r="U29" s="26"/>
      <c r="V29" s="26"/>
      <c r="W29" s="26"/>
      <c r="X29" s="26"/>
      <c r="Y29" s="26"/>
      <c r="Z29" s="26"/>
      <c r="AA29" s="26"/>
      <c r="AB29" s="26"/>
      <c r="AC29" s="26"/>
      <c r="AD29" s="26"/>
      <c r="AE29" s="26"/>
    </row>
    <row r="30" spans="1:31" s="2" customFormat="1" ht="14.45" customHeight="1">
      <c r="A30" s="26"/>
      <c r="B30" s="27"/>
      <c r="C30" s="200"/>
      <c r="D30" s="200"/>
      <c r="E30" s="200"/>
      <c r="F30" s="209" t="s">
        <v>39</v>
      </c>
      <c r="G30" s="200"/>
      <c r="H30" s="200"/>
      <c r="I30" s="209" t="s">
        <v>38</v>
      </c>
      <c r="J30" s="209"/>
      <c r="K30" s="200"/>
      <c r="L30" s="57"/>
      <c r="S30" s="26"/>
      <c r="T30" s="26"/>
      <c r="U30" s="26"/>
      <c r="V30" s="26"/>
      <c r="W30" s="26"/>
      <c r="X30" s="26"/>
      <c r="Y30" s="26"/>
      <c r="Z30" s="26"/>
      <c r="AA30" s="26"/>
      <c r="AB30" s="26"/>
      <c r="AC30" s="26"/>
      <c r="AD30" s="26"/>
      <c r="AE30" s="26"/>
    </row>
    <row r="31" spans="1:31" s="2" customFormat="1" ht="14.45" customHeight="1">
      <c r="A31" s="26"/>
      <c r="B31" s="27"/>
      <c r="C31" s="200"/>
      <c r="D31" s="210" t="s">
        <v>40</v>
      </c>
      <c r="E31" s="201" t="s">
        <v>41</v>
      </c>
      <c r="F31" s="211">
        <f>ROUND((SUM(BE95:BE521)),2)</f>
        <v>0</v>
      </c>
      <c r="G31" s="200"/>
      <c r="H31" s="200"/>
      <c r="I31" s="212">
        <v>0.21</v>
      </c>
      <c r="J31" s="211"/>
      <c r="K31" s="200"/>
      <c r="L31" s="57"/>
      <c r="S31" s="26"/>
      <c r="T31" s="26"/>
      <c r="U31" s="26"/>
      <c r="V31" s="26"/>
      <c r="W31" s="26"/>
      <c r="X31" s="26"/>
      <c r="Y31" s="26"/>
      <c r="Z31" s="26"/>
      <c r="AA31" s="26"/>
      <c r="AB31" s="26"/>
      <c r="AC31" s="26"/>
      <c r="AD31" s="26"/>
      <c r="AE31" s="26"/>
    </row>
    <row r="32" spans="1:31" s="2" customFormat="1" ht="14.45" customHeight="1">
      <c r="A32" s="26"/>
      <c r="B32" s="27"/>
      <c r="C32" s="200"/>
      <c r="D32" s="200"/>
      <c r="E32" s="201" t="s">
        <v>42</v>
      </c>
      <c r="F32" s="211">
        <f>ROUND((SUM(BF95:BF521)),2)</f>
        <v>0</v>
      </c>
      <c r="G32" s="200"/>
      <c r="H32" s="200"/>
      <c r="I32" s="212">
        <v>0.15</v>
      </c>
      <c r="J32" s="211"/>
      <c r="K32" s="200"/>
      <c r="L32" s="57"/>
      <c r="S32" s="26"/>
      <c r="T32" s="26"/>
      <c r="U32" s="26"/>
      <c r="V32" s="26"/>
      <c r="W32" s="26"/>
      <c r="X32" s="26"/>
      <c r="Y32" s="26"/>
      <c r="Z32" s="26"/>
      <c r="AA32" s="26"/>
      <c r="AB32" s="26"/>
      <c r="AC32" s="26"/>
      <c r="AD32" s="26"/>
      <c r="AE32" s="26"/>
    </row>
    <row r="33" spans="1:31" s="2" customFormat="1" ht="14.45" customHeight="1" hidden="1">
      <c r="A33" s="26"/>
      <c r="B33" s="27"/>
      <c r="C33" s="200"/>
      <c r="D33" s="200"/>
      <c r="E33" s="201" t="s">
        <v>43</v>
      </c>
      <c r="F33" s="211">
        <f>ROUND((SUM(BG95:BG521)),2)</f>
        <v>0</v>
      </c>
      <c r="G33" s="200"/>
      <c r="H33" s="200"/>
      <c r="I33" s="212">
        <v>0.21</v>
      </c>
      <c r="J33" s="211">
        <f>0</f>
        <v>0</v>
      </c>
      <c r="K33" s="200"/>
      <c r="L33" s="57"/>
      <c r="S33" s="26"/>
      <c r="T33" s="26"/>
      <c r="U33" s="26"/>
      <c r="V33" s="26"/>
      <c r="W33" s="26"/>
      <c r="X33" s="26"/>
      <c r="Y33" s="26"/>
      <c r="Z33" s="26"/>
      <c r="AA33" s="26"/>
      <c r="AB33" s="26"/>
      <c r="AC33" s="26"/>
      <c r="AD33" s="26"/>
      <c r="AE33" s="26"/>
    </row>
    <row r="34" spans="1:31" s="2" customFormat="1" ht="14.45" customHeight="1" hidden="1">
      <c r="A34" s="26"/>
      <c r="B34" s="27"/>
      <c r="C34" s="200"/>
      <c r="D34" s="200"/>
      <c r="E34" s="201" t="s">
        <v>44</v>
      </c>
      <c r="F34" s="211">
        <f>ROUND((SUM(BH95:BH521)),2)</f>
        <v>0</v>
      </c>
      <c r="G34" s="200"/>
      <c r="H34" s="200"/>
      <c r="I34" s="212">
        <v>0.15</v>
      </c>
      <c r="J34" s="211">
        <f>0</f>
        <v>0</v>
      </c>
      <c r="K34" s="200"/>
      <c r="L34" s="57"/>
      <c r="S34" s="26"/>
      <c r="T34" s="26"/>
      <c r="U34" s="26"/>
      <c r="V34" s="26"/>
      <c r="W34" s="26"/>
      <c r="X34" s="26"/>
      <c r="Y34" s="26"/>
      <c r="Z34" s="26"/>
      <c r="AA34" s="26"/>
      <c r="AB34" s="26"/>
      <c r="AC34" s="26"/>
      <c r="AD34" s="26"/>
      <c r="AE34" s="26"/>
    </row>
    <row r="35" spans="1:31" s="2" customFormat="1" ht="14.45" customHeight="1" hidden="1">
      <c r="A35" s="26"/>
      <c r="B35" s="27"/>
      <c r="C35" s="200"/>
      <c r="D35" s="200"/>
      <c r="E35" s="201" t="s">
        <v>45</v>
      </c>
      <c r="F35" s="211">
        <f>ROUND((SUM(BI95:BI521)),2)</f>
        <v>0</v>
      </c>
      <c r="G35" s="200"/>
      <c r="H35" s="200"/>
      <c r="I35" s="212">
        <v>0</v>
      </c>
      <c r="J35" s="211">
        <f>0</f>
        <v>0</v>
      </c>
      <c r="K35" s="200"/>
      <c r="L35" s="57"/>
      <c r="S35" s="26"/>
      <c r="T35" s="26"/>
      <c r="U35" s="26"/>
      <c r="V35" s="26"/>
      <c r="W35" s="26"/>
      <c r="X35" s="26"/>
      <c r="Y35" s="26"/>
      <c r="Z35" s="26"/>
      <c r="AA35" s="26"/>
      <c r="AB35" s="26"/>
      <c r="AC35" s="26"/>
      <c r="AD35" s="26"/>
      <c r="AE35" s="26"/>
    </row>
    <row r="36" spans="1:31" s="2" customFormat="1" ht="6.95" customHeight="1">
      <c r="A36" s="26"/>
      <c r="B36" s="27"/>
      <c r="C36" s="200"/>
      <c r="D36" s="200"/>
      <c r="E36" s="200"/>
      <c r="F36" s="200"/>
      <c r="G36" s="200"/>
      <c r="H36" s="200"/>
      <c r="I36" s="200"/>
      <c r="J36" s="200"/>
      <c r="K36" s="200"/>
      <c r="L36" s="57"/>
      <c r="S36" s="26"/>
      <c r="T36" s="26"/>
      <c r="U36" s="26"/>
      <c r="V36" s="26"/>
      <c r="W36" s="26"/>
      <c r="X36" s="26"/>
      <c r="Y36" s="26"/>
      <c r="Z36" s="26"/>
      <c r="AA36" s="26"/>
      <c r="AB36" s="26"/>
      <c r="AC36" s="26"/>
      <c r="AD36" s="26"/>
      <c r="AE36" s="26"/>
    </row>
    <row r="37" spans="1:31" s="2" customFormat="1" ht="25.35" customHeight="1">
      <c r="A37" s="26"/>
      <c r="B37" s="27"/>
      <c r="C37" s="213"/>
      <c r="D37" s="214" t="s">
        <v>37</v>
      </c>
      <c r="E37" s="215"/>
      <c r="F37" s="215"/>
      <c r="G37" s="216" t="s">
        <v>47</v>
      </c>
      <c r="H37" s="217" t="s">
        <v>48</v>
      </c>
      <c r="I37" s="215"/>
      <c r="J37" s="218">
        <f>SUM(J28:J35)</f>
        <v>0</v>
      </c>
      <c r="K37" s="219"/>
      <c r="L37" s="57"/>
      <c r="S37" s="26"/>
      <c r="T37" s="26"/>
      <c r="U37" s="26"/>
      <c r="V37" s="26"/>
      <c r="W37" s="26"/>
      <c r="X37" s="26"/>
      <c r="Y37" s="26"/>
      <c r="Z37" s="26"/>
      <c r="AA37" s="26"/>
      <c r="AB37" s="26"/>
      <c r="AC37" s="26"/>
      <c r="AD37" s="26"/>
      <c r="AE37" s="26"/>
    </row>
    <row r="38" spans="1:31" s="2" customFormat="1" ht="14.45" customHeight="1">
      <c r="A38" s="26"/>
      <c r="B38" s="29"/>
      <c r="C38" s="220"/>
      <c r="D38" s="220"/>
      <c r="E38" s="220"/>
      <c r="F38" s="220"/>
      <c r="G38" s="220"/>
      <c r="H38" s="220"/>
      <c r="I38" s="220"/>
      <c r="J38" s="220"/>
      <c r="K38" s="220"/>
      <c r="L38" s="57"/>
      <c r="S38" s="26"/>
      <c r="T38" s="26"/>
      <c r="U38" s="26"/>
      <c r="V38" s="26"/>
      <c r="W38" s="26"/>
      <c r="X38" s="26"/>
      <c r="Y38" s="26"/>
      <c r="Z38" s="26"/>
      <c r="AA38" s="26"/>
      <c r="AB38" s="26"/>
      <c r="AC38" s="26"/>
      <c r="AD38" s="26"/>
      <c r="AE38" s="26"/>
    </row>
    <row r="39" spans="3:11" ht="12">
      <c r="C39" s="198"/>
      <c r="D39" s="198"/>
      <c r="E39" s="198"/>
      <c r="F39" s="198"/>
      <c r="G39" s="198"/>
      <c r="H39" s="198"/>
      <c r="I39" s="198"/>
      <c r="J39" s="198"/>
      <c r="K39" s="198"/>
    </row>
    <row r="40" spans="3:11" ht="12">
      <c r="C40" s="198"/>
      <c r="D40" s="198"/>
      <c r="E40" s="198"/>
      <c r="F40" s="198"/>
      <c r="G40" s="198"/>
      <c r="H40" s="198"/>
      <c r="I40" s="198"/>
      <c r="J40" s="198"/>
      <c r="K40" s="198"/>
    </row>
    <row r="41" spans="3:11" ht="12">
      <c r="C41" s="198"/>
      <c r="D41" s="198"/>
      <c r="E41" s="198"/>
      <c r="F41" s="198"/>
      <c r="G41" s="198"/>
      <c r="H41" s="198"/>
      <c r="I41" s="198"/>
      <c r="J41" s="198"/>
      <c r="K41" s="198"/>
    </row>
    <row r="42" spans="1:31" s="2" customFormat="1" ht="6.95" customHeight="1">
      <c r="A42" s="26"/>
      <c r="B42" s="30"/>
      <c r="C42" s="221"/>
      <c r="D42" s="221"/>
      <c r="E42" s="221"/>
      <c r="F42" s="221"/>
      <c r="G42" s="221"/>
      <c r="H42" s="221"/>
      <c r="I42" s="221"/>
      <c r="J42" s="221"/>
      <c r="K42" s="221"/>
      <c r="L42" s="57"/>
      <c r="S42" s="26"/>
      <c r="T42" s="26"/>
      <c r="U42" s="26"/>
      <c r="V42" s="26"/>
      <c r="W42" s="26"/>
      <c r="X42" s="26"/>
      <c r="Y42" s="26"/>
      <c r="Z42" s="26"/>
      <c r="AA42" s="26"/>
      <c r="AB42" s="26"/>
      <c r="AC42" s="26"/>
      <c r="AD42" s="26"/>
      <c r="AE42" s="26"/>
    </row>
    <row r="43" spans="1:31" s="2" customFormat="1" ht="24.95" customHeight="1">
      <c r="A43" s="26"/>
      <c r="B43" s="27"/>
      <c r="C43" s="199" t="s">
        <v>78</v>
      </c>
      <c r="D43" s="200"/>
      <c r="E43" s="200"/>
      <c r="F43" s="200"/>
      <c r="G43" s="200"/>
      <c r="H43" s="200"/>
      <c r="I43" s="200"/>
      <c r="J43" s="200"/>
      <c r="K43" s="200"/>
      <c r="L43" s="57"/>
      <c r="S43" s="26"/>
      <c r="T43" s="26"/>
      <c r="U43" s="26"/>
      <c r="V43" s="26"/>
      <c r="W43" s="26"/>
      <c r="X43" s="26"/>
      <c r="Y43" s="26"/>
      <c r="Z43" s="26"/>
      <c r="AA43" s="26"/>
      <c r="AB43" s="26"/>
      <c r="AC43" s="26"/>
      <c r="AD43" s="26"/>
      <c r="AE43" s="26"/>
    </row>
    <row r="44" spans="1:31" s="2" customFormat="1" ht="6.95" customHeight="1">
      <c r="A44" s="26"/>
      <c r="B44" s="27"/>
      <c r="C44" s="200"/>
      <c r="D44" s="200"/>
      <c r="E44" s="200"/>
      <c r="F44" s="200"/>
      <c r="G44" s="200"/>
      <c r="H44" s="200"/>
      <c r="I44" s="200"/>
      <c r="J44" s="200"/>
      <c r="K44" s="200"/>
      <c r="L44" s="57"/>
      <c r="S44" s="26"/>
      <c r="T44" s="26"/>
      <c r="U44" s="26"/>
      <c r="V44" s="26"/>
      <c r="W44" s="26"/>
      <c r="X44" s="26"/>
      <c r="Y44" s="26"/>
      <c r="Z44" s="26"/>
      <c r="AA44" s="26"/>
      <c r="AB44" s="26"/>
      <c r="AC44" s="26"/>
      <c r="AD44" s="26"/>
      <c r="AE44" s="26"/>
    </row>
    <row r="45" spans="1:31" s="2" customFormat="1" ht="12" customHeight="1">
      <c r="A45" s="26"/>
      <c r="B45" s="27"/>
      <c r="C45" s="201" t="s">
        <v>16</v>
      </c>
      <c r="D45" s="200"/>
      <c r="E45" s="200"/>
      <c r="F45" s="200"/>
      <c r="G45" s="200"/>
      <c r="H45" s="200"/>
      <c r="I45" s="200"/>
      <c r="J45" s="200"/>
      <c r="K45" s="200"/>
      <c r="L45" s="57"/>
      <c r="S45" s="26"/>
      <c r="T45" s="26"/>
      <c r="U45" s="26"/>
      <c r="V45" s="26"/>
      <c r="W45" s="26"/>
      <c r="X45" s="26"/>
      <c r="Y45" s="26"/>
      <c r="Z45" s="26"/>
      <c r="AA45" s="26"/>
      <c r="AB45" s="26"/>
      <c r="AC45" s="26"/>
      <c r="AD45" s="26"/>
      <c r="AE45" s="26"/>
    </row>
    <row r="46" spans="1:31" s="2" customFormat="1" ht="16.5" customHeight="1">
      <c r="A46" s="26"/>
      <c r="B46" s="27"/>
      <c r="C46" s="200"/>
      <c r="D46" s="200"/>
      <c r="E46" s="306" t="str">
        <f>E7</f>
        <v>A 1406 Rekonstrukce strojovny na garážové stání</v>
      </c>
      <c r="F46" s="335"/>
      <c r="G46" s="335"/>
      <c r="H46" s="335"/>
      <c r="I46" s="200"/>
      <c r="J46" s="200"/>
      <c r="K46" s="200"/>
      <c r="L46" s="57"/>
      <c r="S46" s="26"/>
      <c r="T46" s="26"/>
      <c r="U46" s="26"/>
      <c r="V46" s="26"/>
      <c r="W46" s="26"/>
      <c r="X46" s="26"/>
      <c r="Y46" s="26"/>
      <c r="Z46" s="26"/>
      <c r="AA46" s="26"/>
      <c r="AB46" s="26"/>
      <c r="AC46" s="26"/>
      <c r="AD46" s="26"/>
      <c r="AE46" s="26"/>
    </row>
    <row r="47" spans="1:31" s="2" customFormat="1" ht="6.95" customHeight="1">
      <c r="A47" s="26"/>
      <c r="B47" s="27"/>
      <c r="C47" s="200"/>
      <c r="D47" s="200"/>
      <c r="E47" s="200"/>
      <c r="F47" s="200"/>
      <c r="G47" s="200"/>
      <c r="H47" s="200"/>
      <c r="I47" s="200"/>
      <c r="J47" s="200"/>
      <c r="K47" s="200"/>
      <c r="L47" s="57"/>
      <c r="S47" s="26"/>
      <c r="T47" s="26"/>
      <c r="U47" s="26"/>
      <c r="V47" s="26"/>
      <c r="W47" s="26"/>
      <c r="X47" s="26"/>
      <c r="Y47" s="26"/>
      <c r="Z47" s="26"/>
      <c r="AA47" s="26"/>
      <c r="AB47" s="26"/>
      <c r="AC47" s="26"/>
      <c r="AD47" s="26"/>
      <c r="AE47" s="26"/>
    </row>
    <row r="48" spans="1:31" s="2" customFormat="1" ht="12" customHeight="1">
      <c r="A48" s="26"/>
      <c r="B48" s="27"/>
      <c r="C48" s="201" t="s">
        <v>20</v>
      </c>
      <c r="D48" s="200"/>
      <c r="E48" s="200"/>
      <c r="F48" s="202" t="str">
        <f>F10</f>
        <v>Mariánské Radčice</v>
      </c>
      <c r="G48" s="200"/>
      <c r="H48" s="200"/>
      <c r="I48" s="201" t="s">
        <v>22</v>
      </c>
      <c r="J48" s="203" t="str">
        <f>IF(J10="","",J10)</f>
        <v>Vyplň údaj</v>
      </c>
      <c r="K48" s="200"/>
      <c r="L48" s="57"/>
      <c r="S48" s="26"/>
      <c r="T48" s="26"/>
      <c r="U48" s="26"/>
      <c r="V48" s="26"/>
      <c r="W48" s="26"/>
      <c r="X48" s="26"/>
      <c r="Y48" s="26"/>
      <c r="Z48" s="26"/>
      <c r="AA48" s="26"/>
      <c r="AB48" s="26"/>
      <c r="AC48" s="26"/>
      <c r="AD48" s="26"/>
      <c r="AE48" s="26"/>
    </row>
    <row r="49" spans="1:31" s="2" customFormat="1" ht="6.95" customHeight="1">
      <c r="A49" s="26"/>
      <c r="B49" s="27"/>
      <c r="C49" s="200"/>
      <c r="D49" s="200"/>
      <c r="E49" s="200"/>
      <c r="F49" s="200"/>
      <c r="G49" s="200"/>
      <c r="H49" s="200"/>
      <c r="I49" s="200"/>
      <c r="J49" s="200"/>
      <c r="K49" s="200"/>
      <c r="L49" s="57"/>
      <c r="S49" s="26"/>
      <c r="T49" s="26"/>
      <c r="U49" s="26"/>
      <c r="V49" s="26"/>
      <c r="W49" s="26"/>
      <c r="X49" s="26"/>
      <c r="Y49" s="26"/>
      <c r="Z49" s="26"/>
      <c r="AA49" s="26"/>
      <c r="AB49" s="26"/>
      <c r="AC49" s="26"/>
      <c r="AD49" s="26"/>
      <c r="AE49" s="26"/>
    </row>
    <row r="50" spans="1:31" s="2" customFormat="1" ht="15.2" customHeight="1">
      <c r="A50" s="26"/>
      <c r="B50" s="27"/>
      <c r="C50" s="201" t="s">
        <v>23</v>
      </c>
      <c r="D50" s="200"/>
      <c r="E50" s="200"/>
      <c r="F50" s="202" t="str">
        <f>E13</f>
        <v>Palivový kombinát Ústí</v>
      </c>
      <c r="G50" s="200"/>
      <c r="H50" s="200"/>
      <c r="I50" s="201" t="s">
        <v>29</v>
      </c>
      <c r="J50" s="222" t="str">
        <f>E19</f>
        <v>ing. Daniel Šimmer</v>
      </c>
      <c r="K50" s="200"/>
      <c r="L50" s="57"/>
      <c r="S50" s="26"/>
      <c r="T50" s="26"/>
      <c r="U50" s="26"/>
      <c r="V50" s="26"/>
      <c r="W50" s="26"/>
      <c r="X50" s="26"/>
      <c r="Y50" s="26"/>
      <c r="Z50" s="26"/>
      <c r="AA50" s="26"/>
      <c r="AB50" s="26"/>
      <c r="AC50" s="26"/>
      <c r="AD50" s="26"/>
      <c r="AE50" s="26"/>
    </row>
    <row r="51" spans="1:31" s="2" customFormat="1" ht="25.7" customHeight="1">
      <c r="A51" s="26"/>
      <c r="B51" s="27"/>
      <c r="C51" s="201" t="s">
        <v>27</v>
      </c>
      <c r="D51" s="200"/>
      <c r="E51" s="200"/>
      <c r="F51" s="202" t="str">
        <f>IF(E16="","",E16)</f>
        <v>Vyplň údaj</v>
      </c>
      <c r="G51" s="200"/>
      <c r="H51" s="200"/>
      <c r="I51" s="201" t="s">
        <v>32</v>
      </c>
      <c r="J51" s="222" t="str">
        <f>E22</f>
        <v>STAVEBNÍ ROZPOČTY s.r.o.</v>
      </c>
      <c r="K51" s="200"/>
      <c r="L51" s="57"/>
      <c r="S51" s="26"/>
      <c r="T51" s="26"/>
      <c r="U51" s="26"/>
      <c r="V51" s="26"/>
      <c r="W51" s="26"/>
      <c r="X51" s="26"/>
      <c r="Y51" s="26"/>
      <c r="Z51" s="26"/>
      <c r="AA51" s="26"/>
      <c r="AB51" s="26"/>
      <c r="AC51" s="26"/>
      <c r="AD51" s="26"/>
      <c r="AE51" s="26"/>
    </row>
    <row r="52" spans="1:31" s="2" customFormat="1" ht="10.35" customHeight="1">
      <c r="A52" s="26"/>
      <c r="B52" s="27"/>
      <c r="C52" s="200"/>
      <c r="D52" s="200"/>
      <c r="E52" s="200"/>
      <c r="F52" s="200"/>
      <c r="G52" s="200"/>
      <c r="H52" s="200"/>
      <c r="I52" s="200"/>
      <c r="J52" s="200"/>
      <c r="K52" s="200"/>
      <c r="L52" s="57"/>
      <c r="S52" s="26"/>
      <c r="T52" s="26"/>
      <c r="U52" s="26"/>
      <c r="V52" s="26"/>
      <c r="W52" s="26"/>
      <c r="X52" s="26"/>
      <c r="Y52" s="26"/>
      <c r="Z52" s="26"/>
      <c r="AA52" s="26"/>
      <c r="AB52" s="26"/>
      <c r="AC52" s="26"/>
      <c r="AD52" s="26"/>
      <c r="AE52" s="26"/>
    </row>
    <row r="53" spans="1:31" s="2" customFormat="1" ht="29.25" customHeight="1">
      <c r="A53" s="26"/>
      <c r="B53" s="27"/>
      <c r="C53" s="223" t="s">
        <v>79</v>
      </c>
      <c r="D53" s="213"/>
      <c r="E53" s="213"/>
      <c r="F53" s="213"/>
      <c r="G53" s="213"/>
      <c r="H53" s="213"/>
      <c r="I53" s="213"/>
      <c r="J53" s="224" t="s">
        <v>80</v>
      </c>
      <c r="K53" s="213"/>
      <c r="L53" s="57"/>
      <c r="S53" s="26"/>
      <c r="T53" s="26"/>
      <c r="U53" s="26"/>
      <c r="V53" s="26"/>
      <c r="W53" s="26"/>
      <c r="X53" s="26"/>
      <c r="Y53" s="26"/>
      <c r="Z53" s="26"/>
      <c r="AA53" s="26"/>
      <c r="AB53" s="26"/>
      <c r="AC53" s="26"/>
      <c r="AD53" s="26"/>
      <c r="AE53" s="26"/>
    </row>
    <row r="54" spans="1:31" s="2" customFormat="1" ht="10.35" customHeight="1">
      <c r="A54" s="26"/>
      <c r="B54" s="27"/>
      <c r="C54" s="200"/>
      <c r="D54" s="200"/>
      <c r="E54" s="200"/>
      <c r="F54" s="200"/>
      <c r="G54" s="200"/>
      <c r="H54" s="200"/>
      <c r="I54" s="200"/>
      <c r="J54" s="200"/>
      <c r="K54" s="200"/>
      <c r="L54" s="57"/>
      <c r="S54" s="26"/>
      <c r="T54" s="26"/>
      <c r="U54" s="26"/>
      <c r="V54" s="26"/>
      <c r="W54" s="26"/>
      <c r="X54" s="26"/>
      <c r="Y54" s="26"/>
      <c r="Z54" s="26"/>
      <c r="AA54" s="26"/>
      <c r="AB54" s="26"/>
      <c r="AC54" s="26"/>
      <c r="AD54" s="26"/>
      <c r="AE54" s="26"/>
    </row>
    <row r="55" spans="1:47" s="2" customFormat="1" ht="22.9" customHeight="1">
      <c r="A55" s="26"/>
      <c r="B55" s="27"/>
      <c r="C55" s="225" t="s">
        <v>67</v>
      </c>
      <c r="D55" s="200"/>
      <c r="E55" s="200"/>
      <c r="F55" s="200"/>
      <c r="G55" s="200"/>
      <c r="H55" s="200"/>
      <c r="I55" s="200"/>
      <c r="J55" s="208">
        <f>J95</f>
        <v>0</v>
      </c>
      <c r="K55" s="200"/>
      <c r="L55" s="57"/>
      <c r="S55" s="26"/>
      <c r="T55" s="26"/>
      <c r="U55" s="26"/>
      <c r="V55" s="26"/>
      <c r="W55" s="26"/>
      <c r="X55" s="26"/>
      <c r="Y55" s="26"/>
      <c r="Z55" s="26"/>
      <c r="AA55" s="26"/>
      <c r="AB55" s="26"/>
      <c r="AC55" s="26"/>
      <c r="AD55" s="26"/>
      <c r="AE55" s="26"/>
      <c r="AU55" s="19" t="s">
        <v>81</v>
      </c>
    </row>
    <row r="56" spans="2:12" s="9" customFormat="1" ht="24.95" customHeight="1">
      <c r="B56" s="61"/>
      <c r="C56" s="226"/>
      <c r="D56" s="227" t="s">
        <v>82</v>
      </c>
      <c r="E56" s="228"/>
      <c r="F56" s="228"/>
      <c r="G56" s="228"/>
      <c r="H56" s="228"/>
      <c r="I56" s="228"/>
      <c r="J56" s="229">
        <f>J96</f>
        <v>0</v>
      </c>
      <c r="K56" s="226"/>
      <c r="L56" s="61"/>
    </row>
    <row r="57" spans="2:12" s="10" customFormat="1" ht="19.9" customHeight="1">
      <c r="B57" s="62"/>
      <c r="C57" s="230"/>
      <c r="D57" s="231" t="s">
        <v>83</v>
      </c>
      <c r="E57" s="232"/>
      <c r="F57" s="232"/>
      <c r="G57" s="232"/>
      <c r="H57" s="232"/>
      <c r="I57" s="232"/>
      <c r="J57" s="233">
        <f>J97</f>
        <v>0</v>
      </c>
      <c r="K57" s="230"/>
      <c r="L57" s="62"/>
    </row>
    <row r="58" spans="2:12" s="10" customFormat="1" ht="19.9" customHeight="1">
      <c r="B58" s="62"/>
      <c r="C58" s="230"/>
      <c r="D58" s="231" t="s">
        <v>84</v>
      </c>
      <c r="E58" s="232"/>
      <c r="F58" s="232"/>
      <c r="G58" s="232"/>
      <c r="H58" s="232"/>
      <c r="I58" s="232"/>
      <c r="J58" s="233">
        <f>J141</f>
        <v>0</v>
      </c>
      <c r="K58" s="230"/>
      <c r="L58" s="62"/>
    </row>
    <row r="59" spans="2:12" s="10" customFormat="1" ht="19.9" customHeight="1">
      <c r="B59" s="62"/>
      <c r="C59" s="230"/>
      <c r="D59" s="231" t="s">
        <v>85</v>
      </c>
      <c r="E59" s="232"/>
      <c r="F59" s="232"/>
      <c r="G59" s="232"/>
      <c r="H59" s="232"/>
      <c r="I59" s="232"/>
      <c r="J59" s="233">
        <f>J148</f>
        <v>0</v>
      </c>
      <c r="K59" s="230"/>
      <c r="L59" s="62"/>
    </row>
    <row r="60" spans="2:12" s="10" customFormat="1" ht="19.9" customHeight="1">
      <c r="B60" s="62"/>
      <c r="C60" s="230"/>
      <c r="D60" s="231" t="s">
        <v>86</v>
      </c>
      <c r="E60" s="232"/>
      <c r="F60" s="232"/>
      <c r="G60" s="232"/>
      <c r="H60" s="232"/>
      <c r="I60" s="232"/>
      <c r="J60" s="233">
        <f>J158</f>
        <v>0</v>
      </c>
      <c r="K60" s="230"/>
      <c r="L60" s="62"/>
    </row>
    <row r="61" spans="2:12" s="10" customFormat="1" ht="19.9" customHeight="1">
      <c r="B61" s="62"/>
      <c r="C61" s="230"/>
      <c r="D61" s="231" t="s">
        <v>87</v>
      </c>
      <c r="E61" s="232"/>
      <c r="F61" s="232"/>
      <c r="G61" s="232"/>
      <c r="H61" s="232"/>
      <c r="I61" s="232"/>
      <c r="J61" s="233">
        <f>J214</f>
        <v>0</v>
      </c>
      <c r="K61" s="230"/>
      <c r="L61" s="62"/>
    </row>
    <row r="62" spans="2:12" s="10" customFormat="1" ht="19.9" customHeight="1">
      <c r="B62" s="62"/>
      <c r="C62" s="230"/>
      <c r="D62" s="231" t="s">
        <v>88</v>
      </c>
      <c r="E62" s="232"/>
      <c r="F62" s="232"/>
      <c r="G62" s="232"/>
      <c r="H62" s="232"/>
      <c r="I62" s="232"/>
      <c r="J62" s="233">
        <f>J239</f>
        <v>0</v>
      </c>
      <c r="K62" s="230"/>
      <c r="L62" s="62"/>
    </row>
    <row r="63" spans="2:12" s="10" customFormat="1" ht="19.9" customHeight="1">
      <c r="B63" s="62"/>
      <c r="C63" s="230"/>
      <c r="D63" s="231" t="s">
        <v>89</v>
      </c>
      <c r="E63" s="232"/>
      <c r="F63" s="232"/>
      <c r="G63" s="232"/>
      <c r="H63" s="232"/>
      <c r="I63" s="232"/>
      <c r="J63" s="233">
        <f>J284</f>
        <v>0</v>
      </c>
      <c r="K63" s="230"/>
      <c r="L63" s="62"/>
    </row>
    <row r="64" spans="2:12" s="10" customFormat="1" ht="19.9" customHeight="1">
      <c r="B64" s="62"/>
      <c r="C64" s="230"/>
      <c r="D64" s="231" t="s">
        <v>90</v>
      </c>
      <c r="E64" s="232"/>
      <c r="F64" s="232"/>
      <c r="G64" s="232"/>
      <c r="H64" s="232"/>
      <c r="I64" s="232"/>
      <c r="J64" s="233">
        <f>J300</f>
        <v>0</v>
      </c>
      <c r="K64" s="230"/>
      <c r="L64" s="62"/>
    </row>
    <row r="65" spans="2:12" s="10" customFormat="1" ht="19.9" customHeight="1">
      <c r="B65" s="62"/>
      <c r="C65" s="230"/>
      <c r="D65" s="231" t="s">
        <v>91</v>
      </c>
      <c r="E65" s="232"/>
      <c r="F65" s="232"/>
      <c r="G65" s="232"/>
      <c r="H65" s="232"/>
      <c r="I65" s="232"/>
      <c r="J65" s="233">
        <f>J374</f>
        <v>0</v>
      </c>
      <c r="K65" s="230"/>
      <c r="L65" s="62"/>
    </row>
    <row r="66" spans="2:12" s="10" customFormat="1" ht="19.9" customHeight="1">
      <c r="B66" s="62"/>
      <c r="C66" s="230"/>
      <c r="D66" s="231" t="s">
        <v>92</v>
      </c>
      <c r="E66" s="232"/>
      <c r="F66" s="232"/>
      <c r="G66" s="232"/>
      <c r="H66" s="232"/>
      <c r="I66" s="232"/>
      <c r="J66" s="233">
        <f>J404</f>
        <v>0</v>
      </c>
      <c r="K66" s="230"/>
      <c r="L66" s="62"/>
    </row>
    <row r="67" spans="2:12" s="9" customFormat="1" ht="24.95" customHeight="1">
      <c r="B67" s="61"/>
      <c r="C67" s="226"/>
      <c r="D67" s="227" t="s">
        <v>93</v>
      </c>
      <c r="E67" s="228"/>
      <c r="F67" s="228"/>
      <c r="G67" s="228"/>
      <c r="H67" s="228"/>
      <c r="I67" s="228"/>
      <c r="J67" s="229">
        <f>J407</f>
        <v>0</v>
      </c>
      <c r="K67" s="226"/>
      <c r="L67" s="61"/>
    </row>
    <row r="68" spans="2:12" s="10" customFormat="1" ht="19.9" customHeight="1">
      <c r="B68" s="62"/>
      <c r="C68" s="230"/>
      <c r="D68" s="231" t="s">
        <v>94</v>
      </c>
      <c r="E68" s="232"/>
      <c r="F68" s="232"/>
      <c r="G68" s="232"/>
      <c r="H68" s="232"/>
      <c r="I68" s="232"/>
      <c r="J68" s="233">
        <f>J408</f>
        <v>0</v>
      </c>
      <c r="K68" s="230"/>
      <c r="L68" s="62"/>
    </row>
    <row r="69" spans="2:12" s="10" customFormat="1" ht="19.9" customHeight="1">
      <c r="B69" s="62"/>
      <c r="C69" s="230"/>
      <c r="D69" s="231" t="s">
        <v>95</v>
      </c>
      <c r="E69" s="232"/>
      <c r="F69" s="232"/>
      <c r="G69" s="232"/>
      <c r="H69" s="232"/>
      <c r="I69" s="232"/>
      <c r="J69" s="233">
        <f>J413</f>
        <v>0</v>
      </c>
      <c r="K69" s="230"/>
      <c r="L69" s="62"/>
    </row>
    <row r="70" spans="2:12" s="10" customFormat="1" ht="19.9" customHeight="1">
      <c r="B70" s="62"/>
      <c r="C70" s="230"/>
      <c r="D70" s="231" t="s">
        <v>96</v>
      </c>
      <c r="E70" s="232"/>
      <c r="F70" s="232"/>
      <c r="G70" s="232"/>
      <c r="H70" s="232"/>
      <c r="I70" s="232"/>
      <c r="J70" s="233">
        <f>J453</f>
        <v>0</v>
      </c>
      <c r="K70" s="230"/>
      <c r="L70" s="62"/>
    </row>
    <row r="71" spans="2:12" s="10" customFormat="1" ht="19.9" customHeight="1">
      <c r="B71" s="62"/>
      <c r="C71" s="230"/>
      <c r="D71" s="231" t="s">
        <v>97</v>
      </c>
      <c r="E71" s="232"/>
      <c r="F71" s="232"/>
      <c r="G71" s="232"/>
      <c r="H71" s="232"/>
      <c r="I71" s="232"/>
      <c r="J71" s="233">
        <f>J475</f>
        <v>0</v>
      </c>
      <c r="K71" s="230"/>
      <c r="L71" s="62"/>
    </row>
    <row r="72" spans="2:12" s="10" customFormat="1" ht="19.9" customHeight="1">
      <c r="B72" s="62"/>
      <c r="C72" s="230"/>
      <c r="D72" s="231" t="s">
        <v>98</v>
      </c>
      <c r="E72" s="232"/>
      <c r="F72" s="232"/>
      <c r="G72" s="232"/>
      <c r="H72" s="232"/>
      <c r="I72" s="232"/>
      <c r="J72" s="233">
        <f>J483</f>
        <v>0</v>
      </c>
      <c r="K72" s="230"/>
      <c r="L72" s="62"/>
    </row>
    <row r="73" spans="2:12" s="10" customFormat="1" ht="19.9" customHeight="1">
      <c r="B73" s="62"/>
      <c r="C73" s="230"/>
      <c r="D73" s="231" t="s">
        <v>99</v>
      </c>
      <c r="E73" s="232"/>
      <c r="F73" s="232"/>
      <c r="G73" s="232"/>
      <c r="H73" s="232"/>
      <c r="I73" s="232"/>
      <c r="J73" s="233">
        <f>J486</f>
        <v>0</v>
      </c>
      <c r="K73" s="230"/>
      <c r="L73" s="62"/>
    </row>
    <row r="74" spans="2:12" s="10" customFormat="1" ht="19.9" customHeight="1">
      <c r="B74" s="62"/>
      <c r="C74" s="230"/>
      <c r="D74" s="231" t="s">
        <v>100</v>
      </c>
      <c r="E74" s="232"/>
      <c r="F74" s="232"/>
      <c r="G74" s="232"/>
      <c r="H74" s="232"/>
      <c r="I74" s="232"/>
      <c r="J74" s="233">
        <f>J505</f>
        <v>0</v>
      </c>
      <c r="K74" s="230"/>
      <c r="L74" s="62"/>
    </row>
    <row r="75" spans="2:12" s="9" customFormat="1" ht="24.95" customHeight="1">
      <c r="B75" s="61"/>
      <c r="C75" s="226"/>
      <c r="D75" s="227" t="s">
        <v>101</v>
      </c>
      <c r="E75" s="228"/>
      <c r="F75" s="228"/>
      <c r="G75" s="228"/>
      <c r="H75" s="228"/>
      <c r="I75" s="228"/>
      <c r="J75" s="229">
        <f>J516</f>
        <v>0</v>
      </c>
      <c r="K75" s="226"/>
      <c r="L75" s="61"/>
    </row>
    <row r="76" spans="2:12" s="10" customFormat="1" ht="19.9" customHeight="1">
      <c r="B76" s="62"/>
      <c r="C76" s="230"/>
      <c r="D76" s="231" t="s">
        <v>102</v>
      </c>
      <c r="E76" s="232"/>
      <c r="F76" s="232"/>
      <c r="G76" s="232"/>
      <c r="H76" s="232"/>
      <c r="I76" s="232"/>
      <c r="J76" s="233">
        <f>J517</f>
        <v>0</v>
      </c>
      <c r="K76" s="230"/>
      <c r="L76" s="62"/>
    </row>
    <row r="77" spans="2:12" s="10" customFormat="1" ht="19.9" customHeight="1">
      <c r="B77" s="62"/>
      <c r="C77" s="230"/>
      <c r="D77" s="231" t="s">
        <v>103</v>
      </c>
      <c r="E77" s="232"/>
      <c r="F77" s="232"/>
      <c r="G77" s="232"/>
      <c r="H77" s="232"/>
      <c r="I77" s="232"/>
      <c r="J77" s="233">
        <f>J519</f>
        <v>0</v>
      </c>
      <c r="K77" s="230"/>
      <c r="L77" s="62"/>
    </row>
    <row r="78" spans="1:31" s="2" customFormat="1" ht="21.75" customHeight="1">
      <c r="A78" s="26"/>
      <c r="B78" s="27"/>
      <c r="C78" s="200"/>
      <c r="D78" s="200"/>
      <c r="E78" s="200"/>
      <c r="F78" s="200"/>
      <c r="G78" s="200"/>
      <c r="H78" s="200"/>
      <c r="I78" s="200"/>
      <c r="J78" s="200"/>
      <c r="K78" s="200"/>
      <c r="L78" s="57"/>
      <c r="S78" s="26"/>
      <c r="T78" s="26"/>
      <c r="U78" s="26"/>
      <c r="V78" s="26"/>
      <c r="W78" s="26"/>
      <c r="X78" s="26"/>
      <c r="Y78" s="26"/>
      <c r="Z78" s="26"/>
      <c r="AA78" s="26"/>
      <c r="AB78" s="26"/>
      <c r="AC78" s="26"/>
      <c r="AD78" s="26"/>
      <c r="AE78" s="26"/>
    </row>
    <row r="79" spans="1:31" s="2" customFormat="1" ht="6.95" customHeight="1">
      <c r="A79" s="26"/>
      <c r="B79" s="29"/>
      <c r="C79" s="220"/>
      <c r="D79" s="220"/>
      <c r="E79" s="220"/>
      <c r="F79" s="220"/>
      <c r="G79" s="220"/>
      <c r="H79" s="220"/>
      <c r="I79" s="220"/>
      <c r="J79" s="220"/>
      <c r="K79" s="220"/>
      <c r="L79" s="57"/>
      <c r="S79" s="26"/>
      <c r="T79" s="26"/>
      <c r="U79" s="26"/>
      <c r="V79" s="26"/>
      <c r="W79" s="26"/>
      <c r="X79" s="26"/>
      <c r="Y79" s="26"/>
      <c r="Z79" s="26"/>
      <c r="AA79" s="26"/>
      <c r="AB79" s="26"/>
      <c r="AC79" s="26"/>
      <c r="AD79" s="26"/>
      <c r="AE79" s="26"/>
    </row>
    <row r="80" spans="3:11" ht="12">
      <c r="C80" s="198"/>
      <c r="D80" s="198"/>
      <c r="E80" s="198"/>
      <c r="F80" s="198"/>
      <c r="G80" s="198"/>
      <c r="H80" s="198"/>
      <c r="I80" s="198"/>
      <c r="J80" s="198"/>
      <c r="K80" s="198"/>
    </row>
    <row r="81" spans="3:11" ht="12">
      <c r="C81" s="198"/>
      <c r="D81" s="198"/>
      <c r="E81" s="198"/>
      <c r="F81" s="198"/>
      <c r="G81" s="198"/>
      <c r="H81" s="198"/>
      <c r="I81" s="198"/>
      <c r="J81" s="198"/>
      <c r="K81" s="198"/>
    </row>
    <row r="82" spans="3:11" ht="12">
      <c r="C82" s="198"/>
      <c r="D82" s="198"/>
      <c r="E82" s="198"/>
      <c r="F82" s="198"/>
      <c r="G82" s="198"/>
      <c r="H82" s="198"/>
      <c r="I82" s="198"/>
      <c r="J82" s="198"/>
      <c r="K82" s="198"/>
    </row>
    <row r="83" spans="1:31" s="2" customFormat="1" ht="6.95" customHeight="1">
      <c r="A83" s="26"/>
      <c r="B83" s="30"/>
      <c r="C83" s="221"/>
      <c r="D83" s="221"/>
      <c r="E83" s="221"/>
      <c r="F83" s="221"/>
      <c r="G83" s="221"/>
      <c r="H83" s="221"/>
      <c r="I83" s="221"/>
      <c r="J83" s="221"/>
      <c r="K83" s="221"/>
      <c r="L83" s="57"/>
      <c r="S83" s="26"/>
      <c r="T83" s="26"/>
      <c r="U83" s="26"/>
      <c r="V83" s="26"/>
      <c r="W83" s="26"/>
      <c r="X83" s="26"/>
      <c r="Y83" s="26"/>
      <c r="Z83" s="26"/>
      <c r="AA83" s="26"/>
      <c r="AB83" s="26"/>
      <c r="AC83" s="26"/>
      <c r="AD83" s="26"/>
      <c r="AE83" s="26"/>
    </row>
    <row r="84" spans="1:31" s="2" customFormat="1" ht="24.95" customHeight="1">
      <c r="A84" s="26"/>
      <c r="B84" s="27"/>
      <c r="C84" s="199" t="s">
        <v>104</v>
      </c>
      <c r="D84" s="200"/>
      <c r="E84" s="200"/>
      <c r="F84" s="200"/>
      <c r="G84" s="200"/>
      <c r="H84" s="200"/>
      <c r="I84" s="200"/>
      <c r="J84" s="200"/>
      <c r="K84" s="200"/>
      <c r="L84" s="57"/>
      <c r="S84" s="26"/>
      <c r="T84" s="26"/>
      <c r="U84" s="26"/>
      <c r="V84" s="26"/>
      <c r="W84" s="26"/>
      <c r="X84" s="26"/>
      <c r="Y84" s="26"/>
      <c r="Z84" s="26"/>
      <c r="AA84" s="26"/>
      <c r="AB84" s="26"/>
      <c r="AC84" s="26"/>
      <c r="AD84" s="26"/>
      <c r="AE84" s="26"/>
    </row>
    <row r="85" spans="1:31" s="2" customFormat="1" ht="6.95" customHeight="1">
      <c r="A85" s="26"/>
      <c r="B85" s="27"/>
      <c r="C85" s="200"/>
      <c r="D85" s="200"/>
      <c r="E85" s="200"/>
      <c r="F85" s="200"/>
      <c r="G85" s="200"/>
      <c r="H85" s="200"/>
      <c r="I85" s="200"/>
      <c r="J85" s="200"/>
      <c r="K85" s="200"/>
      <c r="L85" s="57"/>
      <c r="S85" s="26"/>
      <c r="T85" s="26"/>
      <c r="U85" s="26"/>
      <c r="V85" s="26"/>
      <c r="W85" s="26"/>
      <c r="X85" s="26"/>
      <c r="Y85" s="26"/>
      <c r="Z85" s="26"/>
      <c r="AA85" s="26"/>
      <c r="AB85" s="26"/>
      <c r="AC85" s="26"/>
      <c r="AD85" s="26"/>
      <c r="AE85" s="26"/>
    </row>
    <row r="86" spans="1:31" s="2" customFormat="1" ht="12" customHeight="1">
      <c r="A86" s="26"/>
      <c r="B86" s="27"/>
      <c r="C86" s="201" t="s">
        <v>16</v>
      </c>
      <c r="D86" s="200"/>
      <c r="E86" s="200"/>
      <c r="F86" s="200"/>
      <c r="G86" s="200"/>
      <c r="H86" s="200"/>
      <c r="I86" s="200"/>
      <c r="J86" s="200"/>
      <c r="K86" s="200"/>
      <c r="L86" s="57"/>
      <c r="S86" s="26"/>
      <c r="T86" s="26"/>
      <c r="U86" s="26"/>
      <c r="V86" s="26"/>
      <c r="W86" s="26"/>
      <c r="X86" s="26"/>
      <c r="Y86" s="26"/>
      <c r="Z86" s="26"/>
      <c r="AA86" s="26"/>
      <c r="AB86" s="26"/>
      <c r="AC86" s="26"/>
      <c r="AD86" s="26"/>
      <c r="AE86" s="26"/>
    </row>
    <row r="87" spans="1:31" s="2" customFormat="1" ht="16.5" customHeight="1">
      <c r="A87" s="26"/>
      <c r="B87" s="27"/>
      <c r="C87" s="200"/>
      <c r="D87" s="200"/>
      <c r="E87" s="306" t="str">
        <f>E7</f>
        <v>A 1406 Rekonstrukce strojovny na garážové stání</v>
      </c>
      <c r="F87" s="335"/>
      <c r="G87" s="335"/>
      <c r="H87" s="335"/>
      <c r="I87" s="200"/>
      <c r="J87" s="200"/>
      <c r="K87" s="200"/>
      <c r="L87" s="57"/>
      <c r="S87" s="26"/>
      <c r="T87" s="26"/>
      <c r="U87" s="26"/>
      <c r="V87" s="26"/>
      <c r="W87" s="26"/>
      <c r="X87" s="26"/>
      <c r="Y87" s="26"/>
      <c r="Z87" s="26"/>
      <c r="AA87" s="26"/>
      <c r="AB87" s="26"/>
      <c r="AC87" s="26"/>
      <c r="AD87" s="26"/>
      <c r="AE87" s="26"/>
    </row>
    <row r="88" spans="1:31" s="2" customFormat="1" ht="6.95" customHeight="1">
      <c r="A88" s="26"/>
      <c r="B88" s="27"/>
      <c r="C88" s="200"/>
      <c r="D88" s="200"/>
      <c r="E88" s="200"/>
      <c r="F88" s="200"/>
      <c r="G88" s="200"/>
      <c r="H88" s="200"/>
      <c r="I88" s="200"/>
      <c r="J88" s="200"/>
      <c r="K88" s="200"/>
      <c r="L88" s="57"/>
      <c r="S88" s="26"/>
      <c r="T88" s="26"/>
      <c r="U88" s="26"/>
      <c r="V88" s="26"/>
      <c r="W88" s="26"/>
      <c r="X88" s="26"/>
      <c r="Y88" s="26"/>
      <c r="Z88" s="26"/>
      <c r="AA88" s="26"/>
      <c r="AB88" s="26"/>
      <c r="AC88" s="26"/>
      <c r="AD88" s="26"/>
      <c r="AE88" s="26"/>
    </row>
    <row r="89" spans="1:31" s="2" customFormat="1" ht="12" customHeight="1">
      <c r="A89" s="26"/>
      <c r="B89" s="27"/>
      <c r="C89" s="201" t="s">
        <v>20</v>
      </c>
      <c r="D89" s="200"/>
      <c r="E89" s="200"/>
      <c r="F89" s="202" t="str">
        <f>F10</f>
        <v>Mariánské Radčice</v>
      </c>
      <c r="G89" s="200"/>
      <c r="H89" s="200"/>
      <c r="I89" s="201" t="s">
        <v>22</v>
      </c>
      <c r="J89" s="203" t="str">
        <f>IF(J10="","",J10)</f>
        <v>Vyplň údaj</v>
      </c>
      <c r="K89" s="200"/>
      <c r="L89" s="57"/>
      <c r="S89" s="26"/>
      <c r="T89" s="26"/>
      <c r="U89" s="26"/>
      <c r="V89" s="26"/>
      <c r="W89" s="26"/>
      <c r="X89" s="26"/>
      <c r="Y89" s="26"/>
      <c r="Z89" s="26"/>
      <c r="AA89" s="26"/>
      <c r="AB89" s="26"/>
      <c r="AC89" s="26"/>
      <c r="AD89" s="26"/>
      <c r="AE89" s="26"/>
    </row>
    <row r="90" spans="1:31" s="2" customFormat="1" ht="6.95" customHeight="1">
      <c r="A90" s="26"/>
      <c r="B90" s="27"/>
      <c r="C90" s="200"/>
      <c r="D90" s="200"/>
      <c r="E90" s="200"/>
      <c r="F90" s="200"/>
      <c r="G90" s="200"/>
      <c r="H90" s="200"/>
      <c r="I90" s="200"/>
      <c r="J90" s="200"/>
      <c r="K90" s="200"/>
      <c r="L90" s="57"/>
      <c r="S90" s="26"/>
      <c r="T90" s="26"/>
      <c r="U90" s="26"/>
      <c r="V90" s="26"/>
      <c r="W90" s="26"/>
      <c r="X90" s="26"/>
      <c r="Y90" s="26"/>
      <c r="Z90" s="26"/>
      <c r="AA90" s="26"/>
      <c r="AB90" s="26"/>
      <c r="AC90" s="26"/>
      <c r="AD90" s="26"/>
      <c r="AE90" s="26"/>
    </row>
    <row r="91" spans="1:31" s="2" customFormat="1" ht="15.2" customHeight="1">
      <c r="A91" s="26"/>
      <c r="B91" s="27"/>
      <c r="C91" s="201" t="s">
        <v>23</v>
      </c>
      <c r="D91" s="200"/>
      <c r="E91" s="200"/>
      <c r="F91" s="202" t="str">
        <f>E13</f>
        <v>Palivový kombinát Ústí</v>
      </c>
      <c r="G91" s="200"/>
      <c r="H91" s="200"/>
      <c r="I91" s="201" t="s">
        <v>29</v>
      </c>
      <c r="J91" s="222" t="str">
        <f>E19</f>
        <v>ing. Daniel Šimmer</v>
      </c>
      <c r="K91" s="200"/>
      <c r="L91" s="57"/>
      <c r="S91" s="26"/>
      <c r="T91" s="26"/>
      <c r="U91" s="26"/>
      <c r="V91" s="26"/>
      <c r="W91" s="26"/>
      <c r="X91" s="26"/>
      <c r="Y91" s="26"/>
      <c r="Z91" s="26"/>
      <c r="AA91" s="26"/>
      <c r="AB91" s="26"/>
      <c r="AC91" s="26"/>
      <c r="AD91" s="26"/>
      <c r="AE91" s="26"/>
    </row>
    <row r="92" spans="1:31" s="2" customFormat="1" ht="25.7" customHeight="1">
      <c r="A92" s="26"/>
      <c r="B92" s="27"/>
      <c r="C92" s="201" t="s">
        <v>27</v>
      </c>
      <c r="D92" s="200"/>
      <c r="E92" s="200"/>
      <c r="F92" s="202" t="str">
        <f>IF(E16="","",E16)</f>
        <v>Vyplň údaj</v>
      </c>
      <c r="G92" s="200"/>
      <c r="H92" s="200"/>
      <c r="I92" s="201" t="s">
        <v>32</v>
      </c>
      <c r="J92" s="222" t="str">
        <f>E22</f>
        <v>STAVEBNÍ ROZPOČTY s.r.o.</v>
      </c>
      <c r="K92" s="200"/>
      <c r="L92" s="57"/>
      <c r="S92" s="26"/>
      <c r="T92" s="26"/>
      <c r="U92" s="26"/>
      <c r="V92" s="26"/>
      <c r="W92" s="26"/>
      <c r="X92" s="26"/>
      <c r="Y92" s="26"/>
      <c r="Z92" s="26"/>
      <c r="AA92" s="26"/>
      <c r="AB92" s="26"/>
      <c r="AC92" s="26"/>
      <c r="AD92" s="26"/>
      <c r="AE92" s="26"/>
    </row>
    <row r="93" spans="1:31" s="2" customFormat="1" ht="10.35" customHeight="1">
      <c r="A93" s="26"/>
      <c r="B93" s="27"/>
      <c r="C93" s="200"/>
      <c r="D93" s="200"/>
      <c r="E93" s="200"/>
      <c r="F93" s="200"/>
      <c r="G93" s="200"/>
      <c r="H93" s="200"/>
      <c r="I93" s="200"/>
      <c r="J93" s="200"/>
      <c r="K93" s="200"/>
      <c r="L93" s="57"/>
      <c r="S93" s="26"/>
      <c r="T93" s="26"/>
      <c r="U93" s="26"/>
      <c r="V93" s="26"/>
      <c r="W93" s="26"/>
      <c r="X93" s="26"/>
      <c r="Y93" s="26"/>
      <c r="Z93" s="26"/>
      <c r="AA93" s="26"/>
      <c r="AB93" s="26"/>
      <c r="AC93" s="26"/>
      <c r="AD93" s="26"/>
      <c r="AE93" s="26"/>
    </row>
    <row r="94" spans="1:31" s="11" customFormat="1" ht="29.25" customHeight="1">
      <c r="A94" s="63"/>
      <c r="B94" s="64"/>
      <c r="C94" s="234" t="s">
        <v>105</v>
      </c>
      <c r="D94" s="235" t="s">
        <v>54</v>
      </c>
      <c r="E94" s="235" t="s">
        <v>51</v>
      </c>
      <c r="F94" s="235" t="s">
        <v>52</v>
      </c>
      <c r="G94" s="235" t="s">
        <v>106</v>
      </c>
      <c r="H94" s="235" t="s">
        <v>107</v>
      </c>
      <c r="I94" s="235" t="s">
        <v>108</v>
      </c>
      <c r="J94" s="235" t="s">
        <v>80</v>
      </c>
      <c r="K94" s="236" t="s">
        <v>109</v>
      </c>
      <c r="L94" s="65"/>
      <c r="M94" s="37" t="s">
        <v>3</v>
      </c>
      <c r="N94" s="38" t="s">
        <v>40</v>
      </c>
      <c r="O94" s="38" t="s">
        <v>110</v>
      </c>
      <c r="P94" s="38" t="s">
        <v>111</v>
      </c>
      <c r="Q94" s="38" t="s">
        <v>112</v>
      </c>
      <c r="R94" s="38" t="s">
        <v>113</v>
      </c>
      <c r="S94" s="38" t="s">
        <v>114</v>
      </c>
      <c r="T94" s="39" t="s">
        <v>115</v>
      </c>
      <c r="U94" s="63"/>
      <c r="V94" s="63"/>
      <c r="W94" s="63"/>
      <c r="X94" s="63"/>
      <c r="Y94" s="63"/>
      <c r="Z94" s="63"/>
      <c r="AA94" s="63"/>
      <c r="AB94" s="63"/>
      <c r="AC94" s="63"/>
      <c r="AD94" s="63"/>
      <c r="AE94" s="63"/>
    </row>
    <row r="95" spans="1:63" s="2" customFormat="1" ht="22.9" customHeight="1">
      <c r="A95" s="26"/>
      <c r="B95" s="27"/>
      <c r="C95" s="237" t="s">
        <v>116</v>
      </c>
      <c r="D95" s="200"/>
      <c r="E95" s="200"/>
      <c r="F95" s="200"/>
      <c r="G95" s="200"/>
      <c r="H95" s="200"/>
      <c r="I95" s="200"/>
      <c r="J95" s="238">
        <f>BK95</f>
        <v>0</v>
      </c>
      <c r="K95" s="200"/>
      <c r="L95" s="27"/>
      <c r="M95" s="40"/>
      <c r="N95" s="33"/>
      <c r="O95" s="41"/>
      <c r="P95" s="66">
        <f>P96+P407+P516</f>
        <v>0</v>
      </c>
      <c r="Q95" s="41"/>
      <c r="R95" s="66">
        <f>R96+R407+R516</f>
        <v>77.74124972999999</v>
      </c>
      <c r="S95" s="41"/>
      <c r="T95" s="67">
        <f>T96+T407+T516</f>
        <v>46.921312619999995</v>
      </c>
      <c r="U95" s="26"/>
      <c r="V95" s="26"/>
      <c r="W95" s="26"/>
      <c r="X95" s="26"/>
      <c r="Y95" s="26"/>
      <c r="Z95" s="26"/>
      <c r="AA95" s="26"/>
      <c r="AB95" s="26"/>
      <c r="AC95" s="26"/>
      <c r="AD95" s="26"/>
      <c r="AE95" s="26"/>
      <c r="AT95" s="19" t="s">
        <v>68</v>
      </c>
      <c r="AU95" s="19" t="s">
        <v>81</v>
      </c>
      <c r="BK95" s="68">
        <f>BK96+BK407+BK516</f>
        <v>0</v>
      </c>
    </row>
    <row r="96" spans="2:63" s="12" customFormat="1" ht="25.9" customHeight="1">
      <c r="B96" s="69"/>
      <c r="C96" s="239"/>
      <c r="D96" s="240" t="s">
        <v>68</v>
      </c>
      <c r="E96" s="241" t="s">
        <v>117</v>
      </c>
      <c r="F96" s="241" t="s">
        <v>118</v>
      </c>
      <c r="G96" s="239"/>
      <c r="H96" s="239"/>
      <c r="I96" s="239"/>
      <c r="J96" s="242">
        <f>BK96</f>
        <v>0</v>
      </c>
      <c r="K96" s="239"/>
      <c r="L96" s="69"/>
      <c r="M96" s="71"/>
      <c r="N96" s="72"/>
      <c r="O96" s="72"/>
      <c r="P96" s="73">
        <f>P97+P141+P148+P158+P214+P239+P284+P300+P374+P404</f>
        <v>0</v>
      </c>
      <c r="Q96" s="72"/>
      <c r="R96" s="73">
        <f>R97+R141+R148+R158+R214+R239+R284+R300+R374+R404</f>
        <v>73.96107633999999</v>
      </c>
      <c r="S96" s="72"/>
      <c r="T96" s="74">
        <f>T97+T141+T148+T158+T214+T239+T284+T300+T374+T404</f>
        <v>27.15439</v>
      </c>
      <c r="AR96" s="70" t="s">
        <v>74</v>
      </c>
      <c r="AT96" s="75" t="s">
        <v>68</v>
      </c>
      <c r="AU96" s="75" t="s">
        <v>69</v>
      </c>
      <c r="AY96" s="70" t="s">
        <v>119</v>
      </c>
      <c r="BK96" s="76">
        <f>BK97+BK141+BK148+BK158+BK214+BK239+BK284+BK300+BK374+BK404</f>
        <v>0</v>
      </c>
    </row>
    <row r="97" spans="2:63" s="12" customFormat="1" ht="22.9" customHeight="1">
      <c r="B97" s="69"/>
      <c r="C97" s="239"/>
      <c r="D97" s="240" t="s">
        <v>68</v>
      </c>
      <c r="E97" s="243" t="s">
        <v>74</v>
      </c>
      <c r="F97" s="243" t="s">
        <v>120</v>
      </c>
      <c r="G97" s="239"/>
      <c r="H97" s="239"/>
      <c r="I97" s="239"/>
      <c r="J97" s="244">
        <f>BK97</f>
        <v>0</v>
      </c>
      <c r="K97" s="239"/>
      <c r="L97" s="69"/>
      <c r="M97" s="71"/>
      <c r="N97" s="72"/>
      <c r="O97" s="72"/>
      <c r="P97" s="73">
        <f>SUM(P98:P140)</f>
        <v>0</v>
      </c>
      <c r="Q97" s="72"/>
      <c r="R97" s="73">
        <f>SUM(R98:R140)</f>
        <v>3.4018375</v>
      </c>
      <c r="S97" s="72"/>
      <c r="T97" s="74">
        <f>SUM(T98:T140)</f>
        <v>11.84515</v>
      </c>
      <c r="AR97" s="70" t="s">
        <v>74</v>
      </c>
      <c r="AT97" s="75" t="s">
        <v>68</v>
      </c>
      <c r="AU97" s="75" t="s">
        <v>74</v>
      </c>
      <c r="AY97" s="70" t="s">
        <v>119</v>
      </c>
      <c r="BK97" s="76">
        <f>SUM(BK98:BK140)</f>
        <v>0</v>
      </c>
    </row>
    <row r="98" spans="1:65" s="2" customFormat="1" ht="14.45" customHeight="1">
      <c r="A98" s="26"/>
      <c r="B98" s="77"/>
      <c r="C98" s="245" t="s">
        <v>74</v>
      </c>
      <c r="D98" s="245" t="s">
        <v>121</v>
      </c>
      <c r="E98" s="246" t="s">
        <v>122</v>
      </c>
      <c r="F98" s="247" t="s">
        <v>123</v>
      </c>
      <c r="G98" s="248" t="s">
        <v>124</v>
      </c>
      <c r="H98" s="249">
        <v>3</v>
      </c>
      <c r="I98" s="78"/>
      <c r="J98" s="250">
        <f>ROUND(I98*H98,2)</f>
        <v>0</v>
      </c>
      <c r="K98" s="247" t="s">
        <v>125</v>
      </c>
      <c r="L98" s="27"/>
      <c r="M98" s="79" t="s">
        <v>3</v>
      </c>
      <c r="N98" s="80" t="s">
        <v>41</v>
      </c>
      <c r="O98" s="35"/>
      <c r="P98" s="81">
        <f>O98*H98</f>
        <v>0</v>
      </c>
      <c r="Q98" s="81">
        <v>0</v>
      </c>
      <c r="R98" s="81">
        <f>Q98*H98</f>
        <v>0</v>
      </c>
      <c r="S98" s="81">
        <v>0</v>
      </c>
      <c r="T98" s="82">
        <f>S98*H98</f>
        <v>0</v>
      </c>
      <c r="U98" s="26"/>
      <c r="V98" s="26"/>
      <c r="W98" s="26"/>
      <c r="X98" s="26"/>
      <c r="Y98" s="26"/>
      <c r="Z98" s="26"/>
      <c r="AA98" s="26"/>
      <c r="AB98" s="26"/>
      <c r="AC98" s="26"/>
      <c r="AD98" s="26"/>
      <c r="AE98" s="26"/>
      <c r="AR98" s="83" t="s">
        <v>126</v>
      </c>
      <c r="AT98" s="83" t="s">
        <v>121</v>
      </c>
      <c r="AU98" s="83" t="s">
        <v>76</v>
      </c>
      <c r="AY98" s="19" t="s">
        <v>119</v>
      </c>
      <c r="BE98" s="84">
        <f>IF(N98="základní",J98,0)</f>
        <v>0</v>
      </c>
      <c r="BF98" s="84">
        <f>IF(N98="snížená",J98,0)</f>
        <v>0</v>
      </c>
      <c r="BG98" s="84">
        <f>IF(N98="zákl. přenesená",J98,0)</f>
        <v>0</v>
      </c>
      <c r="BH98" s="84">
        <f>IF(N98="sníž. přenesená",J98,0)</f>
        <v>0</v>
      </c>
      <c r="BI98" s="84">
        <f>IF(N98="nulová",J98,0)</f>
        <v>0</v>
      </c>
      <c r="BJ98" s="19" t="s">
        <v>74</v>
      </c>
      <c r="BK98" s="84">
        <f>ROUND(I98*H98,2)</f>
        <v>0</v>
      </c>
      <c r="BL98" s="19" t="s">
        <v>126</v>
      </c>
      <c r="BM98" s="83" t="s">
        <v>127</v>
      </c>
    </row>
    <row r="99" spans="1:47" s="2" customFormat="1" ht="107.25">
      <c r="A99" s="26"/>
      <c r="B99" s="27"/>
      <c r="C99" s="200"/>
      <c r="D99" s="251" t="s">
        <v>128</v>
      </c>
      <c r="E99" s="200"/>
      <c r="F99" s="252" t="s">
        <v>129</v>
      </c>
      <c r="G99" s="200"/>
      <c r="H99" s="200"/>
      <c r="I99" s="200"/>
      <c r="J99" s="200"/>
      <c r="K99" s="200"/>
      <c r="L99" s="27"/>
      <c r="M99" s="85"/>
      <c r="N99" s="86"/>
      <c r="O99" s="35"/>
      <c r="P99" s="35"/>
      <c r="Q99" s="35"/>
      <c r="R99" s="35"/>
      <c r="S99" s="35"/>
      <c r="T99" s="36"/>
      <c r="U99" s="26"/>
      <c r="V99" s="26"/>
      <c r="W99" s="26"/>
      <c r="X99" s="26"/>
      <c r="Y99" s="26"/>
      <c r="Z99" s="26"/>
      <c r="AA99" s="26"/>
      <c r="AB99" s="26"/>
      <c r="AC99" s="26"/>
      <c r="AD99" s="26"/>
      <c r="AE99" s="26"/>
      <c r="AT99" s="19" t="s">
        <v>128</v>
      </c>
      <c r="AU99" s="19" t="s">
        <v>76</v>
      </c>
    </row>
    <row r="100" spans="1:65" s="2" customFormat="1" ht="14.45" customHeight="1">
      <c r="A100" s="26"/>
      <c r="B100" s="77"/>
      <c r="C100" s="245" t="s">
        <v>76</v>
      </c>
      <c r="D100" s="245" t="s">
        <v>121</v>
      </c>
      <c r="E100" s="246" t="s">
        <v>130</v>
      </c>
      <c r="F100" s="247" t="s">
        <v>131</v>
      </c>
      <c r="G100" s="248" t="s">
        <v>124</v>
      </c>
      <c r="H100" s="249">
        <v>3</v>
      </c>
      <c r="I100" s="78"/>
      <c r="J100" s="250">
        <f>ROUND(I100*H100,2)</f>
        <v>0</v>
      </c>
      <c r="K100" s="247" t="s">
        <v>125</v>
      </c>
      <c r="L100" s="27"/>
      <c r="M100" s="79" t="s">
        <v>3</v>
      </c>
      <c r="N100" s="80" t="s">
        <v>41</v>
      </c>
      <c r="O100" s="35"/>
      <c r="P100" s="81">
        <f>O100*H100</f>
        <v>0</v>
      </c>
      <c r="Q100" s="81">
        <v>0</v>
      </c>
      <c r="R100" s="81">
        <f>Q100*H100</f>
        <v>0</v>
      </c>
      <c r="S100" s="81">
        <v>0</v>
      </c>
      <c r="T100" s="82">
        <f>S100*H100</f>
        <v>0</v>
      </c>
      <c r="U100" s="26"/>
      <c r="V100" s="26"/>
      <c r="W100" s="26"/>
      <c r="X100" s="26"/>
      <c r="Y100" s="26"/>
      <c r="Z100" s="26"/>
      <c r="AA100" s="26"/>
      <c r="AB100" s="26"/>
      <c r="AC100" s="26"/>
      <c r="AD100" s="26"/>
      <c r="AE100" s="26"/>
      <c r="AR100" s="83" t="s">
        <v>126</v>
      </c>
      <c r="AT100" s="83" t="s">
        <v>121</v>
      </c>
      <c r="AU100" s="83" t="s">
        <v>76</v>
      </c>
      <c r="AY100" s="19" t="s">
        <v>119</v>
      </c>
      <c r="BE100" s="84">
        <f>IF(N100="základní",J100,0)</f>
        <v>0</v>
      </c>
      <c r="BF100" s="84">
        <f>IF(N100="snížená",J100,0)</f>
        <v>0</v>
      </c>
      <c r="BG100" s="84">
        <f>IF(N100="zákl. přenesená",J100,0)</f>
        <v>0</v>
      </c>
      <c r="BH100" s="84">
        <f>IF(N100="sníž. přenesená",J100,0)</f>
        <v>0</v>
      </c>
      <c r="BI100" s="84">
        <f>IF(N100="nulová",J100,0)</f>
        <v>0</v>
      </c>
      <c r="BJ100" s="19" t="s">
        <v>74</v>
      </c>
      <c r="BK100" s="84">
        <f>ROUND(I100*H100,2)</f>
        <v>0</v>
      </c>
      <c r="BL100" s="19" t="s">
        <v>126</v>
      </c>
      <c r="BM100" s="83" t="s">
        <v>132</v>
      </c>
    </row>
    <row r="101" spans="1:47" s="2" customFormat="1" ht="78">
      <c r="A101" s="26"/>
      <c r="B101" s="27"/>
      <c r="C101" s="200"/>
      <c r="D101" s="251" t="s">
        <v>128</v>
      </c>
      <c r="E101" s="200"/>
      <c r="F101" s="252" t="s">
        <v>133</v>
      </c>
      <c r="G101" s="200"/>
      <c r="H101" s="200"/>
      <c r="I101" s="200"/>
      <c r="J101" s="200"/>
      <c r="K101" s="200"/>
      <c r="L101" s="27"/>
      <c r="M101" s="85"/>
      <c r="N101" s="86"/>
      <c r="O101" s="35"/>
      <c r="P101" s="35"/>
      <c r="Q101" s="35"/>
      <c r="R101" s="35"/>
      <c r="S101" s="35"/>
      <c r="T101" s="36"/>
      <c r="U101" s="26"/>
      <c r="V101" s="26"/>
      <c r="W101" s="26"/>
      <c r="X101" s="26"/>
      <c r="Y101" s="26"/>
      <c r="Z101" s="26"/>
      <c r="AA101" s="26"/>
      <c r="AB101" s="26"/>
      <c r="AC101" s="26"/>
      <c r="AD101" s="26"/>
      <c r="AE101" s="26"/>
      <c r="AT101" s="19" t="s">
        <v>128</v>
      </c>
      <c r="AU101" s="19" t="s">
        <v>76</v>
      </c>
    </row>
    <row r="102" spans="1:65" s="2" customFormat="1" ht="37.9" customHeight="1">
      <c r="A102" s="26"/>
      <c r="B102" s="77"/>
      <c r="C102" s="245" t="s">
        <v>134</v>
      </c>
      <c r="D102" s="245" t="s">
        <v>121</v>
      </c>
      <c r="E102" s="246" t="s">
        <v>135</v>
      </c>
      <c r="F102" s="247" t="s">
        <v>136</v>
      </c>
      <c r="G102" s="248" t="s">
        <v>137</v>
      </c>
      <c r="H102" s="249">
        <v>9.588</v>
      </c>
      <c r="I102" s="78"/>
      <c r="J102" s="250">
        <f>ROUND(I102*H102,2)</f>
        <v>0</v>
      </c>
      <c r="K102" s="247" t="s">
        <v>125</v>
      </c>
      <c r="L102" s="27"/>
      <c r="M102" s="79" t="s">
        <v>3</v>
      </c>
      <c r="N102" s="80" t="s">
        <v>41</v>
      </c>
      <c r="O102" s="35"/>
      <c r="P102" s="81">
        <f>O102*H102</f>
        <v>0</v>
      </c>
      <c r="Q102" s="81">
        <v>0</v>
      </c>
      <c r="R102" s="81">
        <f>Q102*H102</f>
        <v>0</v>
      </c>
      <c r="S102" s="81">
        <v>0.3</v>
      </c>
      <c r="T102" s="82">
        <f>S102*H102</f>
        <v>2.8764</v>
      </c>
      <c r="U102" s="26"/>
      <c r="V102" s="26"/>
      <c r="W102" s="26"/>
      <c r="X102" s="26"/>
      <c r="Y102" s="26"/>
      <c r="Z102" s="26"/>
      <c r="AA102" s="26"/>
      <c r="AB102" s="26"/>
      <c r="AC102" s="26"/>
      <c r="AD102" s="26"/>
      <c r="AE102" s="26"/>
      <c r="AR102" s="83" t="s">
        <v>126</v>
      </c>
      <c r="AT102" s="83" t="s">
        <v>121</v>
      </c>
      <c r="AU102" s="83" t="s">
        <v>76</v>
      </c>
      <c r="AY102" s="19" t="s">
        <v>119</v>
      </c>
      <c r="BE102" s="84">
        <f>IF(N102="základní",J102,0)</f>
        <v>0</v>
      </c>
      <c r="BF102" s="84">
        <f>IF(N102="snížená",J102,0)</f>
        <v>0</v>
      </c>
      <c r="BG102" s="84">
        <f>IF(N102="zákl. přenesená",J102,0)</f>
        <v>0</v>
      </c>
      <c r="BH102" s="84">
        <f>IF(N102="sníž. přenesená",J102,0)</f>
        <v>0</v>
      </c>
      <c r="BI102" s="84">
        <f>IF(N102="nulová",J102,0)</f>
        <v>0</v>
      </c>
      <c r="BJ102" s="19" t="s">
        <v>74</v>
      </c>
      <c r="BK102" s="84">
        <f>ROUND(I102*H102,2)</f>
        <v>0</v>
      </c>
      <c r="BL102" s="19" t="s">
        <v>126</v>
      </c>
      <c r="BM102" s="83" t="s">
        <v>138</v>
      </c>
    </row>
    <row r="103" spans="1:47" s="2" customFormat="1" ht="175.5">
      <c r="A103" s="26"/>
      <c r="B103" s="27"/>
      <c r="C103" s="200"/>
      <c r="D103" s="251" t="s">
        <v>128</v>
      </c>
      <c r="E103" s="200"/>
      <c r="F103" s="252" t="s">
        <v>139</v>
      </c>
      <c r="G103" s="200"/>
      <c r="H103" s="200"/>
      <c r="I103" s="200"/>
      <c r="J103" s="200"/>
      <c r="K103" s="200"/>
      <c r="L103" s="27"/>
      <c r="M103" s="85"/>
      <c r="N103" s="86"/>
      <c r="O103" s="35"/>
      <c r="P103" s="35"/>
      <c r="Q103" s="35"/>
      <c r="R103" s="35"/>
      <c r="S103" s="35"/>
      <c r="T103" s="36"/>
      <c r="U103" s="26"/>
      <c r="V103" s="26"/>
      <c r="W103" s="26"/>
      <c r="X103" s="26"/>
      <c r="Y103" s="26"/>
      <c r="Z103" s="26"/>
      <c r="AA103" s="26"/>
      <c r="AB103" s="26"/>
      <c r="AC103" s="26"/>
      <c r="AD103" s="26"/>
      <c r="AE103" s="26"/>
      <c r="AT103" s="19" t="s">
        <v>128</v>
      </c>
      <c r="AU103" s="19" t="s">
        <v>76</v>
      </c>
    </row>
    <row r="104" spans="2:51" s="13" customFormat="1" ht="12">
      <c r="B104" s="87"/>
      <c r="C104" s="253"/>
      <c r="D104" s="251" t="s">
        <v>140</v>
      </c>
      <c r="E104" s="254" t="s">
        <v>3</v>
      </c>
      <c r="F104" s="255" t="s">
        <v>141</v>
      </c>
      <c r="G104" s="253"/>
      <c r="H104" s="254" t="s">
        <v>3</v>
      </c>
      <c r="I104" s="253"/>
      <c r="J104" s="253"/>
      <c r="K104" s="253"/>
      <c r="L104" s="87"/>
      <c r="M104" s="89"/>
      <c r="N104" s="90"/>
      <c r="O104" s="90"/>
      <c r="P104" s="90"/>
      <c r="Q104" s="90"/>
      <c r="R104" s="90"/>
      <c r="S104" s="90"/>
      <c r="T104" s="91"/>
      <c r="AT104" s="88" t="s">
        <v>140</v>
      </c>
      <c r="AU104" s="88" t="s">
        <v>76</v>
      </c>
      <c r="AV104" s="13" t="s">
        <v>74</v>
      </c>
      <c r="AW104" s="13" t="s">
        <v>31</v>
      </c>
      <c r="AX104" s="13" t="s">
        <v>69</v>
      </c>
      <c r="AY104" s="88" t="s">
        <v>119</v>
      </c>
    </row>
    <row r="105" spans="2:51" s="14" customFormat="1" ht="12">
      <c r="B105" s="92"/>
      <c r="C105" s="256"/>
      <c r="D105" s="251" t="s">
        <v>140</v>
      </c>
      <c r="E105" s="257" t="s">
        <v>3</v>
      </c>
      <c r="F105" s="258" t="s">
        <v>142</v>
      </c>
      <c r="G105" s="256"/>
      <c r="H105" s="259">
        <v>9.588</v>
      </c>
      <c r="I105" s="256"/>
      <c r="J105" s="256"/>
      <c r="K105" s="256"/>
      <c r="L105" s="92"/>
      <c r="M105" s="94"/>
      <c r="N105" s="95"/>
      <c r="O105" s="95"/>
      <c r="P105" s="95"/>
      <c r="Q105" s="95"/>
      <c r="R105" s="95"/>
      <c r="S105" s="95"/>
      <c r="T105" s="96"/>
      <c r="AT105" s="93" t="s">
        <v>140</v>
      </c>
      <c r="AU105" s="93" t="s">
        <v>76</v>
      </c>
      <c r="AV105" s="14" t="s">
        <v>76</v>
      </c>
      <c r="AW105" s="14" t="s">
        <v>31</v>
      </c>
      <c r="AX105" s="14" t="s">
        <v>74</v>
      </c>
      <c r="AY105" s="93" t="s">
        <v>119</v>
      </c>
    </row>
    <row r="106" spans="1:65" s="2" customFormat="1" ht="24.2" customHeight="1">
      <c r="A106" s="26"/>
      <c r="B106" s="77"/>
      <c r="C106" s="245" t="s">
        <v>126</v>
      </c>
      <c r="D106" s="245" t="s">
        <v>121</v>
      </c>
      <c r="E106" s="246" t="s">
        <v>143</v>
      </c>
      <c r="F106" s="247" t="s">
        <v>144</v>
      </c>
      <c r="G106" s="248" t="s">
        <v>137</v>
      </c>
      <c r="H106" s="249">
        <v>8.75</v>
      </c>
      <c r="I106" s="78"/>
      <c r="J106" s="250">
        <f>ROUND(I106*H106,2)</f>
        <v>0</v>
      </c>
      <c r="K106" s="247" t="s">
        <v>125</v>
      </c>
      <c r="L106" s="27"/>
      <c r="M106" s="79" t="s">
        <v>3</v>
      </c>
      <c r="N106" s="80" t="s">
        <v>41</v>
      </c>
      <c r="O106" s="35"/>
      <c r="P106" s="81">
        <f>O106*H106</f>
        <v>0</v>
      </c>
      <c r="Q106" s="81">
        <v>3E-05</v>
      </c>
      <c r="R106" s="81">
        <f>Q106*H106</f>
        <v>0.0002625</v>
      </c>
      <c r="S106" s="81">
        <v>0.103</v>
      </c>
      <c r="T106" s="82">
        <f>S106*H106</f>
        <v>0.90125</v>
      </c>
      <c r="U106" s="26"/>
      <c r="V106" s="26"/>
      <c r="W106" s="26"/>
      <c r="X106" s="26"/>
      <c r="Y106" s="26"/>
      <c r="Z106" s="26"/>
      <c r="AA106" s="26"/>
      <c r="AB106" s="26"/>
      <c r="AC106" s="26"/>
      <c r="AD106" s="26"/>
      <c r="AE106" s="26"/>
      <c r="AR106" s="83" t="s">
        <v>126</v>
      </c>
      <c r="AT106" s="83" t="s">
        <v>121</v>
      </c>
      <c r="AU106" s="83" t="s">
        <v>76</v>
      </c>
      <c r="AY106" s="19" t="s">
        <v>119</v>
      </c>
      <c r="BE106" s="84">
        <f>IF(N106="základní",J106,0)</f>
        <v>0</v>
      </c>
      <c r="BF106" s="84">
        <f>IF(N106="snížená",J106,0)</f>
        <v>0</v>
      </c>
      <c r="BG106" s="84">
        <f>IF(N106="zákl. přenesená",J106,0)</f>
        <v>0</v>
      </c>
      <c r="BH106" s="84">
        <f>IF(N106="sníž. přenesená",J106,0)</f>
        <v>0</v>
      </c>
      <c r="BI106" s="84">
        <f>IF(N106="nulová",J106,0)</f>
        <v>0</v>
      </c>
      <c r="BJ106" s="19" t="s">
        <v>74</v>
      </c>
      <c r="BK106" s="84">
        <f>ROUND(I106*H106,2)</f>
        <v>0</v>
      </c>
      <c r="BL106" s="19" t="s">
        <v>126</v>
      </c>
      <c r="BM106" s="83" t="s">
        <v>145</v>
      </c>
    </row>
    <row r="107" spans="1:47" s="2" customFormat="1" ht="195">
      <c r="A107" s="26"/>
      <c r="B107" s="27"/>
      <c r="C107" s="200"/>
      <c r="D107" s="251" t="s">
        <v>128</v>
      </c>
      <c r="E107" s="200"/>
      <c r="F107" s="252" t="s">
        <v>146</v>
      </c>
      <c r="G107" s="200"/>
      <c r="H107" s="200"/>
      <c r="I107" s="200"/>
      <c r="J107" s="200"/>
      <c r="K107" s="200"/>
      <c r="L107" s="27"/>
      <c r="M107" s="85"/>
      <c r="N107" s="86"/>
      <c r="O107" s="35"/>
      <c r="P107" s="35"/>
      <c r="Q107" s="35"/>
      <c r="R107" s="35"/>
      <c r="S107" s="35"/>
      <c r="T107" s="36"/>
      <c r="U107" s="26"/>
      <c r="V107" s="26"/>
      <c r="W107" s="26"/>
      <c r="X107" s="26"/>
      <c r="Y107" s="26"/>
      <c r="Z107" s="26"/>
      <c r="AA107" s="26"/>
      <c r="AB107" s="26"/>
      <c r="AC107" s="26"/>
      <c r="AD107" s="26"/>
      <c r="AE107" s="26"/>
      <c r="AT107" s="19" t="s">
        <v>128</v>
      </c>
      <c r="AU107" s="19" t="s">
        <v>76</v>
      </c>
    </row>
    <row r="108" spans="1:65" s="2" customFormat="1" ht="24.2" customHeight="1">
      <c r="A108" s="26"/>
      <c r="B108" s="77"/>
      <c r="C108" s="245" t="s">
        <v>147</v>
      </c>
      <c r="D108" s="245" t="s">
        <v>121</v>
      </c>
      <c r="E108" s="246" t="s">
        <v>148</v>
      </c>
      <c r="F108" s="247" t="s">
        <v>149</v>
      </c>
      <c r="G108" s="248" t="s">
        <v>137</v>
      </c>
      <c r="H108" s="249">
        <v>17.5</v>
      </c>
      <c r="I108" s="78"/>
      <c r="J108" s="250">
        <f>ROUND(I108*H108,2)</f>
        <v>0</v>
      </c>
      <c r="K108" s="247" t="s">
        <v>125</v>
      </c>
      <c r="L108" s="27"/>
      <c r="M108" s="79" t="s">
        <v>3</v>
      </c>
      <c r="N108" s="80" t="s">
        <v>41</v>
      </c>
      <c r="O108" s="35"/>
      <c r="P108" s="81">
        <f>O108*H108</f>
        <v>0</v>
      </c>
      <c r="Q108" s="81">
        <v>9E-05</v>
      </c>
      <c r="R108" s="81">
        <f>Q108*H108</f>
        <v>0.001575</v>
      </c>
      <c r="S108" s="81">
        <v>0.256</v>
      </c>
      <c r="T108" s="82">
        <f>S108*H108</f>
        <v>4.48</v>
      </c>
      <c r="U108" s="26"/>
      <c r="V108" s="26"/>
      <c r="W108" s="26"/>
      <c r="X108" s="26"/>
      <c r="Y108" s="26"/>
      <c r="Z108" s="26"/>
      <c r="AA108" s="26"/>
      <c r="AB108" s="26"/>
      <c r="AC108" s="26"/>
      <c r="AD108" s="26"/>
      <c r="AE108" s="26"/>
      <c r="AR108" s="83" t="s">
        <v>126</v>
      </c>
      <c r="AT108" s="83" t="s">
        <v>121</v>
      </c>
      <c r="AU108" s="83" t="s">
        <v>76</v>
      </c>
      <c r="AY108" s="19" t="s">
        <v>119</v>
      </c>
      <c r="BE108" s="84">
        <f>IF(N108="základní",J108,0)</f>
        <v>0</v>
      </c>
      <c r="BF108" s="84">
        <f>IF(N108="snížená",J108,0)</f>
        <v>0</v>
      </c>
      <c r="BG108" s="84">
        <f>IF(N108="zákl. přenesená",J108,0)</f>
        <v>0</v>
      </c>
      <c r="BH108" s="84">
        <f>IF(N108="sníž. přenesená",J108,0)</f>
        <v>0</v>
      </c>
      <c r="BI108" s="84">
        <f>IF(N108="nulová",J108,0)</f>
        <v>0</v>
      </c>
      <c r="BJ108" s="19" t="s">
        <v>74</v>
      </c>
      <c r="BK108" s="84">
        <f>ROUND(I108*H108,2)</f>
        <v>0</v>
      </c>
      <c r="BL108" s="19" t="s">
        <v>126</v>
      </c>
      <c r="BM108" s="83" t="s">
        <v>150</v>
      </c>
    </row>
    <row r="109" spans="1:47" s="2" customFormat="1" ht="195">
      <c r="A109" s="26"/>
      <c r="B109" s="27"/>
      <c r="C109" s="200"/>
      <c r="D109" s="251" t="s">
        <v>128</v>
      </c>
      <c r="E109" s="200"/>
      <c r="F109" s="252" t="s">
        <v>146</v>
      </c>
      <c r="G109" s="200"/>
      <c r="H109" s="200"/>
      <c r="I109" s="200"/>
      <c r="J109" s="200"/>
      <c r="K109" s="200"/>
      <c r="L109" s="27"/>
      <c r="M109" s="85"/>
      <c r="N109" s="86"/>
      <c r="O109" s="35"/>
      <c r="P109" s="35"/>
      <c r="Q109" s="35"/>
      <c r="R109" s="35"/>
      <c r="S109" s="35"/>
      <c r="T109" s="36"/>
      <c r="U109" s="26"/>
      <c r="V109" s="26"/>
      <c r="W109" s="26"/>
      <c r="X109" s="26"/>
      <c r="Y109" s="26"/>
      <c r="Z109" s="26"/>
      <c r="AA109" s="26"/>
      <c r="AB109" s="26"/>
      <c r="AC109" s="26"/>
      <c r="AD109" s="26"/>
      <c r="AE109" s="26"/>
      <c r="AT109" s="19" t="s">
        <v>128</v>
      </c>
      <c r="AU109" s="19" t="s">
        <v>76</v>
      </c>
    </row>
    <row r="110" spans="1:65" s="2" customFormat="1" ht="24.2" customHeight="1">
      <c r="A110" s="26"/>
      <c r="B110" s="77"/>
      <c r="C110" s="245" t="s">
        <v>151</v>
      </c>
      <c r="D110" s="245" t="s">
        <v>121</v>
      </c>
      <c r="E110" s="246" t="s">
        <v>152</v>
      </c>
      <c r="F110" s="247" t="s">
        <v>153</v>
      </c>
      <c r="G110" s="248" t="s">
        <v>154</v>
      </c>
      <c r="H110" s="249">
        <v>17.5</v>
      </c>
      <c r="I110" s="78"/>
      <c r="J110" s="250">
        <f>ROUND(I110*H110,2)</f>
        <v>0</v>
      </c>
      <c r="K110" s="247" t="s">
        <v>125</v>
      </c>
      <c r="L110" s="27"/>
      <c r="M110" s="79" t="s">
        <v>3</v>
      </c>
      <c r="N110" s="80" t="s">
        <v>41</v>
      </c>
      <c r="O110" s="35"/>
      <c r="P110" s="81">
        <f>O110*H110</f>
        <v>0</v>
      </c>
      <c r="Q110" s="81">
        <v>0</v>
      </c>
      <c r="R110" s="81">
        <f>Q110*H110</f>
        <v>0</v>
      </c>
      <c r="S110" s="81">
        <v>0.205</v>
      </c>
      <c r="T110" s="82">
        <f>S110*H110</f>
        <v>3.5875</v>
      </c>
      <c r="U110" s="26"/>
      <c r="V110" s="26"/>
      <c r="W110" s="26"/>
      <c r="X110" s="26"/>
      <c r="Y110" s="26"/>
      <c r="Z110" s="26"/>
      <c r="AA110" s="26"/>
      <c r="AB110" s="26"/>
      <c r="AC110" s="26"/>
      <c r="AD110" s="26"/>
      <c r="AE110" s="26"/>
      <c r="AR110" s="83" t="s">
        <v>126</v>
      </c>
      <c r="AT110" s="83" t="s">
        <v>121</v>
      </c>
      <c r="AU110" s="83" t="s">
        <v>76</v>
      </c>
      <c r="AY110" s="19" t="s">
        <v>119</v>
      </c>
      <c r="BE110" s="84">
        <f>IF(N110="základní",J110,0)</f>
        <v>0</v>
      </c>
      <c r="BF110" s="84">
        <f>IF(N110="snížená",J110,0)</f>
        <v>0</v>
      </c>
      <c r="BG110" s="84">
        <f>IF(N110="zákl. přenesená",J110,0)</f>
        <v>0</v>
      </c>
      <c r="BH110" s="84">
        <f>IF(N110="sníž. přenesená",J110,0)</f>
        <v>0</v>
      </c>
      <c r="BI110" s="84">
        <f>IF(N110="nulová",J110,0)</f>
        <v>0</v>
      </c>
      <c r="BJ110" s="19" t="s">
        <v>74</v>
      </c>
      <c r="BK110" s="84">
        <f>ROUND(I110*H110,2)</f>
        <v>0</v>
      </c>
      <c r="BL110" s="19" t="s">
        <v>126</v>
      </c>
      <c r="BM110" s="83" t="s">
        <v>155</v>
      </c>
    </row>
    <row r="111" spans="1:47" s="2" customFormat="1" ht="136.5">
      <c r="A111" s="26"/>
      <c r="B111" s="27"/>
      <c r="C111" s="200"/>
      <c r="D111" s="251" t="s">
        <v>128</v>
      </c>
      <c r="E111" s="200"/>
      <c r="F111" s="252" t="s">
        <v>156</v>
      </c>
      <c r="G111" s="200"/>
      <c r="H111" s="200"/>
      <c r="I111" s="200"/>
      <c r="J111" s="200"/>
      <c r="K111" s="200"/>
      <c r="L111" s="27"/>
      <c r="M111" s="85"/>
      <c r="N111" s="86"/>
      <c r="O111" s="35"/>
      <c r="P111" s="35"/>
      <c r="Q111" s="35"/>
      <c r="R111" s="35"/>
      <c r="S111" s="35"/>
      <c r="T111" s="36"/>
      <c r="U111" s="26"/>
      <c r="V111" s="26"/>
      <c r="W111" s="26"/>
      <c r="X111" s="26"/>
      <c r="Y111" s="26"/>
      <c r="Z111" s="26"/>
      <c r="AA111" s="26"/>
      <c r="AB111" s="26"/>
      <c r="AC111" s="26"/>
      <c r="AD111" s="26"/>
      <c r="AE111" s="26"/>
      <c r="AT111" s="19" t="s">
        <v>128</v>
      </c>
      <c r="AU111" s="19" t="s">
        <v>76</v>
      </c>
    </row>
    <row r="112" spans="1:65" s="2" customFormat="1" ht="14.45" customHeight="1">
      <c r="A112" s="26"/>
      <c r="B112" s="77"/>
      <c r="C112" s="245" t="s">
        <v>157</v>
      </c>
      <c r="D112" s="245" t="s">
        <v>121</v>
      </c>
      <c r="E112" s="246" t="s">
        <v>158</v>
      </c>
      <c r="F112" s="247" t="s">
        <v>159</v>
      </c>
      <c r="G112" s="248" t="s">
        <v>137</v>
      </c>
      <c r="H112" s="249">
        <v>129.27</v>
      </c>
      <c r="I112" s="78"/>
      <c r="J112" s="250">
        <f>ROUND(I112*H112,2)</f>
        <v>0</v>
      </c>
      <c r="K112" s="247" t="s">
        <v>125</v>
      </c>
      <c r="L112" s="27"/>
      <c r="M112" s="79" t="s">
        <v>3</v>
      </c>
      <c r="N112" s="80" t="s">
        <v>41</v>
      </c>
      <c r="O112" s="35"/>
      <c r="P112" s="81">
        <f>O112*H112</f>
        <v>0</v>
      </c>
      <c r="Q112" s="81">
        <v>0</v>
      </c>
      <c r="R112" s="81">
        <f>Q112*H112</f>
        <v>0</v>
      </c>
      <c r="S112" s="81">
        <v>0</v>
      </c>
      <c r="T112" s="82">
        <f>S112*H112</f>
        <v>0</v>
      </c>
      <c r="U112" s="26"/>
      <c r="V112" s="26"/>
      <c r="W112" s="26"/>
      <c r="X112" s="26"/>
      <c r="Y112" s="26"/>
      <c r="Z112" s="26"/>
      <c r="AA112" s="26"/>
      <c r="AB112" s="26"/>
      <c r="AC112" s="26"/>
      <c r="AD112" s="26"/>
      <c r="AE112" s="26"/>
      <c r="AR112" s="83" t="s">
        <v>126</v>
      </c>
      <c r="AT112" s="83" t="s">
        <v>121</v>
      </c>
      <c r="AU112" s="83" t="s">
        <v>76</v>
      </c>
      <c r="AY112" s="19" t="s">
        <v>119</v>
      </c>
      <c r="BE112" s="84">
        <f>IF(N112="základní",J112,0)</f>
        <v>0</v>
      </c>
      <c r="BF112" s="84">
        <f>IF(N112="snížená",J112,0)</f>
        <v>0</v>
      </c>
      <c r="BG112" s="84">
        <f>IF(N112="zákl. přenesená",J112,0)</f>
        <v>0</v>
      </c>
      <c r="BH112" s="84">
        <f>IF(N112="sníž. přenesená",J112,0)</f>
        <v>0</v>
      </c>
      <c r="BI112" s="84">
        <f>IF(N112="nulová",J112,0)</f>
        <v>0</v>
      </c>
      <c r="BJ112" s="19" t="s">
        <v>74</v>
      </c>
      <c r="BK112" s="84">
        <f>ROUND(I112*H112,2)</f>
        <v>0</v>
      </c>
      <c r="BL112" s="19" t="s">
        <v>126</v>
      </c>
      <c r="BM112" s="83" t="s">
        <v>160</v>
      </c>
    </row>
    <row r="113" spans="1:47" s="2" customFormat="1" ht="68.25">
      <c r="A113" s="26"/>
      <c r="B113" s="27"/>
      <c r="C113" s="200"/>
      <c r="D113" s="251" t="s">
        <v>128</v>
      </c>
      <c r="E113" s="200"/>
      <c r="F113" s="252" t="s">
        <v>161</v>
      </c>
      <c r="G113" s="200"/>
      <c r="H113" s="200"/>
      <c r="I113" s="200"/>
      <c r="J113" s="200"/>
      <c r="K113" s="200"/>
      <c r="L113" s="27"/>
      <c r="M113" s="85"/>
      <c r="N113" s="86"/>
      <c r="O113" s="35"/>
      <c r="P113" s="35"/>
      <c r="Q113" s="35"/>
      <c r="R113" s="35"/>
      <c r="S113" s="35"/>
      <c r="T113" s="36"/>
      <c r="U113" s="26"/>
      <c r="V113" s="26"/>
      <c r="W113" s="26"/>
      <c r="X113" s="26"/>
      <c r="Y113" s="26"/>
      <c r="Z113" s="26"/>
      <c r="AA113" s="26"/>
      <c r="AB113" s="26"/>
      <c r="AC113" s="26"/>
      <c r="AD113" s="26"/>
      <c r="AE113" s="26"/>
      <c r="AT113" s="19" t="s">
        <v>128</v>
      </c>
      <c r="AU113" s="19" t="s">
        <v>76</v>
      </c>
    </row>
    <row r="114" spans="2:51" s="14" customFormat="1" ht="12">
      <c r="B114" s="92"/>
      <c r="C114" s="256"/>
      <c r="D114" s="251" t="s">
        <v>140</v>
      </c>
      <c r="E114" s="257" t="s">
        <v>3</v>
      </c>
      <c r="F114" s="258" t="s">
        <v>162</v>
      </c>
      <c r="G114" s="256"/>
      <c r="H114" s="259">
        <v>105</v>
      </c>
      <c r="I114" s="256"/>
      <c r="J114" s="256"/>
      <c r="K114" s="256"/>
      <c r="L114" s="92"/>
      <c r="M114" s="94"/>
      <c r="N114" s="95"/>
      <c r="O114" s="95"/>
      <c r="P114" s="95"/>
      <c r="Q114" s="95"/>
      <c r="R114" s="95"/>
      <c r="S114" s="95"/>
      <c r="T114" s="96"/>
      <c r="AT114" s="93" t="s">
        <v>140</v>
      </c>
      <c r="AU114" s="93" t="s">
        <v>76</v>
      </c>
      <c r="AV114" s="14" t="s">
        <v>76</v>
      </c>
      <c r="AW114" s="14" t="s">
        <v>31</v>
      </c>
      <c r="AX114" s="14" t="s">
        <v>69</v>
      </c>
      <c r="AY114" s="93" t="s">
        <v>119</v>
      </c>
    </row>
    <row r="115" spans="2:51" s="14" customFormat="1" ht="12">
      <c r="B115" s="92"/>
      <c r="C115" s="256"/>
      <c r="D115" s="251" t="s">
        <v>140</v>
      </c>
      <c r="E115" s="257" t="s">
        <v>3</v>
      </c>
      <c r="F115" s="258" t="s">
        <v>163</v>
      </c>
      <c r="G115" s="256"/>
      <c r="H115" s="259">
        <v>10.34</v>
      </c>
      <c r="I115" s="256"/>
      <c r="J115" s="256"/>
      <c r="K115" s="256"/>
      <c r="L115" s="92"/>
      <c r="M115" s="94"/>
      <c r="N115" s="95"/>
      <c r="O115" s="95"/>
      <c r="P115" s="95"/>
      <c r="Q115" s="95"/>
      <c r="R115" s="95"/>
      <c r="S115" s="95"/>
      <c r="T115" s="96"/>
      <c r="AT115" s="93" t="s">
        <v>140</v>
      </c>
      <c r="AU115" s="93" t="s">
        <v>76</v>
      </c>
      <c r="AV115" s="14" t="s">
        <v>76</v>
      </c>
      <c r="AW115" s="14" t="s">
        <v>31</v>
      </c>
      <c r="AX115" s="14" t="s">
        <v>69</v>
      </c>
      <c r="AY115" s="93" t="s">
        <v>119</v>
      </c>
    </row>
    <row r="116" spans="2:51" s="14" customFormat="1" ht="12">
      <c r="B116" s="92"/>
      <c r="C116" s="256"/>
      <c r="D116" s="251" t="s">
        <v>140</v>
      </c>
      <c r="E116" s="257" t="s">
        <v>3</v>
      </c>
      <c r="F116" s="258" t="s">
        <v>164</v>
      </c>
      <c r="G116" s="256"/>
      <c r="H116" s="259">
        <v>13.93</v>
      </c>
      <c r="I116" s="256"/>
      <c r="J116" s="256"/>
      <c r="K116" s="256"/>
      <c r="L116" s="92"/>
      <c r="M116" s="94"/>
      <c r="N116" s="95"/>
      <c r="O116" s="95"/>
      <c r="P116" s="95"/>
      <c r="Q116" s="95"/>
      <c r="R116" s="95"/>
      <c r="S116" s="95"/>
      <c r="T116" s="96"/>
      <c r="AT116" s="93" t="s">
        <v>140</v>
      </c>
      <c r="AU116" s="93" t="s">
        <v>76</v>
      </c>
      <c r="AV116" s="14" t="s">
        <v>76</v>
      </c>
      <c r="AW116" s="14" t="s">
        <v>31</v>
      </c>
      <c r="AX116" s="14" t="s">
        <v>69</v>
      </c>
      <c r="AY116" s="93" t="s">
        <v>119</v>
      </c>
    </row>
    <row r="117" spans="2:51" s="15" customFormat="1" ht="12">
      <c r="B117" s="97"/>
      <c r="C117" s="260"/>
      <c r="D117" s="251" t="s">
        <v>140</v>
      </c>
      <c r="E117" s="261" t="s">
        <v>3</v>
      </c>
      <c r="F117" s="262" t="s">
        <v>165</v>
      </c>
      <c r="G117" s="260"/>
      <c r="H117" s="263">
        <v>129.27</v>
      </c>
      <c r="I117" s="260"/>
      <c r="J117" s="260"/>
      <c r="K117" s="260"/>
      <c r="L117" s="97"/>
      <c r="M117" s="99"/>
      <c r="N117" s="100"/>
      <c r="O117" s="100"/>
      <c r="P117" s="100"/>
      <c r="Q117" s="100"/>
      <c r="R117" s="100"/>
      <c r="S117" s="100"/>
      <c r="T117" s="101"/>
      <c r="AT117" s="98" t="s">
        <v>140</v>
      </c>
      <c r="AU117" s="98" t="s">
        <v>76</v>
      </c>
      <c r="AV117" s="15" t="s">
        <v>126</v>
      </c>
      <c r="AW117" s="15" t="s">
        <v>31</v>
      </c>
      <c r="AX117" s="15" t="s">
        <v>74</v>
      </c>
      <c r="AY117" s="98" t="s">
        <v>119</v>
      </c>
    </row>
    <row r="118" spans="1:65" s="2" customFormat="1" ht="24.2" customHeight="1">
      <c r="A118" s="26"/>
      <c r="B118" s="77"/>
      <c r="C118" s="245" t="s">
        <v>166</v>
      </c>
      <c r="D118" s="245" t="s">
        <v>121</v>
      </c>
      <c r="E118" s="246" t="s">
        <v>167</v>
      </c>
      <c r="F118" s="247" t="s">
        <v>168</v>
      </c>
      <c r="G118" s="248" t="s">
        <v>169</v>
      </c>
      <c r="H118" s="249">
        <v>4</v>
      </c>
      <c r="I118" s="78"/>
      <c r="J118" s="250">
        <f>ROUND(I118*H118,2)</f>
        <v>0</v>
      </c>
      <c r="K118" s="247" t="s">
        <v>125</v>
      </c>
      <c r="L118" s="27"/>
      <c r="M118" s="79" t="s">
        <v>3</v>
      </c>
      <c r="N118" s="80" t="s">
        <v>41</v>
      </c>
      <c r="O118" s="35"/>
      <c r="P118" s="81">
        <f>O118*H118</f>
        <v>0</v>
      </c>
      <c r="Q118" s="81">
        <v>0</v>
      </c>
      <c r="R118" s="81">
        <f>Q118*H118</f>
        <v>0</v>
      </c>
      <c r="S118" s="81">
        <v>0</v>
      </c>
      <c r="T118" s="82">
        <f>S118*H118</f>
        <v>0</v>
      </c>
      <c r="U118" s="26"/>
      <c r="V118" s="26"/>
      <c r="W118" s="26"/>
      <c r="X118" s="26"/>
      <c r="Y118" s="26"/>
      <c r="Z118" s="26"/>
      <c r="AA118" s="26"/>
      <c r="AB118" s="26"/>
      <c r="AC118" s="26"/>
      <c r="AD118" s="26"/>
      <c r="AE118" s="26"/>
      <c r="AR118" s="83" t="s">
        <v>126</v>
      </c>
      <c r="AT118" s="83" t="s">
        <v>121</v>
      </c>
      <c r="AU118" s="83" t="s">
        <v>76</v>
      </c>
      <c r="AY118" s="19" t="s">
        <v>119</v>
      </c>
      <c r="BE118" s="84">
        <f>IF(N118="základní",J118,0)</f>
        <v>0</v>
      </c>
      <c r="BF118" s="84">
        <f>IF(N118="snížená",J118,0)</f>
        <v>0</v>
      </c>
      <c r="BG118" s="84">
        <f>IF(N118="zákl. přenesená",J118,0)</f>
        <v>0</v>
      </c>
      <c r="BH118" s="84">
        <f>IF(N118="sníž. přenesená",J118,0)</f>
        <v>0</v>
      </c>
      <c r="BI118" s="84">
        <f>IF(N118="nulová",J118,0)</f>
        <v>0</v>
      </c>
      <c r="BJ118" s="19" t="s">
        <v>74</v>
      </c>
      <c r="BK118" s="84">
        <f>ROUND(I118*H118,2)</f>
        <v>0</v>
      </c>
      <c r="BL118" s="19" t="s">
        <v>126</v>
      </c>
      <c r="BM118" s="83" t="s">
        <v>170</v>
      </c>
    </row>
    <row r="119" spans="1:47" s="2" customFormat="1" ht="39">
      <c r="A119" s="26"/>
      <c r="B119" s="27"/>
      <c r="C119" s="200"/>
      <c r="D119" s="251" t="s">
        <v>128</v>
      </c>
      <c r="E119" s="200"/>
      <c r="F119" s="252" t="s">
        <v>171</v>
      </c>
      <c r="G119" s="200"/>
      <c r="H119" s="200"/>
      <c r="I119" s="200"/>
      <c r="J119" s="200"/>
      <c r="K119" s="200"/>
      <c r="L119" s="27"/>
      <c r="M119" s="85"/>
      <c r="N119" s="86"/>
      <c r="O119" s="35"/>
      <c r="P119" s="35"/>
      <c r="Q119" s="35"/>
      <c r="R119" s="35"/>
      <c r="S119" s="35"/>
      <c r="T119" s="36"/>
      <c r="U119" s="26"/>
      <c r="V119" s="26"/>
      <c r="W119" s="26"/>
      <c r="X119" s="26"/>
      <c r="Y119" s="26"/>
      <c r="Z119" s="26"/>
      <c r="AA119" s="26"/>
      <c r="AB119" s="26"/>
      <c r="AC119" s="26"/>
      <c r="AD119" s="26"/>
      <c r="AE119" s="26"/>
      <c r="AT119" s="19" t="s">
        <v>128</v>
      </c>
      <c r="AU119" s="19" t="s">
        <v>76</v>
      </c>
    </row>
    <row r="120" spans="2:51" s="14" customFormat="1" ht="12">
      <c r="B120" s="92"/>
      <c r="C120" s="256"/>
      <c r="D120" s="251" t="s">
        <v>140</v>
      </c>
      <c r="E120" s="257" t="s">
        <v>3</v>
      </c>
      <c r="F120" s="258" t="s">
        <v>172</v>
      </c>
      <c r="G120" s="256"/>
      <c r="H120" s="259">
        <v>4</v>
      </c>
      <c r="I120" s="256"/>
      <c r="J120" s="256"/>
      <c r="K120" s="256"/>
      <c r="L120" s="92"/>
      <c r="M120" s="94"/>
      <c r="N120" s="95"/>
      <c r="O120" s="95"/>
      <c r="P120" s="95"/>
      <c r="Q120" s="95"/>
      <c r="R120" s="95"/>
      <c r="S120" s="95"/>
      <c r="T120" s="96"/>
      <c r="AT120" s="93" t="s">
        <v>140</v>
      </c>
      <c r="AU120" s="93" t="s">
        <v>76</v>
      </c>
      <c r="AV120" s="14" t="s">
        <v>76</v>
      </c>
      <c r="AW120" s="14" t="s">
        <v>31</v>
      </c>
      <c r="AX120" s="14" t="s">
        <v>74</v>
      </c>
      <c r="AY120" s="93" t="s">
        <v>119</v>
      </c>
    </row>
    <row r="121" spans="1:65" s="2" customFormat="1" ht="37.9" customHeight="1">
      <c r="A121" s="26"/>
      <c r="B121" s="77"/>
      <c r="C121" s="245" t="s">
        <v>173</v>
      </c>
      <c r="D121" s="245" t="s">
        <v>121</v>
      </c>
      <c r="E121" s="246" t="s">
        <v>174</v>
      </c>
      <c r="F121" s="247" t="s">
        <v>175</v>
      </c>
      <c r="G121" s="248" t="s">
        <v>169</v>
      </c>
      <c r="H121" s="249">
        <v>24.268</v>
      </c>
      <c r="I121" s="78"/>
      <c r="J121" s="250">
        <f>ROUND(I121*H121,2)</f>
        <v>0</v>
      </c>
      <c r="K121" s="247" t="s">
        <v>125</v>
      </c>
      <c r="L121" s="27"/>
      <c r="M121" s="79" t="s">
        <v>3</v>
      </c>
      <c r="N121" s="80" t="s">
        <v>41</v>
      </c>
      <c r="O121" s="35"/>
      <c r="P121" s="81">
        <f>O121*H121</f>
        <v>0</v>
      </c>
      <c r="Q121" s="81">
        <v>0</v>
      </c>
      <c r="R121" s="81">
        <f>Q121*H121</f>
        <v>0</v>
      </c>
      <c r="S121" s="81">
        <v>0</v>
      </c>
      <c r="T121" s="82">
        <f>S121*H121</f>
        <v>0</v>
      </c>
      <c r="U121" s="26"/>
      <c r="V121" s="26"/>
      <c r="W121" s="26"/>
      <c r="X121" s="26"/>
      <c r="Y121" s="26"/>
      <c r="Z121" s="26"/>
      <c r="AA121" s="26"/>
      <c r="AB121" s="26"/>
      <c r="AC121" s="26"/>
      <c r="AD121" s="26"/>
      <c r="AE121" s="26"/>
      <c r="AR121" s="83" t="s">
        <v>126</v>
      </c>
      <c r="AT121" s="83" t="s">
        <v>121</v>
      </c>
      <c r="AU121" s="83" t="s">
        <v>76</v>
      </c>
      <c r="AY121" s="19" t="s">
        <v>119</v>
      </c>
      <c r="BE121" s="84">
        <f>IF(N121="základní",J121,0)</f>
        <v>0</v>
      </c>
      <c r="BF121" s="84">
        <f>IF(N121="snížená",J121,0)</f>
        <v>0</v>
      </c>
      <c r="BG121" s="84">
        <f>IF(N121="zákl. přenesená",J121,0)</f>
        <v>0</v>
      </c>
      <c r="BH121" s="84">
        <f>IF(N121="sníž. přenesená",J121,0)</f>
        <v>0</v>
      </c>
      <c r="BI121" s="84">
        <f>IF(N121="nulová",J121,0)</f>
        <v>0</v>
      </c>
      <c r="BJ121" s="19" t="s">
        <v>74</v>
      </c>
      <c r="BK121" s="84">
        <f>ROUND(I121*H121,2)</f>
        <v>0</v>
      </c>
      <c r="BL121" s="19" t="s">
        <v>126</v>
      </c>
      <c r="BM121" s="83" t="s">
        <v>176</v>
      </c>
    </row>
    <row r="122" spans="1:47" s="2" customFormat="1" ht="58.5">
      <c r="A122" s="26"/>
      <c r="B122" s="27"/>
      <c r="C122" s="200"/>
      <c r="D122" s="251" t="s">
        <v>128</v>
      </c>
      <c r="E122" s="200"/>
      <c r="F122" s="252" t="s">
        <v>177</v>
      </c>
      <c r="G122" s="200"/>
      <c r="H122" s="200"/>
      <c r="I122" s="200"/>
      <c r="J122" s="200"/>
      <c r="K122" s="200"/>
      <c r="L122" s="27"/>
      <c r="M122" s="85"/>
      <c r="N122" s="86"/>
      <c r="O122" s="35"/>
      <c r="P122" s="35"/>
      <c r="Q122" s="35"/>
      <c r="R122" s="35"/>
      <c r="S122" s="35"/>
      <c r="T122" s="36"/>
      <c r="U122" s="26"/>
      <c r="V122" s="26"/>
      <c r="W122" s="26"/>
      <c r="X122" s="26"/>
      <c r="Y122" s="26"/>
      <c r="Z122" s="26"/>
      <c r="AA122" s="26"/>
      <c r="AB122" s="26"/>
      <c r="AC122" s="26"/>
      <c r="AD122" s="26"/>
      <c r="AE122" s="26"/>
      <c r="AT122" s="19" t="s">
        <v>128</v>
      </c>
      <c r="AU122" s="19" t="s">
        <v>76</v>
      </c>
    </row>
    <row r="123" spans="1:65" s="2" customFormat="1" ht="24.2" customHeight="1">
      <c r="A123" s="26"/>
      <c r="B123" s="77"/>
      <c r="C123" s="245" t="s">
        <v>178</v>
      </c>
      <c r="D123" s="245" t="s">
        <v>121</v>
      </c>
      <c r="E123" s="246" t="s">
        <v>179</v>
      </c>
      <c r="F123" s="247" t="s">
        <v>180</v>
      </c>
      <c r="G123" s="248" t="s">
        <v>181</v>
      </c>
      <c r="H123" s="249">
        <v>40.042</v>
      </c>
      <c r="I123" s="78"/>
      <c r="J123" s="250">
        <f>ROUND(I123*H123,2)</f>
        <v>0</v>
      </c>
      <c r="K123" s="247" t="s">
        <v>125</v>
      </c>
      <c r="L123" s="27"/>
      <c r="M123" s="79" t="s">
        <v>3</v>
      </c>
      <c r="N123" s="80" t="s">
        <v>41</v>
      </c>
      <c r="O123" s="35"/>
      <c r="P123" s="81">
        <f>O123*H123</f>
        <v>0</v>
      </c>
      <c r="Q123" s="81">
        <v>0</v>
      </c>
      <c r="R123" s="81">
        <f>Q123*H123</f>
        <v>0</v>
      </c>
      <c r="S123" s="81">
        <v>0</v>
      </c>
      <c r="T123" s="82">
        <f>S123*H123</f>
        <v>0</v>
      </c>
      <c r="U123" s="26"/>
      <c r="V123" s="26"/>
      <c r="W123" s="26"/>
      <c r="X123" s="26"/>
      <c r="Y123" s="26"/>
      <c r="Z123" s="26"/>
      <c r="AA123" s="26"/>
      <c r="AB123" s="26"/>
      <c r="AC123" s="26"/>
      <c r="AD123" s="26"/>
      <c r="AE123" s="26"/>
      <c r="AR123" s="83" t="s">
        <v>126</v>
      </c>
      <c r="AT123" s="83" t="s">
        <v>121</v>
      </c>
      <c r="AU123" s="83" t="s">
        <v>76</v>
      </c>
      <c r="AY123" s="19" t="s">
        <v>119</v>
      </c>
      <c r="BE123" s="84">
        <f>IF(N123="základní",J123,0)</f>
        <v>0</v>
      </c>
      <c r="BF123" s="84">
        <f>IF(N123="snížená",J123,0)</f>
        <v>0</v>
      </c>
      <c r="BG123" s="84">
        <f>IF(N123="zákl. přenesená",J123,0)</f>
        <v>0</v>
      </c>
      <c r="BH123" s="84">
        <f>IF(N123="sníž. přenesená",J123,0)</f>
        <v>0</v>
      </c>
      <c r="BI123" s="84">
        <f>IF(N123="nulová",J123,0)</f>
        <v>0</v>
      </c>
      <c r="BJ123" s="19" t="s">
        <v>74</v>
      </c>
      <c r="BK123" s="84">
        <f>ROUND(I123*H123,2)</f>
        <v>0</v>
      </c>
      <c r="BL123" s="19" t="s">
        <v>126</v>
      </c>
      <c r="BM123" s="83" t="s">
        <v>182</v>
      </c>
    </row>
    <row r="124" spans="1:47" s="2" customFormat="1" ht="39">
      <c r="A124" s="26"/>
      <c r="B124" s="27"/>
      <c r="C124" s="200"/>
      <c r="D124" s="251" t="s">
        <v>128</v>
      </c>
      <c r="E124" s="200"/>
      <c r="F124" s="252" t="s">
        <v>183</v>
      </c>
      <c r="G124" s="200"/>
      <c r="H124" s="200"/>
      <c r="I124" s="200"/>
      <c r="J124" s="200"/>
      <c r="K124" s="200"/>
      <c r="L124" s="27"/>
      <c r="M124" s="85"/>
      <c r="N124" s="86"/>
      <c r="O124" s="35"/>
      <c r="P124" s="35"/>
      <c r="Q124" s="35"/>
      <c r="R124" s="35"/>
      <c r="S124" s="35"/>
      <c r="T124" s="36"/>
      <c r="U124" s="26"/>
      <c r="V124" s="26"/>
      <c r="W124" s="26"/>
      <c r="X124" s="26"/>
      <c r="Y124" s="26"/>
      <c r="Z124" s="26"/>
      <c r="AA124" s="26"/>
      <c r="AB124" s="26"/>
      <c r="AC124" s="26"/>
      <c r="AD124" s="26"/>
      <c r="AE124" s="26"/>
      <c r="AT124" s="19" t="s">
        <v>128</v>
      </c>
      <c r="AU124" s="19" t="s">
        <v>76</v>
      </c>
    </row>
    <row r="125" spans="2:51" s="14" customFormat="1" ht="12">
      <c r="B125" s="92"/>
      <c r="C125" s="256"/>
      <c r="D125" s="251" t="s">
        <v>140</v>
      </c>
      <c r="E125" s="257" t="s">
        <v>3</v>
      </c>
      <c r="F125" s="258" t="s">
        <v>184</v>
      </c>
      <c r="G125" s="256"/>
      <c r="H125" s="259">
        <v>24.268</v>
      </c>
      <c r="I125" s="256"/>
      <c r="J125" s="256"/>
      <c r="K125" s="256"/>
      <c r="L125" s="92"/>
      <c r="M125" s="94"/>
      <c r="N125" s="95"/>
      <c r="O125" s="95"/>
      <c r="P125" s="95"/>
      <c r="Q125" s="95"/>
      <c r="R125" s="95"/>
      <c r="S125" s="95"/>
      <c r="T125" s="96"/>
      <c r="AT125" s="93" t="s">
        <v>140</v>
      </c>
      <c r="AU125" s="93" t="s">
        <v>76</v>
      </c>
      <c r="AV125" s="14" t="s">
        <v>76</v>
      </c>
      <c r="AW125" s="14" t="s">
        <v>31</v>
      </c>
      <c r="AX125" s="14" t="s">
        <v>74</v>
      </c>
      <c r="AY125" s="93" t="s">
        <v>119</v>
      </c>
    </row>
    <row r="126" spans="2:51" s="14" customFormat="1" ht="12">
      <c r="B126" s="92"/>
      <c r="C126" s="256"/>
      <c r="D126" s="251" t="s">
        <v>140</v>
      </c>
      <c r="E126" s="256"/>
      <c r="F126" s="258" t="s">
        <v>185</v>
      </c>
      <c r="G126" s="256"/>
      <c r="H126" s="259">
        <v>40.042</v>
      </c>
      <c r="I126" s="256"/>
      <c r="J126" s="256"/>
      <c r="K126" s="256"/>
      <c r="L126" s="92"/>
      <c r="M126" s="94"/>
      <c r="N126" s="95"/>
      <c r="O126" s="95"/>
      <c r="P126" s="95"/>
      <c r="Q126" s="95"/>
      <c r="R126" s="95"/>
      <c r="S126" s="95"/>
      <c r="T126" s="96"/>
      <c r="AT126" s="93" t="s">
        <v>140</v>
      </c>
      <c r="AU126" s="93" t="s">
        <v>76</v>
      </c>
      <c r="AV126" s="14" t="s">
        <v>76</v>
      </c>
      <c r="AW126" s="14" t="s">
        <v>4</v>
      </c>
      <c r="AX126" s="14" t="s">
        <v>74</v>
      </c>
      <c r="AY126" s="93" t="s">
        <v>119</v>
      </c>
    </row>
    <row r="127" spans="1:65" s="2" customFormat="1" ht="24.2" customHeight="1">
      <c r="A127" s="26"/>
      <c r="B127" s="77"/>
      <c r="C127" s="245" t="s">
        <v>186</v>
      </c>
      <c r="D127" s="245" t="s">
        <v>121</v>
      </c>
      <c r="E127" s="246" t="s">
        <v>187</v>
      </c>
      <c r="F127" s="247" t="s">
        <v>188</v>
      </c>
      <c r="G127" s="248" t="s">
        <v>169</v>
      </c>
      <c r="H127" s="249">
        <v>1.7</v>
      </c>
      <c r="I127" s="78"/>
      <c r="J127" s="250">
        <f>ROUND(I127*H127,2)</f>
        <v>0</v>
      </c>
      <c r="K127" s="247" t="s">
        <v>125</v>
      </c>
      <c r="L127" s="27"/>
      <c r="M127" s="79" t="s">
        <v>3</v>
      </c>
      <c r="N127" s="80" t="s">
        <v>41</v>
      </c>
      <c r="O127" s="35"/>
      <c r="P127" s="81">
        <f>O127*H127</f>
        <v>0</v>
      </c>
      <c r="Q127" s="81">
        <v>0</v>
      </c>
      <c r="R127" s="81">
        <f>Q127*H127</f>
        <v>0</v>
      </c>
      <c r="S127" s="81">
        <v>0</v>
      </c>
      <c r="T127" s="82">
        <f>S127*H127</f>
        <v>0</v>
      </c>
      <c r="U127" s="26"/>
      <c r="V127" s="26"/>
      <c r="W127" s="26"/>
      <c r="X127" s="26"/>
      <c r="Y127" s="26"/>
      <c r="Z127" s="26"/>
      <c r="AA127" s="26"/>
      <c r="AB127" s="26"/>
      <c r="AC127" s="26"/>
      <c r="AD127" s="26"/>
      <c r="AE127" s="26"/>
      <c r="AR127" s="83" t="s">
        <v>126</v>
      </c>
      <c r="AT127" s="83" t="s">
        <v>121</v>
      </c>
      <c r="AU127" s="83" t="s">
        <v>76</v>
      </c>
      <c r="AY127" s="19" t="s">
        <v>119</v>
      </c>
      <c r="BE127" s="84">
        <f>IF(N127="základní",J127,0)</f>
        <v>0</v>
      </c>
      <c r="BF127" s="84">
        <f>IF(N127="snížená",J127,0)</f>
        <v>0</v>
      </c>
      <c r="BG127" s="84">
        <f>IF(N127="zákl. přenesená",J127,0)</f>
        <v>0</v>
      </c>
      <c r="BH127" s="84">
        <f>IF(N127="sníž. přenesená",J127,0)</f>
        <v>0</v>
      </c>
      <c r="BI127" s="84">
        <f>IF(N127="nulová",J127,0)</f>
        <v>0</v>
      </c>
      <c r="BJ127" s="19" t="s">
        <v>74</v>
      </c>
      <c r="BK127" s="84">
        <f>ROUND(I127*H127,2)</f>
        <v>0</v>
      </c>
      <c r="BL127" s="19" t="s">
        <v>126</v>
      </c>
      <c r="BM127" s="83" t="s">
        <v>189</v>
      </c>
    </row>
    <row r="128" spans="1:47" s="2" customFormat="1" ht="117">
      <c r="A128" s="26"/>
      <c r="B128" s="27"/>
      <c r="C128" s="200"/>
      <c r="D128" s="251" t="s">
        <v>128</v>
      </c>
      <c r="E128" s="200"/>
      <c r="F128" s="252" t="s">
        <v>190</v>
      </c>
      <c r="G128" s="200"/>
      <c r="H128" s="200"/>
      <c r="I128" s="200"/>
      <c r="J128" s="200"/>
      <c r="K128" s="200"/>
      <c r="L128" s="27"/>
      <c r="M128" s="85"/>
      <c r="N128" s="86"/>
      <c r="O128" s="35"/>
      <c r="P128" s="35"/>
      <c r="Q128" s="35"/>
      <c r="R128" s="35"/>
      <c r="S128" s="35"/>
      <c r="T128" s="36"/>
      <c r="U128" s="26"/>
      <c r="V128" s="26"/>
      <c r="W128" s="26"/>
      <c r="X128" s="26"/>
      <c r="Y128" s="26"/>
      <c r="Z128" s="26"/>
      <c r="AA128" s="26"/>
      <c r="AB128" s="26"/>
      <c r="AC128" s="26"/>
      <c r="AD128" s="26"/>
      <c r="AE128" s="26"/>
      <c r="AT128" s="19" t="s">
        <v>128</v>
      </c>
      <c r="AU128" s="19" t="s">
        <v>76</v>
      </c>
    </row>
    <row r="129" spans="1:65" s="2" customFormat="1" ht="37.9" customHeight="1">
      <c r="A129" s="26"/>
      <c r="B129" s="77"/>
      <c r="C129" s="245" t="s">
        <v>191</v>
      </c>
      <c r="D129" s="245" t="s">
        <v>121</v>
      </c>
      <c r="E129" s="246" t="s">
        <v>192</v>
      </c>
      <c r="F129" s="247" t="s">
        <v>193</v>
      </c>
      <c r="G129" s="248" t="s">
        <v>169</v>
      </c>
      <c r="H129" s="249">
        <v>1.7</v>
      </c>
      <c r="I129" s="78"/>
      <c r="J129" s="250">
        <f>ROUND(I129*H129,2)</f>
        <v>0</v>
      </c>
      <c r="K129" s="247" t="s">
        <v>125</v>
      </c>
      <c r="L129" s="27"/>
      <c r="M129" s="79" t="s">
        <v>3</v>
      </c>
      <c r="N129" s="80" t="s">
        <v>41</v>
      </c>
      <c r="O129" s="35"/>
      <c r="P129" s="81">
        <f>O129*H129</f>
        <v>0</v>
      </c>
      <c r="Q129" s="81">
        <v>0</v>
      </c>
      <c r="R129" s="81">
        <f>Q129*H129</f>
        <v>0</v>
      </c>
      <c r="S129" s="81">
        <v>0</v>
      </c>
      <c r="T129" s="82">
        <f>S129*H129</f>
        <v>0</v>
      </c>
      <c r="U129" s="26"/>
      <c r="V129" s="26"/>
      <c r="W129" s="26"/>
      <c r="X129" s="26"/>
      <c r="Y129" s="26"/>
      <c r="Z129" s="26"/>
      <c r="AA129" s="26"/>
      <c r="AB129" s="26"/>
      <c r="AC129" s="26"/>
      <c r="AD129" s="26"/>
      <c r="AE129" s="26"/>
      <c r="AR129" s="83" t="s">
        <v>126</v>
      </c>
      <c r="AT129" s="83" t="s">
        <v>121</v>
      </c>
      <c r="AU129" s="83" t="s">
        <v>76</v>
      </c>
      <c r="AY129" s="19" t="s">
        <v>119</v>
      </c>
      <c r="BE129" s="84">
        <f>IF(N129="základní",J129,0)</f>
        <v>0</v>
      </c>
      <c r="BF129" s="84">
        <f>IF(N129="snížená",J129,0)</f>
        <v>0</v>
      </c>
      <c r="BG129" s="84">
        <f>IF(N129="zákl. přenesená",J129,0)</f>
        <v>0</v>
      </c>
      <c r="BH129" s="84">
        <f>IF(N129="sníž. přenesená",J129,0)</f>
        <v>0</v>
      </c>
      <c r="BI129" s="84">
        <f>IF(N129="nulová",J129,0)</f>
        <v>0</v>
      </c>
      <c r="BJ129" s="19" t="s">
        <v>74</v>
      </c>
      <c r="BK129" s="84">
        <f>ROUND(I129*H129,2)</f>
        <v>0</v>
      </c>
      <c r="BL129" s="19" t="s">
        <v>126</v>
      </c>
      <c r="BM129" s="83" t="s">
        <v>194</v>
      </c>
    </row>
    <row r="130" spans="1:47" s="2" customFormat="1" ht="58.5">
      <c r="A130" s="26"/>
      <c r="B130" s="27"/>
      <c r="C130" s="200"/>
      <c r="D130" s="251" t="s">
        <v>128</v>
      </c>
      <c r="E130" s="200"/>
      <c r="F130" s="252" t="s">
        <v>195</v>
      </c>
      <c r="G130" s="200"/>
      <c r="H130" s="200"/>
      <c r="I130" s="200"/>
      <c r="J130" s="200"/>
      <c r="K130" s="200"/>
      <c r="L130" s="27"/>
      <c r="M130" s="85"/>
      <c r="N130" s="86"/>
      <c r="O130" s="35"/>
      <c r="P130" s="35"/>
      <c r="Q130" s="35"/>
      <c r="R130" s="35"/>
      <c r="S130" s="35"/>
      <c r="T130" s="36"/>
      <c r="U130" s="26"/>
      <c r="V130" s="26"/>
      <c r="W130" s="26"/>
      <c r="X130" s="26"/>
      <c r="Y130" s="26"/>
      <c r="Z130" s="26"/>
      <c r="AA130" s="26"/>
      <c r="AB130" s="26"/>
      <c r="AC130" s="26"/>
      <c r="AD130" s="26"/>
      <c r="AE130" s="26"/>
      <c r="AT130" s="19" t="s">
        <v>128</v>
      </c>
      <c r="AU130" s="19" t="s">
        <v>76</v>
      </c>
    </row>
    <row r="131" spans="2:51" s="14" customFormat="1" ht="12">
      <c r="B131" s="92"/>
      <c r="C131" s="256"/>
      <c r="D131" s="251" t="s">
        <v>140</v>
      </c>
      <c r="E131" s="257" t="s">
        <v>3</v>
      </c>
      <c r="F131" s="258" t="s">
        <v>196</v>
      </c>
      <c r="G131" s="256"/>
      <c r="H131" s="259">
        <v>1.7</v>
      </c>
      <c r="I131" s="256"/>
      <c r="J131" s="256"/>
      <c r="K131" s="256"/>
      <c r="L131" s="92"/>
      <c r="M131" s="94"/>
      <c r="N131" s="95"/>
      <c r="O131" s="95"/>
      <c r="P131" s="95"/>
      <c r="Q131" s="95"/>
      <c r="R131" s="95"/>
      <c r="S131" s="95"/>
      <c r="T131" s="96"/>
      <c r="AT131" s="93" t="s">
        <v>140</v>
      </c>
      <c r="AU131" s="93" t="s">
        <v>76</v>
      </c>
      <c r="AV131" s="14" t="s">
        <v>76</v>
      </c>
      <c r="AW131" s="14" t="s">
        <v>31</v>
      </c>
      <c r="AX131" s="14" t="s">
        <v>74</v>
      </c>
      <c r="AY131" s="93" t="s">
        <v>119</v>
      </c>
    </row>
    <row r="132" spans="1:65" s="2" customFormat="1" ht="14.45" customHeight="1">
      <c r="A132" s="26"/>
      <c r="B132" s="77"/>
      <c r="C132" s="264" t="s">
        <v>197</v>
      </c>
      <c r="D132" s="264" t="s">
        <v>198</v>
      </c>
      <c r="E132" s="265" t="s">
        <v>199</v>
      </c>
      <c r="F132" s="266" t="s">
        <v>200</v>
      </c>
      <c r="G132" s="267" t="s">
        <v>181</v>
      </c>
      <c r="H132" s="268">
        <v>3.4</v>
      </c>
      <c r="I132" s="102"/>
      <c r="J132" s="269">
        <f>ROUND(I132*H132,2)</f>
        <v>0</v>
      </c>
      <c r="K132" s="266" t="s">
        <v>125</v>
      </c>
      <c r="L132" s="103"/>
      <c r="M132" s="104" t="s">
        <v>3</v>
      </c>
      <c r="N132" s="105" t="s">
        <v>41</v>
      </c>
      <c r="O132" s="35"/>
      <c r="P132" s="81">
        <f>O132*H132</f>
        <v>0</v>
      </c>
      <c r="Q132" s="81">
        <v>1</v>
      </c>
      <c r="R132" s="81">
        <f>Q132*H132</f>
        <v>3.4</v>
      </c>
      <c r="S132" s="81">
        <v>0</v>
      </c>
      <c r="T132" s="82">
        <f>S132*H132</f>
        <v>0</v>
      </c>
      <c r="U132" s="26"/>
      <c r="V132" s="26"/>
      <c r="W132" s="26"/>
      <c r="X132" s="26"/>
      <c r="Y132" s="26"/>
      <c r="Z132" s="26"/>
      <c r="AA132" s="26"/>
      <c r="AB132" s="26"/>
      <c r="AC132" s="26"/>
      <c r="AD132" s="26"/>
      <c r="AE132" s="26"/>
      <c r="AR132" s="83" t="s">
        <v>166</v>
      </c>
      <c r="AT132" s="83" t="s">
        <v>198</v>
      </c>
      <c r="AU132" s="83" t="s">
        <v>76</v>
      </c>
      <c r="AY132" s="19" t="s">
        <v>119</v>
      </c>
      <c r="BE132" s="84">
        <f>IF(N132="základní",J132,0)</f>
        <v>0</v>
      </c>
      <c r="BF132" s="84">
        <f>IF(N132="snížená",J132,0)</f>
        <v>0</v>
      </c>
      <c r="BG132" s="84">
        <f>IF(N132="zákl. přenesená",J132,0)</f>
        <v>0</v>
      </c>
      <c r="BH132" s="84">
        <f>IF(N132="sníž. přenesená",J132,0)</f>
        <v>0</v>
      </c>
      <c r="BI132" s="84">
        <f>IF(N132="nulová",J132,0)</f>
        <v>0</v>
      </c>
      <c r="BJ132" s="19" t="s">
        <v>74</v>
      </c>
      <c r="BK132" s="84">
        <f>ROUND(I132*H132,2)</f>
        <v>0</v>
      </c>
      <c r="BL132" s="19" t="s">
        <v>126</v>
      </c>
      <c r="BM132" s="83" t="s">
        <v>201</v>
      </c>
    </row>
    <row r="133" spans="2:51" s="14" customFormat="1" ht="12">
      <c r="B133" s="92"/>
      <c r="C133" s="256"/>
      <c r="D133" s="251" t="s">
        <v>140</v>
      </c>
      <c r="E133" s="256"/>
      <c r="F133" s="258" t="s">
        <v>202</v>
      </c>
      <c r="G133" s="256"/>
      <c r="H133" s="259">
        <v>3.4</v>
      </c>
      <c r="I133" s="256"/>
      <c r="J133" s="256"/>
      <c r="K133" s="256"/>
      <c r="L133" s="92"/>
      <c r="M133" s="94"/>
      <c r="N133" s="95"/>
      <c r="O133" s="95"/>
      <c r="P133" s="95"/>
      <c r="Q133" s="95"/>
      <c r="R133" s="95"/>
      <c r="S133" s="95"/>
      <c r="T133" s="96"/>
      <c r="AT133" s="93" t="s">
        <v>140</v>
      </c>
      <c r="AU133" s="93" t="s">
        <v>76</v>
      </c>
      <c r="AV133" s="14" t="s">
        <v>76</v>
      </c>
      <c r="AW133" s="14" t="s">
        <v>4</v>
      </c>
      <c r="AX133" s="14" t="s">
        <v>74</v>
      </c>
      <c r="AY133" s="93" t="s">
        <v>119</v>
      </c>
    </row>
    <row r="134" spans="1:65" s="2" customFormat="1" ht="14.45" customHeight="1">
      <c r="A134" s="26"/>
      <c r="B134" s="77"/>
      <c r="C134" s="245" t="s">
        <v>203</v>
      </c>
      <c r="D134" s="245" t="s">
        <v>121</v>
      </c>
      <c r="E134" s="246" t="s">
        <v>204</v>
      </c>
      <c r="F134" s="247" t="s">
        <v>205</v>
      </c>
      <c r="G134" s="248" t="s">
        <v>137</v>
      </c>
      <c r="H134" s="249">
        <v>140.57</v>
      </c>
      <c r="I134" s="78"/>
      <c r="J134" s="250">
        <f>ROUND(I134*H134,2)</f>
        <v>0</v>
      </c>
      <c r="K134" s="247" t="s">
        <v>125</v>
      </c>
      <c r="L134" s="27"/>
      <c r="M134" s="79" t="s">
        <v>3</v>
      </c>
      <c r="N134" s="80" t="s">
        <v>41</v>
      </c>
      <c r="O134" s="35"/>
      <c r="P134" s="81">
        <f>O134*H134</f>
        <v>0</v>
      </c>
      <c r="Q134" s="81">
        <v>0</v>
      </c>
      <c r="R134" s="81">
        <f>Q134*H134</f>
        <v>0</v>
      </c>
      <c r="S134" s="81">
        <v>0</v>
      </c>
      <c r="T134" s="82">
        <f>S134*H134</f>
        <v>0</v>
      </c>
      <c r="U134" s="26"/>
      <c r="V134" s="26"/>
      <c r="W134" s="26"/>
      <c r="X134" s="26"/>
      <c r="Y134" s="26"/>
      <c r="Z134" s="26"/>
      <c r="AA134" s="26"/>
      <c r="AB134" s="26"/>
      <c r="AC134" s="26"/>
      <c r="AD134" s="26"/>
      <c r="AE134" s="26"/>
      <c r="AR134" s="83" t="s">
        <v>126</v>
      </c>
      <c r="AT134" s="83" t="s">
        <v>121</v>
      </c>
      <c r="AU134" s="83" t="s">
        <v>76</v>
      </c>
      <c r="AY134" s="19" t="s">
        <v>119</v>
      </c>
      <c r="BE134" s="84">
        <f>IF(N134="základní",J134,0)</f>
        <v>0</v>
      </c>
      <c r="BF134" s="84">
        <f>IF(N134="snížená",J134,0)</f>
        <v>0</v>
      </c>
      <c r="BG134" s="84">
        <f>IF(N134="zákl. přenesená",J134,0)</f>
        <v>0</v>
      </c>
      <c r="BH134" s="84">
        <f>IF(N134="sníž. přenesená",J134,0)</f>
        <v>0</v>
      </c>
      <c r="BI134" s="84">
        <f>IF(N134="nulová",J134,0)</f>
        <v>0</v>
      </c>
      <c r="BJ134" s="19" t="s">
        <v>74</v>
      </c>
      <c r="BK134" s="84">
        <f>ROUND(I134*H134,2)</f>
        <v>0</v>
      </c>
      <c r="BL134" s="19" t="s">
        <v>126</v>
      </c>
      <c r="BM134" s="83" t="s">
        <v>206</v>
      </c>
    </row>
    <row r="135" spans="1:47" s="2" customFormat="1" ht="107.25">
      <c r="A135" s="26"/>
      <c r="B135" s="27"/>
      <c r="C135" s="200"/>
      <c r="D135" s="251" t="s">
        <v>128</v>
      </c>
      <c r="E135" s="200"/>
      <c r="F135" s="252" t="s">
        <v>207</v>
      </c>
      <c r="G135" s="200"/>
      <c r="H135" s="200"/>
      <c r="I135" s="200"/>
      <c r="J135" s="200"/>
      <c r="K135" s="200"/>
      <c r="L135" s="27"/>
      <c r="M135" s="85"/>
      <c r="N135" s="86"/>
      <c r="O135" s="35"/>
      <c r="P135" s="35"/>
      <c r="Q135" s="35"/>
      <c r="R135" s="35"/>
      <c r="S135" s="35"/>
      <c r="T135" s="36"/>
      <c r="U135" s="26"/>
      <c r="V135" s="26"/>
      <c r="W135" s="26"/>
      <c r="X135" s="26"/>
      <c r="Y135" s="26"/>
      <c r="Z135" s="26"/>
      <c r="AA135" s="26"/>
      <c r="AB135" s="26"/>
      <c r="AC135" s="26"/>
      <c r="AD135" s="26"/>
      <c r="AE135" s="26"/>
      <c r="AT135" s="19" t="s">
        <v>128</v>
      </c>
      <c r="AU135" s="19" t="s">
        <v>76</v>
      </c>
    </row>
    <row r="136" spans="2:51" s="14" customFormat="1" ht="12">
      <c r="B136" s="92"/>
      <c r="C136" s="256"/>
      <c r="D136" s="251" t="s">
        <v>140</v>
      </c>
      <c r="E136" s="257" t="s">
        <v>3</v>
      </c>
      <c r="F136" s="258" t="s">
        <v>162</v>
      </c>
      <c r="G136" s="256"/>
      <c r="H136" s="259">
        <v>105</v>
      </c>
      <c r="I136" s="256"/>
      <c r="J136" s="256"/>
      <c r="K136" s="256"/>
      <c r="L136" s="92"/>
      <c r="M136" s="94"/>
      <c r="N136" s="95"/>
      <c r="O136" s="95"/>
      <c r="P136" s="95"/>
      <c r="Q136" s="95"/>
      <c r="R136" s="95"/>
      <c r="S136" s="95"/>
      <c r="T136" s="96"/>
      <c r="AT136" s="93" t="s">
        <v>140</v>
      </c>
      <c r="AU136" s="93" t="s">
        <v>76</v>
      </c>
      <c r="AV136" s="14" t="s">
        <v>76</v>
      </c>
      <c r="AW136" s="14" t="s">
        <v>31</v>
      </c>
      <c r="AX136" s="14" t="s">
        <v>69</v>
      </c>
      <c r="AY136" s="93" t="s">
        <v>119</v>
      </c>
    </row>
    <row r="137" spans="2:51" s="14" customFormat="1" ht="12">
      <c r="B137" s="92"/>
      <c r="C137" s="256"/>
      <c r="D137" s="251" t="s">
        <v>140</v>
      </c>
      <c r="E137" s="257" t="s">
        <v>3</v>
      </c>
      <c r="F137" s="258" t="s">
        <v>208</v>
      </c>
      <c r="G137" s="256"/>
      <c r="H137" s="259">
        <v>35.57</v>
      </c>
      <c r="I137" s="256"/>
      <c r="J137" s="256"/>
      <c r="K137" s="256"/>
      <c r="L137" s="92"/>
      <c r="M137" s="94"/>
      <c r="N137" s="95"/>
      <c r="O137" s="95"/>
      <c r="P137" s="95"/>
      <c r="Q137" s="95"/>
      <c r="R137" s="95"/>
      <c r="S137" s="95"/>
      <c r="T137" s="96"/>
      <c r="AT137" s="93" t="s">
        <v>140</v>
      </c>
      <c r="AU137" s="93" t="s">
        <v>76</v>
      </c>
      <c r="AV137" s="14" t="s">
        <v>76</v>
      </c>
      <c r="AW137" s="14" t="s">
        <v>31</v>
      </c>
      <c r="AX137" s="14" t="s">
        <v>69</v>
      </c>
      <c r="AY137" s="93" t="s">
        <v>119</v>
      </c>
    </row>
    <row r="138" spans="2:51" s="15" customFormat="1" ht="12">
      <c r="B138" s="97"/>
      <c r="C138" s="260"/>
      <c r="D138" s="251" t="s">
        <v>140</v>
      </c>
      <c r="E138" s="261" t="s">
        <v>3</v>
      </c>
      <c r="F138" s="262" t="s">
        <v>165</v>
      </c>
      <c r="G138" s="260"/>
      <c r="H138" s="263">
        <v>140.57</v>
      </c>
      <c r="I138" s="260"/>
      <c r="J138" s="260"/>
      <c r="K138" s="260"/>
      <c r="L138" s="97"/>
      <c r="M138" s="99"/>
      <c r="N138" s="100"/>
      <c r="O138" s="100"/>
      <c r="P138" s="100"/>
      <c r="Q138" s="100"/>
      <c r="R138" s="100"/>
      <c r="S138" s="100"/>
      <c r="T138" s="101"/>
      <c r="AT138" s="98" t="s">
        <v>140</v>
      </c>
      <c r="AU138" s="98" t="s">
        <v>76</v>
      </c>
      <c r="AV138" s="15" t="s">
        <v>126</v>
      </c>
      <c r="AW138" s="15" t="s">
        <v>31</v>
      </c>
      <c r="AX138" s="15" t="s">
        <v>74</v>
      </c>
      <c r="AY138" s="98" t="s">
        <v>119</v>
      </c>
    </row>
    <row r="139" spans="1:65" s="2" customFormat="1" ht="24.2" customHeight="1">
      <c r="A139" s="26"/>
      <c r="B139" s="77"/>
      <c r="C139" s="245" t="s">
        <v>9</v>
      </c>
      <c r="D139" s="245" t="s">
        <v>121</v>
      </c>
      <c r="E139" s="246" t="s">
        <v>209</v>
      </c>
      <c r="F139" s="247" t="s">
        <v>210</v>
      </c>
      <c r="G139" s="248" t="s">
        <v>137</v>
      </c>
      <c r="H139" s="249">
        <v>27.93</v>
      </c>
      <c r="I139" s="78"/>
      <c r="J139" s="250">
        <f>ROUND(I139*H139,2)</f>
        <v>0</v>
      </c>
      <c r="K139" s="247" t="s">
        <v>125</v>
      </c>
      <c r="L139" s="27"/>
      <c r="M139" s="79" t="s">
        <v>3</v>
      </c>
      <c r="N139" s="80" t="s">
        <v>41</v>
      </c>
      <c r="O139" s="35"/>
      <c r="P139" s="81">
        <f>O139*H139</f>
        <v>0</v>
      </c>
      <c r="Q139" s="81">
        <v>0</v>
      </c>
      <c r="R139" s="81">
        <f>Q139*H139</f>
        <v>0</v>
      </c>
      <c r="S139" s="81">
        <v>0</v>
      </c>
      <c r="T139" s="82">
        <f>S139*H139</f>
        <v>0</v>
      </c>
      <c r="U139" s="26"/>
      <c r="V139" s="26"/>
      <c r="W139" s="26"/>
      <c r="X139" s="26"/>
      <c r="Y139" s="26"/>
      <c r="Z139" s="26"/>
      <c r="AA139" s="26"/>
      <c r="AB139" s="26"/>
      <c r="AC139" s="26"/>
      <c r="AD139" s="26"/>
      <c r="AE139" s="26"/>
      <c r="AR139" s="83" t="s">
        <v>126</v>
      </c>
      <c r="AT139" s="83" t="s">
        <v>121</v>
      </c>
      <c r="AU139" s="83" t="s">
        <v>76</v>
      </c>
      <c r="AY139" s="19" t="s">
        <v>119</v>
      </c>
      <c r="BE139" s="84">
        <f>IF(N139="základní",J139,0)</f>
        <v>0</v>
      </c>
      <c r="BF139" s="84">
        <f>IF(N139="snížená",J139,0)</f>
        <v>0</v>
      </c>
      <c r="BG139" s="84">
        <f>IF(N139="zákl. přenesená",J139,0)</f>
        <v>0</v>
      </c>
      <c r="BH139" s="84">
        <f>IF(N139="sníž. přenesená",J139,0)</f>
        <v>0</v>
      </c>
      <c r="BI139" s="84">
        <f>IF(N139="nulová",J139,0)</f>
        <v>0</v>
      </c>
      <c r="BJ139" s="19" t="s">
        <v>74</v>
      </c>
      <c r="BK139" s="84">
        <f>ROUND(I139*H139,2)</f>
        <v>0</v>
      </c>
      <c r="BL139" s="19" t="s">
        <v>126</v>
      </c>
      <c r="BM139" s="83" t="s">
        <v>211</v>
      </c>
    </row>
    <row r="140" spans="1:47" s="2" customFormat="1" ht="48.75">
      <c r="A140" s="26"/>
      <c r="B140" s="27"/>
      <c r="C140" s="200"/>
      <c r="D140" s="251" t="s">
        <v>128</v>
      </c>
      <c r="E140" s="200"/>
      <c r="F140" s="252" t="s">
        <v>212</v>
      </c>
      <c r="G140" s="200"/>
      <c r="H140" s="200"/>
      <c r="I140" s="200"/>
      <c r="J140" s="200"/>
      <c r="K140" s="200"/>
      <c r="L140" s="27"/>
      <c r="M140" s="85"/>
      <c r="N140" s="86"/>
      <c r="O140" s="35"/>
      <c r="P140" s="35"/>
      <c r="Q140" s="35"/>
      <c r="R140" s="35"/>
      <c r="S140" s="35"/>
      <c r="T140" s="36"/>
      <c r="U140" s="26"/>
      <c r="V140" s="26"/>
      <c r="W140" s="26"/>
      <c r="X140" s="26"/>
      <c r="Y140" s="26"/>
      <c r="Z140" s="26"/>
      <c r="AA140" s="26"/>
      <c r="AB140" s="26"/>
      <c r="AC140" s="26"/>
      <c r="AD140" s="26"/>
      <c r="AE140" s="26"/>
      <c r="AT140" s="19" t="s">
        <v>128</v>
      </c>
      <c r="AU140" s="19" t="s">
        <v>76</v>
      </c>
    </row>
    <row r="141" spans="2:63" s="12" customFormat="1" ht="22.9" customHeight="1">
      <c r="B141" s="69"/>
      <c r="C141" s="239"/>
      <c r="D141" s="240" t="s">
        <v>68</v>
      </c>
      <c r="E141" s="243" t="s">
        <v>76</v>
      </c>
      <c r="F141" s="243" t="s">
        <v>213</v>
      </c>
      <c r="G141" s="239"/>
      <c r="H141" s="239"/>
      <c r="I141" s="239"/>
      <c r="J141" s="244">
        <f>BK141</f>
        <v>0</v>
      </c>
      <c r="K141" s="239"/>
      <c r="L141" s="69"/>
      <c r="M141" s="71"/>
      <c r="N141" s="72"/>
      <c r="O141" s="72"/>
      <c r="P141" s="73">
        <f>SUM(P142:P147)</f>
        <v>0</v>
      </c>
      <c r="Q141" s="72"/>
      <c r="R141" s="73">
        <f>SUM(R142:R147)</f>
        <v>5.768128</v>
      </c>
      <c r="S141" s="72"/>
      <c r="T141" s="74">
        <f>SUM(T142:T147)</f>
        <v>0</v>
      </c>
      <c r="AR141" s="70" t="s">
        <v>74</v>
      </c>
      <c r="AT141" s="75" t="s">
        <v>68</v>
      </c>
      <c r="AU141" s="75" t="s">
        <v>74</v>
      </c>
      <c r="AY141" s="70" t="s">
        <v>119</v>
      </c>
      <c r="BK141" s="76">
        <f>SUM(BK142:BK147)</f>
        <v>0</v>
      </c>
    </row>
    <row r="142" spans="1:65" s="2" customFormat="1" ht="24.2" customHeight="1">
      <c r="A142" s="26"/>
      <c r="B142" s="77"/>
      <c r="C142" s="245" t="s">
        <v>214</v>
      </c>
      <c r="D142" s="245" t="s">
        <v>121</v>
      </c>
      <c r="E142" s="246" t="s">
        <v>215</v>
      </c>
      <c r="F142" s="247" t="s">
        <v>216</v>
      </c>
      <c r="G142" s="248" t="s">
        <v>137</v>
      </c>
      <c r="H142" s="249">
        <v>38.4</v>
      </c>
      <c r="I142" s="78"/>
      <c r="J142" s="250">
        <f>ROUND(I142*H142,2)</f>
        <v>0</v>
      </c>
      <c r="K142" s="247" t="s">
        <v>125</v>
      </c>
      <c r="L142" s="27"/>
      <c r="M142" s="79" t="s">
        <v>3</v>
      </c>
      <c r="N142" s="80" t="s">
        <v>41</v>
      </c>
      <c r="O142" s="35"/>
      <c r="P142" s="81">
        <f>O142*H142</f>
        <v>0</v>
      </c>
      <c r="Q142" s="81">
        <v>0.00017</v>
      </c>
      <c r="R142" s="81">
        <f>Q142*H142</f>
        <v>0.006528</v>
      </c>
      <c r="S142" s="81">
        <v>0</v>
      </c>
      <c r="T142" s="82">
        <f>S142*H142</f>
        <v>0</v>
      </c>
      <c r="U142" s="26"/>
      <c r="V142" s="26"/>
      <c r="W142" s="26"/>
      <c r="X142" s="26"/>
      <c r="Y142" s="26"/>
      <c r="Z142" s="26"/>
      <c r="AA142" s="26"/>
      <c r="AB142" s="26"/>
      <c r="AC142" s="26"/>
      <c r="AD142" s="26"/>
      <c r="AE142" s="26"/>
      <c r="AR142" s="83" t="s">
        <v>126</v>
      </c>
      <c r="AT142" s="83" t="s">
        <v>121</v>
      </c>
      <c r="AU142" s="83" t="s">
        <v>76</v>
      </c>
      <c r="AY142" s="19" t="s">
        <v>119</v>
      </c>
      <c r="BE142" s="84">
        <f>IF(N142="základní",J142,0)</f>
        <v>0</v>
      </c>
      <c r="BF142" s="84">
        <f>IF(N142="snížená",J142,0)</f>
        <v>0</v>
      </c>
      <c r="BG142" s="84">
        <f>IF(N142="zákl. přenesená",J142,0)</f>
        <v>0</v>
      </c>
      <c r="BH142" s="84">
        <f>IF(N142="sníž. přenesená",J142,0)</f>
        <v>0</v>
      </c>
      <c r="BI142" s="84">
        <f>IF(N142="nulová",J142,0)</f>
        <v>0</v>
      </c>
      <c r="BJ142" s="19" t="s">
        <v>74</v>
      </c>
      <c r="BK142" s="84">
        <f>ROUND(I142*H142,2)</f>
        <v>0</v>
      </c>
      <c r="BL142" s="19" t="s">
        <v>126</v>
      </c>
      <c r="BM142" s="83" t="s">
        <v>217</v>
      </c>
    </row>
    <row r="143" spans="1:47" s="2" customFormat="1" ht="185.25">
      <c r="A143" s="26"/>
      <c r="B143" s="27"/>
      <c r="C143" s="200"/>
      <c r="D143" s="251" t="s">
        <v>128</v>
      </c>
      <c r="E143" s="200"/>
      <c r="F143" s="252" t="s">
        <v>218</v>
      </c>
      <c r="G143" s="200"/>
      <c r="H143" s="200"/>
      <c r="I143" s="200"/>
      <c r="J143" s="200"/>
      <c r="K143" s="200"/>
      <c r="L143" s="27"/>
      <c r="M143" s="85"/>
      <c r="N143" s="86"/>
      <c r="O143" s="35"/>
      <c r="P143" s="35"/>
      <c r="Q143" s="35"/>
      <c r="R143" s="35"/>
      <c r="S143" s="35"/>
      <c r="T143" s="36"/>
      <c r="U143" s="26"/>
      <c r="V143" s="26"/>
      <c r="W143" s="26"/>
      <c r="X143" s="26"/>
      <c r="Y143" s="26"/>
      <c r="Z143" s="26"/>
      <c r="AA143" s="26"/>
      <c r="AB143" s="26"/>
      <c r="AC143" s="26"/>
      <c r="AD143" s="26"/>
      <c r="AE143" s="26"/>
      <c r="AT143" s="19" t="s">
        <v>128</v>
      </c>
      <c r="AU143" s="19" t="s">
        <v>76</v>
      </c>
    </row>
    <row r="144" spans="2:51" s="14" customFormat="1" ht="12">
      <c r="B144" s="92"/>
      <c r="C144" s="256"/>
      <c r="D144" s="251" t="s">
        <v>140</v>
      </c>
      <c r="E144" s="257" t="s">
        <v>3</v>
      </c>
      <c r="F144" s="258" t="s">
        <v>219</v>
      </c>
      <c r="G144" s="256"/>
      <c r="H144" s="259">
        <v>38.4</v>
      </c>
      <c r="I144" s="256"/>
      <c r="J144" s="256"/>
      <c r="K144" s="256"/>
      <c r="L144" s="92"/>
      <c r="M144" s="94"/>
      <c r="N144" s="95"/>
      <c r="O144" s="95"/>
      <c r="P144" s="95"/>
      <c r="Q144" s="95"/>
      <c r="R144" s="95"/>
      <c r="S144" s="95"/>
      <c r="T144" s="96"/>
      <c r="AT144" s="93" t="s">
        <v>140</v>
      </c>
      <c r="AU144" s="93" t="s">
        <v>76</v>
      </c>
      <c r="AV144" s="14" t="s">
        <v>76</v>
      </c>
      <c r="AW144" s="14" t="s">
        <v>31</v>
      </c>
      <c r="AX144" s="14" t="s">
        <v>74</v>
      </c>
      <c r="AY144" s="93" t="s">
        <v>119</v>
      </c>
    </row>
    <row r="145" spans="1:65" s="2" customFormat="1" ht="14.45" customHeight="1">
      <c r="A145" s="26"/>
      <c r="B145" s="77"/>
      <c r="C145" s="264" t="s">
        <v>220</v>
      </c>
      <c r="D145" s="264" t="s">
        <v>198</v>
      </c>
      <c r="E145" s="265" t="s">
        <v>221</v>
      </c>
      <c r="F145" s="266" t="s">
        <v>222</v>
      </c>
      <c r="G145" s="267" t="s">
        <v>137</v>
      </c>
      <c r="H145" s="268">
        <v>38.4</v>
      </c>
      <c r="I145" s="102"/>
      <c r="J145" s="269">
        <f>ROUND(I145*H145,2)</f>
        <v>0</v>
      </c>
      <c r="K145" s="266" t="s">
        <v>125</v>
      </c>
      <c r="L145" s="103"/>
      <c r="M145" s="104" t="s">
        <v>3</v>
      </c>
      <c r="N145" s="105" t="s">
        <v>41</v>
      </c>
      <c r="O145" s="35"/>
      <c r="P145" s="81">
        <f>O145*H145</f>
        <v>0</v>
      </c>
      <c r="Q145" s="81">
        <v>0.0001</v>
      </c>
      <c r="R145" s="81">
        <f>Q145*H145</f>
        <v>0.00384</v>
      </c>
      <c r="S145" s="81">
        <v>0</v>
      </c>
      <c r="T145" s="82">
        <f>S145*H145</f>
        <v>0</v>
      </c>
      <c r="U145" s="26"/>
      <c r="V145" s="26"/>
      <c r="W145" s="26"/>
      <c r="X145" s="26"/>
      <c r="Y145" s="26"/>
      <c r="Z145" s="26"/>
      <c r="AA145" s="26"/>
      <c r="AB145" s="26"/>
      <c r="AC145" s="26"/>
      <c r="AD145" s="26"/>
      <c r="AE145" s="26"/>
      <c r="AR145" s="83" t="s">
        <v>166</v>
      </c>
      <c r="AT145" s="83" t="s">
        <v>198</v>
      </c>
      <c r="AU145" s="83" t="s">
        <v>76</v>
      </c>
      <c r="AY145" s="19" t="s">
        <v>119</v>
      </c>
      <c r="BE145" s="84">
        <f>IF(N145="základní",J145,0)</f>
        <v>0</v>
      </c>
      <c r="BF145" s="84">
        <f>IF(N145="snížená",J145,0)</f>
        <v>0</v>
      </c>
      <c r="BG145" s="84">
        <f>IF(N145="zákl. přenesená",J145,0)</f>
        <v>0</v>
      </c>
      <c r="BH145" s="84">
        <f>IF(N145="sníž. přenesená",J145,0)</f>
        <v>0</v>
      </c>
      <c r="BI145" s="84">
        <f>IF(N145="nulová",J145,0)</f>
        <v>0</v>
      </c>
      <c r="BJ145" s="19" t="s">
        <v>74</v>
      </c>
      <c r="BK145" s="84">
        <f>ROUND(I145*H145,2)</f>
        <v>0</v>
      </c>
      <c r="BL145" s="19" t="s">
        <v>126</v>
      </c>
      <c r="BM145" s="83" t="s">
        <v>223</v>
      </c>
    </row>
    <row r="146" spans="1:65" s="2" customFormat="1" ht="37.9" customHeight="1">
      <c r="A146" s="26"/>
      <c r="B146" s="77"/>
      <c r="C146" s="245" t="s">
        <v>224</v>
      </c>
      <c r="D146" s="245" t="s">
        <v>121</v>
      </c>
      <c r="E146" s="246" t="s">
        <v>225</v>
      </c>
      <c r="F146" s="247" t="s">
        <v>226</v>
      </c>
      <c r="G146" s="248" t="s">
        <v>154</v>
      </c>
      <c r="H146" s="249">
        <v>32</v>
      </c>
      <c r="I146" s="78"/>
      <c r="J146" s="250">
        <f>ROUND(I146*H146,2)</f>
        <v>0</v>
      </c>
      <c r="K146" s="247" t="s">
        <v>125</v>
      </c>
      <c r="L146" s="27"/>
      <c r="M146" s="79" t="s">
        <v>3</v>
      </c>
      <c r="N146" s="80" t="s">
        <v>41</v>
      </c>
      <c r="O146" s="35"/>
      <c r="P146" s="81">
        <f>O146*H146</f>
        <v>0</v>
      </c>
      <c r="Q146" s="81">
        <v>0.17993</v>
      </c>
      <c r="R146" s="81">
        <f>Q146*H146</f>
        <v>5.75776</v>
      </c>
      <c r="S146" s="81">
        <v>0</v>
      </c>
      <c r="T146" s="82">
        <f>S146*H146</f>
        <v>0</v>
      </c>
      <c r="U146" s="26"/>
      <c r="V146" s="26"/>
      <c r="W146" s="26"/>
      <c r="X146" s="26"/>
      <c r="Y146" s="26"/>
      <c r="Z146" s="26"/>
      <c r="AA146" s="26"/>
      <c r="AB146" s="26"/>
      <c r="AC146" s="26"/>
      <c r="AD146" s="26"/>
      <c r="AE146" s="26"/>
      <c r="AR146" s="83" t="s">
        <v>126</v>
      </c>
      <c r="AT146" s="83" t="s">
        <v>121</v>
      </c>
      <c r="AU146" s="83" t="s">
        <v>76</v>
      </c>
      <c r="AY146" s="19" t="s">
        <v>119</v>
      </c>
      <c r="BE146" s="84">
        <f>IF(N146="základní",J146,0)</f>
        <v>0</v>
      </c>
      <c r="BF146" s="84">
        <f>IF(N146="snížená",J146,0)</f>
        <v>0</v>
      </c>
      <c r="BG146" s="84">
        <f>IF(N146="zákl. přenesená",J146,0)</f>
        <v>0</v>
      </c>
      <c r="BH146" s="84">
        <f>IF(N146="sníž. přenesená",J146,0)</f>
        <v>0</v>
      </c>
      <c r="BI146" s="84">
        <f>IF(N146="nulová",J146,0)</f>
        <v>0</v>
      </c>
      <c r="BJ146" s="19" t="s">
        <v>74</v>
      </c>
      <c r="BK146" s="84">
        <f>ROUND(I146*H146,2)</f>
        <v>0</v>
      </c>
      <c r="BL146" s="19" t="s">
        <v>126</v>
      </c>
      <c r="BM146" s="83" t="s">
        <v>227</v>
      </c>
    </row>
    <row r="147" spans="1:47" s="2" customFormat="1" ht="68.25">
      <c r="A147" s="26"/>
      <c r="B147" s="27"/>
      <c r="C147" s="200"/>
      <c r="D147" s="251" t="s">
        <v>128</v>
      </c>
      <c r="E147" s="200"/>
      <c r="F147" s="252" t="s">
        <v>228</v>
      </c>
      <c r="G147" s="200"/>
      <c r="H147" s="200"/>
      <c r="I147" s="200"/>
      <c r="J147" s="200"/>
      <c r="K147" s="200"/>
      <c r="L147" s="27"/>
      <c r="M147" s="85"/>
      <c r="N147" s="86"/>
      <c r="O147" s="35"/>
      <c r="P147" s="35"/>
      <c r="Q147" s="35"/>
      <c r="R147" s="35"/>
      <c r="S147" s="35"/>
      <c r="T147" s="36"/>
      <c r="U147" s="26"/>
      <c r="V147" s="26"/>
      <c r="W147" s="26"/>
      <c r="X147" s="26"/>
      <c r="Y147" s="26"/>
      <c r="Z147" s="26"/>
      <c r="AA147" s="26"/>
      <c r="AB147" s="26"/>
      <c r="AC147" s="26"/>
      <c r="AD147" s="26"/>
      <c r="AE147" s="26"/>
      <c r="AT147" s="19" t="s">
        <v>128</v>
      </c>
      <c r="AU147" s="19" t="s">
        <v>76</v>
      </c>
    </row>
    <row r="148" spans="2:63" s="12" customFormat="1" ht="22.9" customHeight="1">
      <c r="B148" s="69"/>
      <c r="C148" s="239"/>
      <c r="D148" s="240" t="s">
        <v>68</v>
      </c>
      <c r="E148" s="243" t="s">
        <v>134</v>
      </c>
      <c r="F148" s="243" t="s">
        <v>229</v>
      </c>
      <c r="G148" s="239"/>
      <c r="H148" s="239"/>
      <c r="I148" s="239"/>
      <c r="J148" s="244">
        <f>BK148</f>
        <v>0</v>
      </c>
      <c r="K148" s="239"/>
      <c r="L148" s="69"/>
      <c r="M148" s="71"/>
      <c r="N148" s="72"/>
      <c r="O148" s="72"/>
      <c r="P148" s="73">
        <f>SUM(P149:P157)</f>
        <v>0</v>
      </c>
      <c r="Q148" s="72"/>
      <c r="R148" s="73">
        <f>SUM(R149:R157)</f>
        <v>3.123813</v>
      </c>
      <c r="S148" s="72"/>
      <c r="T148" s="74">
        <f>SUM(T149:T157)</f>
        <v>0</v>
      </c>
      <c r="AR148" s="70" t="s">
        <v>74</v>
      </c>
      <c r="AT148" s="75" t="s">
        <v>68</v>
      </c>
      <c r="AU148" s="75" t="s">
        <v>74</v>
      </c>
      <c r="AY148" s="70" t="s">
        <v>119</v>
      </c>
      <c r="BK148" s="76">
        <f>SUM(BK149:BK157)</f>
        <v>0</v>
      </c>
    </row>
    <row r="149" spans="1:65" s="2" customFormat="1" ht="24.2" customHeight="1">
      <c r="A149" s="26"/>
      <c r="B149" s="77"/>
      <c r="C149" s="245" t="s">
        <v>230</v>
      </c>
      <c r="D149" s="245" t="s">
        <v>121</v>
      </c>
      <c r="E149" s="246" t="s">
        <v>231</v>
      </c>
      <c r="F149" s="247" t="s">
        <v>232</v>
      </c>
      <c r="G149" s="248" t="s">
        <v>169</v>
      </c>
      <c r="H149" s="249">
        <v>0.288</v>
      </c>
      <c r="I149" s="78"/>
      <c r="J149" s="250">
        <f>ROUND(I149*H149,2)</f>
        <v>0</v>
      </c>
      <c r="K149" s="247" t="s">
        <v>125</v>
      </c>
      <c r="L149" s="27"/>
      <c r="M149" s="79" t="s">
        <v>3</v>
      </c>
      <c r="N149" s="80" t="s">
        <v>41</v>
      </c>
      <c r="O149" s="35"/>
      <c r="P149" s="81">
        <f>O149*H149</f>
        <v>0</v>
      </c>
      <c r="Q149" s="81">
        <v>1.8775</v>
      </c>
      <c r="R149" s="81">
        <f>Q149*H149</f>
        <v>0.54072</v>
      </c>
      <c r="S149" s="81">
        <v>0</v>
      </c>
      <c r="T149" s="82">
        <f>S149*H149</f>
        <v>0</v>
      </c>
      <c r="U149" s="26"/>
      <c r="V149" s="26"/>
      <c r="W149" s="26"/>
      <c r="X149" s="26"/>
      <c r="Y149" s="26"/>
      <c r="Z149" s="26"/>
      <c r="AA149" s="26"/>
      <c r="AB149" s="26"/>
      <c r="AC149" s="26"/>
      <c r="AD149" s="26"/>
      <c r="AE149" s="26"/>
      <c r="AR149" s="83" t="s">
        <v>126</v>
      </c>
      <c r="AT149" s="83" t="s">
        <v>121</v>
      </c>
      <c r="AU149" s="83" t="s">
        <v>76</v>
      </c>
      <c r="AY149" s="19" t="s">
        <v>119</v>
      </c>
      <c r="BE149" s="84">
        <f>IF(N149="základní",J149,0)</f>
        <v>0</v>
      </c>
      <c r="BF149" s="84">
        <f>IF(N149="snížená",J149,0)</f>
        <v>0</v>
      </c>
      <c r="BG149" s="84">
        <f>IF(N149="zákl. přenesená",J149,0)</f>
        <v>0</v>
      </c>
      <c r="BH149" s="84">
        <f>IF(N149="sníž. přenesená",J149,0)</f>
        <v>0</v>
      </c>
      <c r="BI149" s="84">
        <f>IF(N149="nulová",J149,0)</f>
        <v>0</v>
      </c>
      <c r="BJ149" s="19" t="s">
        <v>74</v>
      </c>
      <c r="BK149" s="84">
        <f>ROUND(I149*H149,2)</f>
        <v>0</v>
      </c>
      <c r="BL149" s="19" t="s">
        <v>126</v>
      </c>
      <c r="BM149" s="83" t="s">
        <v>233</v>
      </c>
    </row>
    <row r="150" spans="2:51" s="14" customFormat="1" ht="12">
      <c r="B150" s="92"/>
      <c r="C150" s="256"/>
      <c r="D150" s="251" t="s">
        <v>140</v>
      </c>
      <c r="E150" s="257" t="s">
        <v>3</v>
      </c>
      <c r="F150" s="258" t="s">
        <v>234</v>
      </c>
      <c r="G150" s="256"/>
      <c r="H150" s="259">
        <v>0.288</v>
      </c>
      <c r="I150" s="256"/>
      <c r="J150" s="256"/>
      <c r="K150" s="256"/>
      <c r="L150" s="92"/>
      <c r="M150" s="94"/>
      <c r="N150" s="95"/>
      <c r="O150" s="95"/>
      <c r="P150" s="95"/>
      <c r="Q150" s="95"/>
      <c r="R150" s="95"/>
      <c r="S150" s="95"/>
      <c r="T150" s="96"/>
      <c r="AT150" s="93" t="s">
        <v>140</v>
      </c>
      <c r="AU150" s="93" t="s">
        <v>76</v>
      </c>
      <c r="AV150" s="14" t="s">
        <v>76</v>
      </c>
      <c r="AW150" s="14" t="s">
        <v>31</v>
      </c>
      <c r="AX150" s="14" t="s">
        <v>74</v>
      </c>
      <c r="AY150" s="93" t="s">
        <v>119</v>
      </c>
    </row>
    <row r="151" spans="1:65" s="2" customFormat="1" ht="24.2" customHeight="1">
      <c r="A151" s="26"/>
      <c r="B151" s="77"/>
      <c r="C151" s="245" t="s">
        <v>235</v>
      </c>
      <c r="D151" s="245" t="s">
        <v>121</v>
      </c>
      <c r="E151" s="246" t="s">
        <v>236</v>
      </c>
      <c r="F151" s="247" t="s">
        <v>237</v>
      </c>
      <c r="G151" s="248" t="s">
        <v>169</v>
      </c>
      <c r="H151" s="249">
        <v>0.9</v>
      </c>
      <c r="I151" s="78"/>
      <c r="J151" s="250">
        <f>ROUND(I151*H151,2)</f>
        <v>0</v>
      </c>
      <c r="K151" s="247" t="s">
        <v>125</v>
      </c>
      <c r="L151" s="27"/>
      <c r="M151" s="79" t="s">
        <v>3</v>
      </c>
      <c r="N151" s="80" t="s">
        <v>41</v>
      </c>
      <c r="O151" s="35"/>
      <c r="P151" s="81">
        <f>O151*H151</f>
        <v>0</v>
      </c>
      <c r="Q151" s="81">
        <v>1.32715</v>
      </c>
      <c r="R151" s="81">
        <f>Q151*H151</f>
        <v>1.1944350000000001</v>
      </c>
      <c r="S151" s="81">
        <v>0</v>
      </c>
      <c r="T151" s="82">
        <f>S151*H151</f>
        <v>0</v>
      </c>
      <c r="U151" s="26"/>
      <c r="V151" s="26"/>
      <c r="W151" s="26"/>
      <c r="X151" s="26"/>
      <c r="Y151" s="26"/>
      <c r="Z151" s="26"/>
      <c r="AA151" s="26"/>
      <c r="AB151" s="26"/>
      <c r="AC151" s="26"/>
      <c r="AD151" s="26"/>
      <c r="AE151" s="26"/>
      <c r="AR151" s="83" t="s">
        <v>126</v>
      </c>
      <c r="AT151" s="83" t="s">
        <v>121</v>
      </c>
      <c r="AU151" s="83" t="s">
        <v>76</v>
      </c>
      <c r="AY151" s="19" t="s">
        <v>119</v>
      </c>
      <c r="BE151" s="84">
        <f>IF(N151="základní",J151,0)</f>
        <v>0</v>
      </c>
      <c r="BF151" s="84">
        <f>IF(N151="snížená",J151,0)</f>
        <v>0</v>
      </c>
      <c r="BG151" s="84">
        <f>IF(N151="zákl. přenesená",J151,0)</f>
        <v>0</v>
      </c>
      <c r="BH151" s="84">
        <f>IF(N151="sníž. přenesená",J151,0)</f>
        <v>0</v>
      </c>
      <c r="BI151" s="84">
        <f>IF(N151="nulová",J151,0)</f>
        <v>0</v>
      </c>
      <c r="BJ151" s="19" t="s">
        <v>74</v>
      </c>
      <c r="BK151" s="84">
        <f>ROUND(I151*H151,2)</f>
        <v>0</v>
      </c>
      <c r="BL151" s="19" t="s">
        <v>126</v>
      </c>
      <c r="BM151" s="83" t="s">
        <v>238</v>
      </c>
    </row>
    <row r="152" spans="2:51" s="14" customFormat="1" ht="12">
      <c r="B152" s="92"/>
      <c r="C152" s="256"/>
      <c r="D152" s="251" t="s">
        <v>140</v>
      </c>
      <c r="E152" s="257" t="s">
        <v>3</v>
      </c>
      <c r="F152" s="258" t="s">
        <v>239</v>
      </c>
      <c r="G152" s="256"/>
      <c r="H152" s="259">
        <v>0.9</v>
      </c>
      <c r="I152" s="256"/>
      <c r="J152" s="256"/>
      <c r="K152" s="256"/>
      <c r="L152" s="92"/>
      <c r="M152" s="94"/>
      <c r="N152" s="95"/>
      <c r="O152" s="95"/>
      <c r="P152" s="95"/>
      <c r="Q152" s="95"/>
      <c r="R152" s="95"/>
      <c r="S152" s="95"/>
      <c r="T152" s="96"/>
      <c r="AT152" s="93" t="s">
        <v>140</v>
      </c>
      <c r="AU152" s="93" t="s">
        <v>76</v>
      </c>
      <c r="AV152" s="14" t="s">
        <v>76</v>
      </c>
      <c r="AW152" s="14" t="s">
        <v>31</v>
      </c>
      <c r="AX152" s="14" t="s">
        <v>74</v>
      </c>
      <c r="AY152" s="93" t="s">
        <v>119</v>
      </c>
    </row>
    <row r="153" spans="1:65" s="2" customFormat="1" ht="14.45" customHeight="1">
      <c r="A153" s="26"/>
      <c r="B153" s="77"/>
      <c r="C153" s="245" t="s">
        <v>8</v>
      </c>
      <c r="D153" s="245" t="s">
        <v>121</v>
      </c>
      <c r="E153" s="246" t="s">
        <v>240</v>
      </c>
      <c r="F153" s="247" t="s">
        <v>241</v>
      </c>
      <c r="G153" s="248" t="s">
        <v>181</v>
      </c>
      <c r="H153" s="249">
        <v>0.549</v>
      </c>
      <c r="I153" s="78"/>
      <c r="J153" s="250">
        <f>ROUND(I153*H153,2)</f>
        <v>0</v>
      </c>
      <c r="K153" s="247" t="s">
        <v>125</v>
      </c>
      <c r="L153" s="27"/>
      <c r="M153" s="79" t="s">
        <v>3</v>
      </c>
      <c r="N153" s="80" t="s">
        <v>41</v>
      </c>
      <c r="O153" s="35"/>
      <c r="P153" s="81">
        <f>O153*H153</f>
        <v>0</v>
      </c>
      <c r="Q153" s="81">
        <v>1.09</v>
      </c>
      <c r="R153" s="81">
        <f>Q153*H153</f>
        <v>0.5984100000000001</v>
      </c>
      <c r="S153" s="81">
        <v>0</v>
      </c>
      <c r="T153" s="82">
        <f>S153*H153</f>
        <v>0</v>
      </c>
      <c r="U153" s="26"/>
      <c r="V153" s="26"/>
      <c r="W153" s="26"/>
      <c r="X153" s="26"/>
      <c r="Y153" s="26"/>
      <c r="Z153" s="26"/>
      <c r="AA153" s="26"/>
      <c r="AB153" s="26"/>
      <c r="AC153" s="26"/>
      <c r="AD153" s="26"/>
      <c r="AE153" s="26"/>
      <c r="AR153" s="83" t="s">
        <v>126</v>
      </c>
      <c r="AT153" s="83" t="s">
        <v>121</v>
      </c>
      <c r="AU153" s="83" t="s">
        <v>76</v>
      </c>
      <c r="AY153" s="19" t="s">
        <v>119</v>
      </c>
      <c r="BE153" s="84">
        <f>IF(N153="základní",J153,0)</f>
        <v>0</v>
      </c>
      <c r="BF153" s="84">
        <f>IF(N153="snížená",J153,0)</f>
        <v>0</v>
      </c>
      <c r="BG153" s="84">
        <f>IF(N153="zákl. přenesená",J153,0)</f>
        <v>0</v>
      </c>
      <c r="BH153" s="84">
        <f>IF(N153="sníž. přenesená",J153,0)</f>
        <v>0</v>
      </c>
      <c r="BI153" s="84">
        <f>IF(N153="nulová",J153,0)</f>
        <v>0</v>
      </c>
      <c r="BJ153" s="19" t="s">
        <v>74</v>
      </c>
      <c r="BK153" s="84">
        <f>ROUND(I153*H153,2)</f>
        <v>0</v>
      </c>
      <c r="BL153" s="19" t="s">
        <v>126</v>
      </c>
      <c r="BM153" s="83" t="s">
        <v>242</v>
      </c>
    </row>
    <row r="154" spans="1:47" s="2" customFormat="1" ht="39">
      <c r="A154" s="26"/>
      <c r="B154" s="27"/>
      <c r="C154" s="200"/>
      <c r="D154" s="251" t="s">
        <v>128</v>
      </c>
      <c r="E154" s="200"/>
      <c r="F154" s="252" t="s">
        <v>243</v>
      </c>
      <c r="G154" s="200"/>
      <c r="H154" s="200"/>
      <c r="I154" s="200"/>
      <c r="J154" s="200"/>
      <c r="K154" s="200"/>
      <c r="L154" s="27"/>
      <c r="M154" s="85"/>
      <c r="N154" s="86"/>
      <c r="O154" s="35"/>
      <c r="P154" s="35"/>
      <c r="Q154" s="35"/>
      <c r="R154" s="35"/>
      <c r="S154" s="35"/>
      <c r="T154" s="36"/>
      <c r="U154" s="26"/>
      <c r="V154" s="26"/>
      <c r="W154" s="26"/>
      <c r="X154" s="26"/>
      <c r="Y154" s="26"/>
      <c r="Z154" s="26"/>
      <c r="AA154" s="26"/>
      <c r="AB154" s="26"/>
      <c r="AC154" s="26"/>
      <c r="AD154" s="26"/>
      <c r="AE154" s="26"/>
      <c r="AT154" s="19" t="s">
        <v>128</v>
      </c>
      <c r="AU154" s="19" t="s">
        <v>76</v>
      </c>
    </row>
    <row r="155" spans="2:51" s="14" customFormat="1" ht="12">
      <c r="B155" s="92"/>
      <c r="C155" s="256"/>
      <c r="D155" s="251" t="s">
        <v>140</v>
      </c>
      <c r="E155" s="257" t="s">
        <v>3</v>
      </c>
      <c r="F155" s="258" t="s">
        <v>244</v>
      </c>
      <c r="G155" s="256"/>
      <c r="H155" s="259">
        <v>0.549</v>
      </c>
      <c r="I155" s="256"/>
      <c r="J155" s="256"/>
      <c r="K155" s="256"/>
      <c r="L155" s="92"/>
      <c r="M155" s="94"/>
      <c r="N155" s="95"/>
      <c r="O155" s="95"/>
      <c r="P155" s="95"/>
      <c r="Q155" s="95"/>
      <c r="R155" s="95"/>
      <c r="S155" s="95"/>
      <c r="T155" s="96"/>
      <c r="AT155" s="93" t="s">
        <v>140</v>
      </c>
      <c r="AU155" s="93" t="s">
        <v>76</v>
      </c>
      <c r="AV155" s="14" t="s">
        <v>76</v>
      </c>
      <c r="AW155" s="14" t="s">
        <v>31</v>
      </c>
      <c r="AX155" s="14" t="s">
        <v>74</v>
      </c>
      <c r="AY155" s="93" t="s">
        <v>119</v>
      </c>
    </row>
    <row r="156" spans="1:65" s="2" customFormat="1" ht="14.45" customHeight="1">
      <c r="A156" s="26"/>
      <c r="B156" s="77"/>
      <c r="C156" s="245" t="s">
        <v>245</v>
      </c>
      <c r="D156" s="245" t="s">
        <v>121</v>
      </c>
      <c r="E156" s="246" t="s">
        <v>246</v>
      </c>
      <c r="F156" s="247" t="s">
        <v>247</v>
      </c>
      <c r="G156" s="248" t="s">
        <v>137</v>
      </c>
      <c r="H156" s="249">
        <v>4.56</v>
      </c>
      <c r="I156" s="78"/>
      <c r="J156" s="250">
        <f>ROUND(I156*H156,2)</f>
        <v>0</v>
      </c>
      <c r="K156" s="247" t="s">
        <v>125</v>
      </c>
      <c r="L156" s="27"/>
      <c r="M156" s="79" t="s">
        <v>3</v>
      </c>
      <c r="N156" s="80" t="s">
        <v>41</v>
      </c>
      <c r="O156" s="35"/>
      <c r="P156" s="81">
        <f>O156*H156</f>
        <v>0</v>
      </c>
      <c r="Q156" s="81">
        <v>0.1733</v>
      </c>
      <c r="R156" s="81">
        <f>Q156*H156</f>
        <v>0.790248</v>
      </c>
      <c r="S156" s="81">
        <v>0</v>
      </c>
      <c r="T156" s="82">
        <f>S156*H156</f>
        <v>0</v>
      </c>
      <c r="U156" s="26"/>
      <c r="V156" s="26"/>
      <c r="W156" s="26"/>
      <c r="X156" s="26"/>
      <c r="Y156" s="26"/>
      <c r="Z156" s="26"/>
      <c r="AA156" s="26"/>
      <c r="AB156" s="26"/>
      <c r="AC156" s="26"/>
      <c r="AD156" s="26"/>
      <c r="AE156" s="26"/>
      <c r="AR156" s="83" t="s">
        <v>126</v>
      </c>
      <c r="AT156" s="83" t="s">
        <v>121</v>
      </c>
      <c r="AU156" s="83" t="s">
        <v>76</v>
      </c>
      <c r="AY156" s="19" t="s">
        <v>119</v>
      </c>
      <c r="BE156" s="84">
        <f>IF(N156="základní",J156,0)</f>
        <v>0</v>
      </c>
      <c r="BF156" s="84">
        <f>IF(N156="snížená",J156,0)</f>
        <v>0</v>
      </c>
      <c r="BG156" s="84">
        <f>IF(N156="zákl. přenesená",J156,0)</f>
        <v>0</v>
      </c>
      <c r="BH156" s="84">
        <f>IF(N156="sníž. přenesená",J156,0)</f>
        <v>0</v>
      </c>
      <c r="BI156" s="84">
        <f>IF(N156="nulová",J156,0)</f>
        <v>0</v>
      </c>
      <c r="BJ156" s="19" t="s">
        <v>74</v>
      </c>
      <c r="BK156" s="84">
        <f>ROUND(I156*H156,2)</f>
        <v>0</v>
      </c>
      <c r="BL156" s="19" t="s">
        <v>126</v>
      </c>
      <c r="BM156" s="83" t="s">
        <v>248</v>
      </c>
    </row>
    <row r="157" spans="2:51" s="14" customFormat="1" ht="12">
      <c r="B157" s="92"/>
      <c r="C157" s="256"/>
      <c r="D157" s="251" t="s">
        <v>140</v>
      </c>
      <c r="E157" s="257" t="s">
        <v>3</v>
      </c>
      <c r="F157" s="258" t="s">
        <v>249</v>
      </c>
      <c r="G157" s="256"/>
      <c r="H157" s="259">
        <v>4.56</v>
      </c>
      <c r="I157" s="256"/>
      <c r="J157" s="256"/>
      <c r="K157" s="256"/>
      <c r="L157" s="92"/>
      <c r="M157" s="94"/>
      <c r="N157" s="95"/>
      <c r="O157" s="95"/>
      <c r="P157" s="95"/>
      <c r="Q157" s="95"/>
      <c r="R157" s="95"/>
      <c r="S157" s="95"/>
      <c r="T157" s="96"/>
      <c r="AT157" s="93" t="s">
        <v>140</v>
      </c>
      <c r="AU157" s="93" t="s">
        <v>76</v>
      </c>
      <c r="AV157" s="14" t="s">
        <v>76</v>
      </c>
      <c r="AW157" s="14" t="s">
        <v>31</v>
      </c>
      <c r="AX157" s="14" t="s">
        <v>74</v>
      </c>
      <c r="AY157" s="93" t="s">
        <v>119</v>
      </c>
    </row>
    <row r="158" spans="2:63" s="12" customFormat="1" ht="22.9" customHeight="1">
      <c r="B158" s="69"/>
      <c r="C158" s="239"/>
      <c r="D158" s="240" t="s">
        <v>68</v>
      </c>
      <c r="E158" s="243" t="s">
        <v>126</v>
      </c>
      <c r="F158" s="243" t="s">
        <v>250</v>
      </c>
      <c r="G158" s="239"/>
      <c r="H158" s="239"/>
      <c r="I158" s="239"/>
      <c r="J158" s="244">
        <f>BK158</f>
        <v>0</v>
      </c>
      <c r="K158" s="239"/>
      <c r="L158" s="69"/>
      <c r="M158" s="71"/>
      <c r="N158" s="72"/>
      <c r="O158" s="72"/>
      <c r="P158" s="73">
        <f>SUM(P159:P213)</f>
        <v>0</v>
      </c>
      <c r="Q158" s="72"/>
      <c r="R158" s="73">
        <f>SUM(R159:R213)</f>
        <v>32.30648538</v>
      </c>
      <c r="S158" s="72"/>
      <c r="T158" s="74">
        <f>SUM(T159:T213)</f>
        <v>0</v>
      </c>
      <c r="AR158" s="70" t="s">
        <v>74</v>
      </c>
      <c r="AT158" s="75" t="s">
        <v>68</v>
      </c>
      <c r="AU158" s="75" t="s">
        <v>74</v>
      </c>
      <c r="AY158" s="70" t="s">
        <v>119</v>
      </c>
      <c r="BK158" s="76">
        <f>SUM(BK159:BK213)</f>
        <v>0</v>
      </c>
    </row>
    <row r="159" spans="1:65" s="2" customFormat="1" ht="24.2" customHeight="1">
      <c r="A159" s="26"/>
      <c r="B159" s="77"/>
      <c r="C159" s="245" t="s">
        <v>251</v>
      </c>
      <c r="D159" s="245" t="s">
        <v>121</v>
      </c>
      <c r="E159" s="246" t="s">
        <v>252</v>
      </c>
      <c r="F159" s="247" t="s">
        <v>253</v>
      </c>
      <c r="G159" s="248" t="s">
        <v>169</v>
      </c>
      <c r="H159" s="249">
        <v>12.33</v>
      </c>
      <c r="I159" s="78"/>
      <c r="J159" s="250">
        <f>ROUND(I159*H159,2)</f>
        <v>0</v>
      </c>
      <c r="K159" s="247" t="s">
        <v>125</v>
      </c>
      <c r="L159" s="27"/>
      <c r="M159" s="79" t="s">
        <v>3</v>
      </c>
      <c r="N159" s="80" t="s">
        <v>41</v>
      </c>
      <c r="O159" s="35"/>
      <c r="P159" s="81">
        <f>O159*H159</f>
        <v>0</v>
      </c>
      <c r="Q159" s="81">
        <v>2.45343</v>
      </c>
      <c r="R159" s="81">
        <f>Q159*H159</f>
        <v>30.2507919</v>
      </c>
      <c r="S159" s="81">
        <v>0</v>
      </c>
      <c r="T159" s="82">
        <f>S159*H159</f>
        <v>0</v>
      </c>
      <c r="U159" s="26"/>
      <c r="V159" s="26"/>
      <c r="W159" s="26"/>
      <c r="X159" s="26"/>
      <c r="Y159" s="26"/>
      <c r="Z159" s="26"/>
      <c r="AA159" s="26"/>
      <c r="AB159" s="26"/>
      <c r="AC159" s="26"/>
      <c r="AD159" s="26"/>
      <c r="AE159" s="26"/>
      <c r="AR159" s="83" t="s">
        <v>126</v>
      </c>
      <c r="AT159" s="83" t="s">
        <v>121</v>
      </c>
      <c r="AU159" s="83" t="s">
        <v>76</v>
      </c>
      <c r="AY159" s="19" t="s">
        <v>119</v>
      </c>
      <c r="BE159" s="84">
        <f>IF(N159="základní",J159,0)</f>
        <v>0</v>
      </c>
      <c r="BF159" s="84">
        <f>IF(N159="snížená",J159,0)</f>
        <v>0</v>
      </c>
      <c r="BG159" s="84">
        <f>IF(N159="zákl. přenesená",J159,0)</f>
        <v>0</v>
      </c>
      <c r="BH159" s="84">
        <f>IF(N159="sníž. přenesená",J159,0)</f>
        <v>0</v>
      </c>
      <c r="BI159" s="84">
        <f>IF(N159="nulová",J159,0)</f>
        <v>0</v>
      </c>
      <c r="BJ159" s="19" t="s">
        <v>74</v>
      </c>
      <c r="BK159" s="84">
        <f>ROUND(I159*H159,2)</f>
        <v>0</v>
      </c>
      <c r="BL159" s="19" t="s">
        <v>126</v>
      </c>
      <c r="BM159" s="83" t="s">
        <v>254</v>
      </c>
    </row>
    <row r="160" spans="1:47" s="2" customFormat="1" ht="39">
      <c r="A160" s="26"/>
      <c r="B160" s="27"/>
      <c r="C160" s="200"/>
      <c r="D160" s="251" t="s">
        <v>128</v>
      </c>
      <c r="E160" s="200"/>
      <c r="F160" s="252" t="s">
        <v>255</v>
      </c>
      <c r="G160" s="200"/>
      <c r="H160" s="200"/>
      <c r="I160" s="200"/>
      <c r="J160" s="200"/>
      <c r="K160" s="200"/>
      <c r="L160" s="27"/>
      <c r="M160" s="85"/>
      <c r="N160" s="86"/>
      <c r="O160" s="35"/>
      <c r="P160" s="35"/>
      <c r="Q160" s="35"/>
      <c r="R160" s="35"/>
      <c r="S160" s="35"/>
      <c r="T160" s="36"/>
      <c r="U160" s="26"/>
      <c r="V160" s="26"/>
      <c r="W160" s="26"/>
      <c r="X160" s="26"/>
      <c r="Y160" s="26"/>
      <c r="Z160" s="26"/>
      <c r="AA160" s="26"/>
      <c r="AB160" s="26"/>
      <c r="AC160" s="26"/>
      <c r="AD160" s="26"/>
      <c r="AE160" s="26"/>
      <c r="AT160" s="19" t="s">
        <v>128</v>
      </c>
      <c r="AU160" s="19" t="s">
        <v>76</v>
      </c>
    </row>
    <row r="161" spans="2:51" s="14" customFormat="1" ht="12">
      <c r="B161" s="92"/>
      <c r="C161" s="256"/>
      <c r="D161" s="251" t="s">
        <v>140</v>
      </c>
      <c r="E161" s="257" t="s">
        <v>3</v>
      </c>
      <c r="F161" s="258" t="s">
        <v>256</v>
      </c>
      <c r="G161" s="256"/>
      <c r="H161" s="259">
        <v>13.414</v>
      </c>
      <c r="I161" s="256"/>
      <c r="J161" s="256"/>
      <c r="K161" s="256"/>
      <c r="L161" s="92"/>
      <c r="M161" s="94"/>
      <c r="N161" s="95"/>
      <c r="O161" s="95"/>
      <c r="P161" s="95"/>
      <c r="Q161" s="95"/>
      <c r="R161" s="95"/>
      <c r="S161" s="95"/>
      <c r="T161" s="96"/>
      <c r="AT161" s="93" t="s">
        <v>140</v>
      </c>
      <c r="AU161" s="93" t="s">
        <v>76</v>
      </c>
      <c r="AV161" s="14" t="s">
        <v>76</v>
      </c>
      <c r="AW161" s="14" t="s">
        <v>31</v>
      </c>
      <c r="AX161" s="14" t="s">
        <v>69</v>
      </c>
      <c r="AY161" s="93" t="s">
        <v>119</v>
      </c>
    </row>
    <row r="162" spans="2:51" s="14" customFormat="1" ht="12">
      <c r="B162" s="92"/>
      <c r="C162" s="256"/>
      <c r="D162" s="251" t="s">
        <v>140</v>
      </c>
      <c r="E162" s="257" t="s">
        <v>3</v>
      </c>
      <c r="F162" s="258" t="s">
        <v>257</v>
      </c>
      <c r="G162" s="256"/>
      <c r="H162" s="259">
        <v>19.6</v>
      </c>
      <c r="I162" s="256"/>
      <c r="J162" s="256"/>
      <c r="K162" s="256"/>
      <c r="L162" s="92"/>
      <c r="M162" s="94"/>
      <c r="N162" s="95"/>
      <c r="O162" s="95"/>
      <c r="P162" s="95"/>
      <c r="Q162" s="95"/>
      <c r="R162" s="95"/>
      <c r="S162" s="95"/>
      <c r="T162" s="96"/>
      <c r="AT162" s="93" t="s">
        <v>140</v>
      </c>
      <c r="AU162" s="93" t="s">
        <v>76</v>
      </c>
      <c r="AV162" s="14" t="s">
        <v>76</v>
      </c>
      <c r="AW162" s="14" t="s">
        <v>31</v>
      </c>
      <c r="AX162" s="14" t="s">
        <v>69</v>
      </c>
      <c r="AY162" s="93" t="s">
        <v>119</v>
      </c>
    </row>
    <row r="163" spans="2:51" s="14" customFormat="1" ht="12">
      <c r="B163" s="92"/>
      <c r="C163" s="256"/>
      <c r="D163" s="251" t="s">
        <v>140</v>
      </c>
      <c r="E163" s="257" t="s">
        <v>3</v>
      </c>
      <c r="F163" s="258" t="s">
        <v>258</v>
      </c>
      <c r="G163" s="256"/>
      <c r="H163" s="259">
        <v>1.92</v>
      </c>
      <c r="I163" s="256"/>
      <c r="J163" s="256"/>
      <c r="K163" s="256"/>
      <c r="L163" s="92"/>
      <c r="M163" s="94"/>
      <c r="N163" s="95"/>
      <c r="O163" s="95"/>
      <c r="P163" s="95"/>
      <c r="Q163" s="95"/>
      <c r="R163" s="95"/>
      <c r="S163" s="95"/>
      <c r="T163" s="96"/>
      <c r="AT163" s="93" t="s">
        <v>140</v>
      </c>
      <c r="AU163" s="93" t="s">
        <v>76</v>
      </c>
      <c r="AV163" s="14" t="s">
        <v>76</v>
      </c>
      <c r="AW163" s="14" t="s">
        <v>31</v>
      </c>
      <c r="AX163" s="14" t="s">
        <v>69</v>
      </c>
      <c r="AY163" s="93" t="s">
        <v>119</v>
      </c>
    </row>
    <row r="164" spans="2:51" s="14" customFormat="1" ht="12">
      <c r="B164" s="92"/>
      <c r="C164" s="256"/>
      <c r="D164" s="251" t="s">
        <v>140</v>
      </c>
      <c r="E164" s="257" t="s">
        <v>3</v>
      </c>
      <c r="F164" s="258" t="s">
        <v>259</v>
      </c>
      <c r="G164" s="256"/>
      <c r="H164" s="259">
        <v>6.386</v>
      </c>
      <c r="I164" s="256"/>
      <c r="J164" s="256"/>
      <c r="K164" s="256"/>
      <c r="L164" s="92"/>
      <c r="M164" s="94"/>
      <c r="N164" s="95"/>
      <c r="O164" s="95"/>
      <c r="P164" s="95"/>
      <c r="Q164" s="95"/>
      <c r="R164" s="95"/>
      <c r="S164" s="95"/>
      <c r="T164" s="96"/>
      <c r="AT164" s="93" t="s">
        <v>140</v>
      </c>
      <c r="AU164" s="93" t="s">
        <v>76</v>
      </c>
      <c r="AV164" s="14" t="s">
        <v>76</v>
      </c>
      <c r="AW164" s="14" t="s">
        <v>31</v>
      </c>
      <c r="AX164" s="14" t="s">
        <v>69</v>
      </c>
      <c r="AY164" s="93" t="s">
        <v>119</v>
      </c>
    </row>
    <row r="165" spans="2:51" s="14" customFormat="1" ht="12">
      <c r="B165" s="92"/>
      <c r="C165" s="256"/>
      <c r="D165" s="251" t="s">
        <v>140</v>
      </c>
      <c r="E165" s="257" t="s">
        <v>3</v>
      </c>
      <c r="F165" s="258" t="s">
        <v>260</v>
      </c>
      <c r="G165" s="256"/>
      <c r="H165" s="259">
        <v>2.7</v>
      </c>
      <c r="I165" s="256"/>
      <c r="J165" s="256"/>
      <c r="K165" s="256"/>
      <c r="L165" s="92"/>
      <c r="M165" s="94"/>
      <c r="N165" s="95"/>
      <c r="O165" s="95"/>
      <c r="P165" s="95"/>
      <c r="Q165" s="95"/>
      <c r="R165" s="95"/>
      <c r="S165" s="95"/>
      <c r="T165" s="96"/>
      <c r="AT165" s="93" t="s">
        <v>140</v>
      </c>
      <c r="AU165" s="93" t="s">
        <v>76</v>
      </c>
      <c r="AV165" s="14" t="s">
        <v>76</v>
      </c>
      <c r="AW165" s="14" t="s">
        <v>31</v>
      </c>
      <c r="AX165" s="14" t="s">
        <v>69</v>
      </c>
      <c r="AY165" s="93" t="s">
        <v>119</v>
      </c>
    </row>
    <row r="166" spans="2:51" s="14" customFormat="1" ht="12">
      <c r="B166" s="92"/>
      <c r="C166" s="256"/>
      <c r="D166" s="251" t="s">
        <v>140</v>
      </c>
      <c r="E166" s="257" t="s">
        <v>3</v>
      </c>
      <c r="F166" s="258" t="s">
        <v>261</v>
      </c>
      <c r="G166" s="256"/>
      <c r="H166" s="259">
        <v>0.3</v>
      </c>
      <c r="I166" s="256"/>
      <c r="J166" s="256"/>
      <c r="K166" s="256"/>
      <c r="L166" s="92"/>
      <c r="M166" s="94"/>
      <c r="N166" s="95"/>
      <c r="O166" s="95"/>
      <c r="P166" s="95"/>
      <c r="Q166" s="95"/>
      <c r="R166" s="95"/>
      <c r="S166" s="95"/>
      <c r="T166" s="96"/>
      <c r="AT166" s="93" t="s">
        <v>140</v>
      </c>
      <c r="AU166" s="93" t="s">
        <v>76</v>
      </c>
      <c r="AV166" s="14" t="s">
        <v>76</v>
      </c>
      <c r="AW166" s="14" t="s">
        <v>31</v>
      </c>
      <c r="AX166" s="14" t="s">
        <v>69</v>
      </c>
      <c r="AY166" s="93" t="s">
        <v>119</v>
      </c>
    </row>
    <row r="167" spans="2:51" s="14" customFormat="1" ht="12">
      <c r="B167" s="92"/>
      <c r="C167" s="256"/>
      <c r="D167" s="251" t="s">
        <v>140</v>
      </c>
      <c r="E167" s="257" t="s">
        <v>3</v>
      </c>
      <c r="F167" s="258" t="s">
        <v>262</v>
      </c>
      <c r="G167" s="256"/>
      <c r="H167" s="259">
        <v>4</v>
      </c>
      <c r="I167" s="256"/>
      <c r="J167" s="256"/>
      <c r="K167" s="256"/>
      <c r="L167" s="92"/>
      <c r="M167" s="94"/>
      <c r="N167" s="95"/>
      <c r="O167" s="95"/>
      <c r="P167" s="95"/>
      <c r="Q167" s="95"/>
      <c r="R167" s="95"/>
      <c r="S167" s="95"/>
      <c r="T167" s="96"/>
      <c r="AT167" s="93" t="s">
        <v>140</v>
      </c>
      <c r="AU167" s="93" t="s">
        <v>76</v>
      </c>
      <c r="AV167" s="14" t="s">
        <v>76</v>
      </c>
      <c r="AW167" s="14" t="s">
        <v>31</v>
      </c>
      <c r="AX167" s="14" t="s">
        <v>69</v>
      </c>
      <c r="AY167" s="93" t="s">
        <v>119</v>
      </c>
    </row>
    <row r="168" spans="2:51" s="14" customFormat="1" ht="12">
      <c r="B168" s="92"/>
      <c r="C168" s="256"/>
      <c r="D168" s="251" t="s">
        <v>140</v>
      </c>
      <c r="E168" s="257" t="s">
        <v>3</v>
      </c>
      <c r="F168" s="258" t="s">
        <v>263</v>
      </c>
      <c r="G168" s="256"/>
      <c r="H168" s="259">
        <v>1</v>
      </c>
      <c r="I168" s="256"/>
      <c r="J168" s="256"/>
      <c r="K168" s="256"/>
      <c r="L168" s="92"/>
      <c r="M168" s="94"/>
      <c r="N168" s="95"/>
      <c r="O168" s="95"/>
      <c r="P168" s="95"/>
      <c r="Q168" s="95"/>
      <c r="R168" s="95"/>
      <c r="S168" s="95"/>
      <c r="T168" s="96"/>
      <c r="AT168" s="93" t="s">
        <v>140</v>
      </c>
      <c r="AU168" s="93" t="s">
        <v>76</v>
      </c>
      <c r="AV168" s="14" t="s">
        <v>76</v>
      </c>
      <c r="AW168" s="14" t="s">
        <v>31</v>
      </c>
      <c r="AX168" s="14" t="s">
        <v>69</v>
      </c>
      <c r="AY168" s="93" t="s">
        <v>119</v>
      </c>
    </row>
    <row r="169" spans="2:51" s="16" customFormat="1" ht="12">
      <c r="B169" s="106"/>
      <c r="C169" s="270"/>
      <c r="D169" s="251" t="s">
        <v>140</v>
      </c>
      <c r="E169" s="271" t="s">
        <v>3</v>
      </c>
      <c r="F169" s="272" t="s">
        <v>264</v>
      </c>
      <c r="G169" s="270"/>
      <c r="H169" s="273">
        <v>49.32</v>
      </c>
      <c r="I169" s="270"/>
      <c r="J169" s="270"/>
      <c r="K169" s="270"/>
      <c r="L169" s="106"/>
      <c r="M169" s="108"/>
      <c r="N169" s="109"/>
      <c r="O169" s="109"/>
      <c r="P169" s="109"/>
      <c r="Q169" s="109"/>
      <c r="R169" s="109"/>
      <c r="S169" s="109"/>
      <c r="T169" s="110"/>
      <c r="AT169" s="107" t="s">
        <v>140</v>
      </c>
      <c r="AU169" s="107" t="s">
        <v>76</v>
      </c>
      <c r="AV169" s="16" t="s">
        <v>134</v>
      </c>
      <c r="AW169" s="16" t="s">
        <v>31</v>
      </c>
      <c r="AX169" s="16" t="s">
        <v>69</v>
      </c>
      <c r="AY169" s="107" t="s">
        <v>119</v>
      </c>
    </row>
    <row r="170" spans="2:51" s="14" customFormat="1" ht="12">
      <c r="B170" s="92"/>
      <c r="C170" s="256"/>
      <c r="D170" s="251" t="s">
        <v>140</v>
      </c>
      <c r="E170" s="257" t="s">
        <v>3</v>
      </c>
      <c r="F170" s="258" t="s">
        <v>265</v>
      </c>
      <c r="G170" s="256"/>
      <c r="H170" s="259">
        <v>12.33</v>
      </c>
      <c r="I170" s="256"/>
      <c r="J170" s="256"/>
      <c r="K170" s="256"/>
      <c r="L170" s="92"/>
      <c r="M170" s="94"/>
      <c r="N170" s="95"/>
      <c r="O170" s="95"/>
      <c r="P170" s="95"/>
      <c r="Q170" s="95"/>
      <c r="R170" s="95"/>
      <c r="S170" s="95"/>
      <c r="T170" s="96"/>
      <c r="AT170" s="93" t="s">
        <v>140</v>
      </c>
      <c r="AU170" s="93" t="s">
        <v>76</v>
      </c>
      <c r="AV170" s="14" t="s">
        <v>76</v>
      </c>
      <c r="AW170" s="14" t="s">
        <v>31</v>
      </c>
      <c r="AX170" s="14" t="s">
        <v>74</v>
      </c>
      <c r="AY170" s="93" t="s">
        <v>119</v>
      </c>
    </row>
    <row r="171" spans="1:65" s="2" customFormat="1" ht="14.45" customHeight="1">
      <c r="A171" s="26"/>
      <c r="B171" s="77"/>
      <c r="C171" s="245" t="s">
        <v>266</v>
      </c>
      <c r="D171" s="245" t="s">
        <v>121</v>
      </c>
      <c r="E171" s="246" t="s">
        <v>267</v>
      </c>
      <c r="F171" s="247" t="s">
        <v>268</v>
      </c>
      <c r="G171" s="248" t="s">
        <v>137</v>
      </c>
      <c r="H171" s="249">
        <v>49.32</v>
      </c>
      <c r="I171" s="78"/>
      <c r="J171" s="250">
        <f>ROUND(I171*H171,2)</f>
        <v>0</v>
      </c>
      <c r="K171" s="247" t="s">
        <v>125</v>
      </c>
      <c r="L171" s="27"/>
      <c r="M171" s="79" t="s">
        <v>3</v>
      </c>
      <c r="N171" s="80" t="s">
        <v>41</v>
      </c>
      <c r="O171" s="35"/>
      <c r="P171" s="81">
        <f>O171*H171</f>
        <v>0</v>
      </c>
      <c r="Q171" s="81">
        <v>0.00533</v>
      </c>
      <c r="R171" s="81">
        <f>Q171*H171</f>
        <v>0.2628756</v>
      </c>
      <c r="S171" s="81">
        <v>0</v>
      </c>
      <c r="T171" s="82">
        <f>S171*H171</f>
        <v>0</v>
      </c>
      <c r="U171" s="26"/>
      <c r="V171" s="26"/>
      <c r="W171" s="26"/>
      <c r="X171" s="26"/>
      <c r="Y171" s="26"/>
      <c r="Z171" s="26"/>
      <c r="AA171" s="26"/>
      <c r="AB171" s="26"/>
      <c r="AC171" s="26"/>
      <c r="AD171" s="26"/>
      <c r="AE171" s="26"/>
      <c r="AR171" s="83" t="s">
        <v>126</v>
      </c>
      <c r="AT171" s="83" t="s">
        <v>121</v>
      </c>
      <c r="AU171" s="83" t="s">
        <v>76</v>
      </c>
      <c r="AY171" s="19" t="s">
        <v>119</v>
      </c>
      <c r="BE171" s="84">
        <f>IF(N171="základní",J171,0)</f>
        <v>0</v>
      </c>
      <c r="BF171" s="84">
        <f>IF(N171="snížená",J171,0)</f>
        <v>0</v>
      </c>
      <c r="BG171" s="84">
        <f>IF(N171="zákl. přenesená",J171,0)</f>
        <v>0</v>
      </c>
      <c r="BH171" s="84">
        <f>IF(N171="sníž. přenesená",J171,0)</f>
        <v>0</v>
      </c>
      <c r="BI171" s="84">
        <f>IF(N171="nulová",J171,0)</f>
        <v>0</v>
      </c>
      <c r="BJ171" s="19" t="s">
        <v>74</v>
      </c>
      <c r="BK171" s="84">
        <f>ROUND(I171*H171,2)</f>
        <v>0</v>
      </c>
      <c r="BL171" s="19" t="s">
        <v>126</v>
      </c>
      <c r="BM171" s="83" t="s">
        <v>269</v>
      </c>
    </row>
    <row r="172" spans="1:47" s="2" customFormat="1" ht="146.25">
      <c r="A172" s="26"/>
      <c r="B172" s="27"/>
      <c r="C172" s="200"/>
      <c r="D172" s="251" t="s">
        <v>128</v>
      </c>
      <c r="E172" s="200"/>
      <c r="F172" s="252" t="s">
        <v>270</v>
      </c>
      <c r="G172" s="200"/>
      <c r="H172" s="200"/>
      <c r="I172" s="200"/>
      <c r="J172" s="200"/>
      <c r="K172" s="200"/>
      <c r="L172" s="27"/>
      <c r="M172" s="85"/>
      <c r="N172" s="86"/>
      <c r="O172" s="35"/>
      <c r="P172" s="35"/>
      <c r="Q172" s="35"/>
      <c r="R172" s="35"/>
      <c r="S172" s="35"/>
      <c r="T172" s="36"/>
      <c r="U172" s="26"/>
      <c r="V172" s="26"/>
      <c r="W172" s="26"/>
      <c r="X172" s="26"/>
      <c r="Y172" s="26"/>
      <c r="Z172" s="26"/>
      <c r="AA172" s="26"/>
      <c r="AB172" s="26"/>
      <c r="AC172" s="26"/>
      <c r="AD172" s="26"/>
      <c r="AE172" s="26"/>
      <c r="AT172" s="19" t="s">
        <v>128</v>
      </c>
      <c r="AU172" s="19" t="s">
        <v>76</v>
      </c>
    </row>
    <row r="173" spans="2:51" s="14" customFormat="1" ht="12">
      <c r="B173" s="92"/>
      <c r="C173" s="256"/>
      <c r="D173" s="251" t="s">
        <v>140</v>
      </c>
      <c r="E173" s="257" t="s">
        <v>3</v>
      </c>
      <c r="F173" s="258" t="s">
        <v>256</v>
      </c>
      <c r="G173" s="256"/>
      <c r="H173" s="259">
        <v>13.414</v>
      </c>
      <c r="I173" s="256"/>
      <c r="J173" s="256"/>
      <c r="K173" s="256"/>
      <c r="L173" s="92"/>
      <c r="M173" s="94"/>
      <c r="N173" s="95"/>
      <c r="O173" s="95"/>
      <c r="P173" s="95"/>
      <c r="Q173" s="95"/>
      <c r="R173" s="95"/>
      <c r="S173" s="95"/>
      <c r="T173" s="96"/>
      <c r="AT173" s="93" t="s">
        <v>140</v>
      </c>
      <c r="AU173" s="93" t="s">
        <v>76</v>
      </c>
      <c r="AV173" s="14" t="s">
        <v>76</v>
      </c>
      <c r="AW173" s="14" t="s">
        <v>31</v>
      </c>
      <c r="AX173" s="14" t="s">
        <v>69</v>
      </c>
      <c r="AY173" s="93" t="s">
        <v>119</v>
      </c>
    </row>
    <row r="174" spans="2:51" s="14" customFormat="1" ht="12">
      <c r="B174" s="92"/>
      <c r="C174" s="256"/>
      <c r="D174" s="251" t="s">
        <v>140</v>
      </c>
      <c r="E174" s="257" t="s">
        <v>3</v>
      </c>
      <c r="F174" s="258" t="s">
        <v>257</v>
      </c>
      <c r="G174" s="256"/>
      <c r="H174" s="259">
        <v>19.6</v>
      </c>
      <c r="I174" s="256"/>
      <c r="J174" s="256"/>
      <c r="K174" s="256"/>
      <c r="L174" s="92"/>
      <c r="M174" s="94"/>
      <c r="N174" s="95"/>
      <c r="O174" s="95"/>
      <c r="P174" s="95"/>
      <c r="Q174" s="95"/>
      <c r="R174" s="95"/>
      <c r="S174" s="95"/>
      <c r="T174" s="96"/>
      <c r="AT174" s="93" t="s">
        <v>140</v>
      </c>
      <c r="AU174" s="93" t="s">
        <v>76</v>
      </c>
      <c r="AV174" s="14" t="s">
        <v>76</v>
      </c>
      <c r="AW174" s="14" t="s">
        <v>31</v>
      </c>
      <c r="AX174" s="14" t="s">
        <v>69</v>
      </c>
      <c r="AY174" s="93" t="s">
        <v>119</v>
      </c>
    </row>
    <row r="175" spans="2:51" s="14" customFormat="1" ht="12">
      <c r="B175" s="92"/>
      <c r="C175" s="256"/>
      <c r="D175" s="251" t="s">
        <v>140</v>
      </c>
      <c r="E175" s="257" t="s">
        <v>3</v>
      </c>
      <c r="F175" s="258" t="s">
        <v>258</v>
      </c>
      <c r="G175" s="256"/>
      <c r="H175" s="259">
        <v>1.92</v>
      </c>
      <c r="I175" s="256"/>
      <c r="J175" s="256"/>
      <c r="K175" s="256"/>
      <c r="L175" s="92"/>
      <c r="M175" s="94"/>
      <c r="N175" s="95"/>
      <c r="O175" s="95"/>
      <c r="P175" s="95"/>
      <c r="Q175" s="95"/>
      <c r="R175" s="95"/>
      <c r="S175" s="95"/>
      <c r="T175" s="96"/>
      <c r="AT175" s="93" t="s">
        <v>140</v>
      </c>
      <c r="AU175" s="93" t="s">
        <v>76</v>
      </c>
      <c r="AV175" s="14" t="s">
        <v>76</v>
      </c>
      <c r="AW175" s="14" t="s">
        <v>31</v>
      </c>
      <c r="AX175" s="14" t="s">
        <v>69</v>
      </c>
      <c r="AY175" s="93" t="s">
        <v>119</v>
      </c>
    </row>
    <row r="176" spans="2:51" s="14" customFormat="1" ht="12">
      <c r="B176" s="92"/>
      <c r="C176" s="256"/>
      <c r="D176" s="251" t="s">
        <v>140</v>
      </c>
      <c r="E176" s="257" t="s">
        <v>3</v>
      </c>
      <c r="F176" s="258" t="s">
        <v>259</v>
      </c>
      <c r="G176" s="256"/>
      <c r="H176" s="259">
        <v>6.386</v>
      </c>
      <c r="I176" s="256"/>
      <c r="J176" s="256"/>
      <c r="K176" s="256"/>
      <c r="L176" s="92"/>
      <c r="M176" s="94"/>
      <c r="N176" s="95"/>
      <c r="O176" s="95"/>
      <c r="P176" s="95"/>
      <c r="Q176" s="95"/>
      <c r="R176" s="95"/>
      <c r="S176" s="95"/>
      <c r="T176" s="96"/>
      <c r="AT176" s="93" t="s">
        <v>140</v>
      </c>
      <c r="AU176" s="93" t="s">
        <v>76</v>
      </c>
      <c r="AV176" s="14" t="s">
        <v>76</v>
      </c>
      <c r="AW176" s="14" t="s">
        <v>31</v>
      </c>
      <c r="AX176" s="14" t="s">
        <v>69</v>
      </c>
      <c r="AY176" s="93" t="s">
        <v>119</v>
      </c>
    </row>
    <row r="177" spans="2:51" s="14" customFormat="1" ht="12">
      <c r="B177" s="92"/>
      <c r="C177" s="256"/>
      <c r="D177" s="251" t="s">
        <v>140</v>
      </c>
      <c r="E177" s="257" t="s">
        <v>3</v>
      </c>
      <c r="F177" s="258" t="s">
        <v>260</v>
      </c>
      <c r="G177" s="256"/>
      <c r="H177" s="259">
        <v>2.7</v>
      </c>
      <c r="I177" s="256"/>
      <c r="J177" s="256"/>
      <c r="K177" s="256"/>
      <c r="L177" s="92"/>
      <c r="M177" s="94"/>
      <c r="N177" s="95"/>
      <c r="O177" s="95"/>
      <c r="P177" s="95"/>
      <c r="Q177" s="95"/>
      <c r="R177" s="95"/>
      <c r="S177" s="95"/>
      <c r="T177" s="96"/>
      <c r="AT177" s="93" t="s">
        <v>140</v>
      </c>
      <c r="AU177" s="93" t="s">
        <v>76</v>
      </c>
      <c r="AV177" s="14" t="s">
        <v>76</v>
      </c>
      <c r="AW177" s="14" t="s">
        <v>31</v>
      </c>
      <c r="AX177" s="14" t="s">
        <v>69</v>
      </c>
      <c r="AY177" s="93" t="s">
        <v>119</v>
      </c>
    </row>
    <row r="178" spans="2:51" s="14" customFormat="1" ht="12">
      <c r="B178" s="92"/>
      <c r="C178" s="256"/>
      <c r="D178" s="251" t="s">
        <v>140</v>
      </c>
      <c r="E178" s="257" t="s">
        <v>3</v>
      </c>
      <c r="F178" s="258" t="s">
        <v>261</v>
      </c>
      <c r="G178" s="256"/>
      <c r="H178" s="259">
        <v>0.3</v>
      </c>
      <c r="I178" s="256"/>
      <c r="J178" s="256"/>
      <c r="K178" s="256"/>
      <c r="L178" s="92"/>
      <c r="M178" s="94"/>
      <c r="N178" s="95"/>
      <c r="O178" s="95"/>
      <c r="P178" s="95"/>
      <c r="Q178" s="95"/>
      <c r="R178" s="95"/>
      <c r="S178" s="95"/>
      <c r="T178" s="96"/>
      <c r="AT178" s="93" t="s">
        <v>140</v>
      </c>
      <c r="AU178" s="93" t="s">
        <v>76</v>
      </c>
      <c r="AV178" s="14" t="s">
        <v>76</v>
      </c>
      <c r="AW178" s="14" t="s">
        <v>31</v>
      </c>
      <c r="AX178" s="14" t="s">
        <v>69</v>
      </c>
      <c r="AY178" s="93" t="s">
        <v>119</v>
      </c>
    </row>
    <row r="179" spans="2:51" s="14" customFormat="1" ht="12">
      <c r="B179" s="92"/>
      <c r="C179" s="256"/>
      <c r="D179" s="251" t="s">
        <v>140</v>
      </c>
      <c r="E179" s="257" t="s">
        <v>3</v>
      </c>
      <c r="F179" s="258" t="s">
        <v>262</v>
      </c>
      <c r="G179" s="256"/>
      <c r="H179" s="259">
        <v>4</v>
      </c>
      <c r="I179" s="256"/>
      <c r="J179" s="256"/>
      <c r="K179" s="256"/>
      <c r="L179" s="92"/>
      <c r="M179" s="94"/>
      <c r="N179" s="95"/>
      <c r="O179" s="95"/>
      <c r="P179" s="95"/>
      <c r="Q179" s="95"/>
      <c r="R179" s="95"/>
      <c r="S179" s="95"/>
      <c r="T179" s="96"/>
      <c r="AT179" s="93" t="s">
        <v>140</v>
      </c>
      <c r="AU179" s="93" t="s">
        <v>76</v>
      </c>
      <c r="AV179" s="14" t="s">
        <v>76</v>
      </c>
      <c r="AW179" s="14" t="s">
        <v>31</v>
      </c>
      <c r="AX179" s="14" t="s">
        <v>69</v>
      </c>
      <c r="AY179" s="93" t="s">
        <v>119</v>
      </c>
    </row>
    <row r="180" spans="2:51" s="14" customFormat="1" ht="12">
      <c r="B180" s="92"/>
      <c r="C180" s="256"/>
      <c r="D180" s="251" t="s">
        <v>140</v>
      </c>
      <c r="E180" s="257" t="s">
        <v>3</v>
      </c>
      <c r="F180" s="258" t="s">
        <v>263</v>
      </c>
      <c r="G180" s="256"/>
      <c r="H180" s="259">
        <v>1</v>
      </c>
      <c r="I180" s="256"/>
      <c r="J180" s="256"/>
      <c r="K180" s="256"/>
      <c r="L180" s="92"/>
      <c r="M180" s="94"/>
      <c r="N180" s="95"/>
      <c r="O180" s="95"/>
      <c r="P180" s="95"/>
      <c r="Q180" s="95"/>
      <c r="R180" s="95"/>
      <c r="S180" s="95"/>
      <c r="T180" s="96"/>
      <c r="AT180" s="93" t="s">
        <v>140</v>
      </c>
      <c r="AU180" s="93" t="s">
        <v>76</v>
      </c>
      <c r="AV180" s="14" t="s">
        <v>76</v>
      </c>
      <c r="AW180" s="14" t="s">
        <v>31</v>
      </c>
      <c r="AX180" s="14" t="s">
        <v>69</v>
      </c>
      <c r="AY180" s="93" t="s">
        <v>119</v>
      </c>
    </row>
    <row r="181" spans="2:51" s="16" customFormat="1" ht="12">
      <c r="B181" s="106"/>
      <c r="C181" s="270"/>
      <c r="D181" s="251" t="s">
        <v>140</v>
      </c>
      <c r="E181" s="271" t="s">
        <v>3</v>
      </c>
      <c r="F181" s="272" t="s">
        <v>264</v>
      </c>
      <c r="G181" s="270"/>
      <c r="H181" s="273">
        <v>49.32</v>
      </c>
      <c r="I181" s="270"/>
      <c r="J181" s="270"/>
      <c r="K181" s="270"/>
      <c r="L181" s="106"/>
      <c r="M181" s="108"/>
      <c r="N181" s="109"/>
      <c r="O181" s="109"/>
      <c r="P181" s="109"/>
      <c r="Q181" s="109"/>
      <c r="R181" s="109"/>
      <c r="S181" s="109"/>
      <c r="T181" s="110"/>
      <c r="AT181" s="107" t="s">
        <v>140</v>
      </c>
      <c r="AU181" s="107" t="s">
        <v>76</v>
      </c>
      <c r="AV181" s="16" t="s">
        <v>134</v>
      </c>
      <c r="AW181" s="16" t="s">
        <v>31</v>
      </c>
      <c r="AX181" s="16" t="s">
        <v>74</v>
      </c>
      <c r="AY181" s="107" t="s">
        <v>119</v>
      </c>
    </row>
    <row r="182" spans="1:65" s="2" customFormat="1" ht="24.2" customHeight="1">
      <c r="A182" s="26"/>
      <c r="B182" s="77"/>
      <c r="C182" s="245" t="s">
        <v>271</v>
      </c>
      <c r="D182" s="245" t="s">
        <v>121</v>
      </c>
      <c r="E182" s="246" t="s">
        <v>272</v>
      </c>
      <c r="F182" s="247" t="s">
        <v>273</v>
      </c>
      <c r="G182" s="248" t="s">
        <v>137</v>
      </c>
      <c r="H182" s="249">
        <v>49.32</v>
      </c>
      <c r="I182" s="78"/>
      <c r="J182" s="250">
        <f>ROUND(I182*H182,2)</f>
        <v>0</v>
      </c>
      <c r="K182" s="247" t="s">
        <v>125</v>
      </c>
      <c r="L182" s="27"/>
      <c r="M182" s="79" t="s">
        <v>3</v>
      </c>
      <c r="N182" s="80" t="s">
        <v>41</v>
      </c>
      <c r="O182" s="35"/>
      <c r="P182" s="81">
        <f>O182*H182</f>
        <v>0</v>
      </c>
      <c r="Q182" s="81">
        <v>0</v>
      </c>
      <c r="R182" s="81">
        <f>Q182*H182</f>
        <v>0</v>
      </c>
      <c r="S182" s="81">
        <v>0</v>
      </c>
      <c r="T182" s="82">
        <f>S182*H182</f>
        <v>0</v>
      </c>
      <c r="U182" s="26"/>
      <c r="V182" s="26"/>
      <c r="W182" s="26"/>
      <c r="X182" s="26"/>
      <c r="Y182" s="26"/>
      <c r="Z182" s="26"/>
      <c r="AA182" s="26"/>
      <c r="AB182" s="26"/>
      <c r="AC182" s="26"/>
      <c r="AD182" s="26"/>
      <c r="AE182" s="26"/>
      <c r="AR182" s="83" t="s">
        <v>126</v>
      </c>
      <c r="AT182" s="83" t="s">
        <v>121</v>
      </c>
      <c r="AU182" s="83" t="s">
        <v>76</v>
      </c>
      <c r="AY182" s="19" t="s">
        <v>119</v>
      </c>
      <c r="BE182" s="84">
        <f>IF(N182="základní",J182,0)</f>
        <v>0</v>
      </c>
      <c r="BF182" s="84">
        <f>IF(N182="snížená",J182,0)</f>
        <v>0</v>
      </c>
      <c r="BG182" s="84">
        <f>IF(N182="zákl. přenesená",J182,0)</f>
        <v>0</v>
      </c>
      <c r="BH182" s="84">
        <f>IF(N182="sníž. přenesená",J182,0)</f>
        <v>0</v>
      </c>
      <c r="BI182" s="84">
        <f>IF(N182="nulová",J182,0)</f>
        <v>0</v>
      </c>
      <c r="BJ182" s="19" t="s">
        <v>74</v>
      </c>
      <c r="BK182" s="84">
        <f>ROUND(I182*H182,2)</f>
        <v>0</v>
      </c>
      <c r="BL182" s="19" t="s">
        <v>126</v>
      </c>
      <c r="BM182" s="83" t="s">
        <v>274</v>
      </c>
    </row>
    <row r="183" spans="1:47" s="2" customFormat="1" ht="146.25">
      <c r="A183" s="26"/>
      <c r="B183" s="27"/>
      <c r="C183" s="200"/>
      <c r="D183" s="251" t="s">
        <v>128</v>
      </c>
      <c r="E183" s="200"/>
      <c r="F183" s="252" t="s">
        <v>270</v>
      </c>
      <c r="G183" s="200"/>
      <c r="H183" s="200"/>
      <c r="I183" s="200"/>
      <c r="J183" s="200"/>
      <c r="K183" s="200"/>
      <c r="L183" s="27"/>
      <c r="M183" s="85"/>
      <c r="N183" s="86"/>
      <c r="O183" s="35"/>
      <c r="P183" s="35"/>
      <c r="Q183" s="35"/>
      <c r="R183" s="35"/>
      <c r="S183" s="35"/>
      <c r="T183" s="36"/>
      <c r="U183" s="26"/>
      <c r="V183" s="26"/>
      <c r="W183" s="26"/>
      <c r="X183" s="26"/>
      <c r="Y183" s="26"/>
      <c r="Z183" s="26"/>
      <c r="AA183" s="26"/>
      <c r="AB183" s="26"/>
      <c r="AC183" s="26"/>
      <c r="AD183" s="26"/>
      <c r="AE183" s="26"/>
      <c r="AT183" s="19" t="s">
        <v>128</v>
      </c>
      <c r="AU183" s="19" t="s">
        <v>76</v>
      </c>
    </row>
    <row r="184" spans="1:65" s="2" customFormat="1" ht="24.2" customHeight="1">
      <c r="A184" s="26"/>
      <c r="B184" s="77"/>
      <c r="C184" s="245" t="s">
        <v>275</v>
      </c>
      <c r="D184" s="245" t="s">
        <v>121</v>
      </c>
      <c r="E184" s="246" t="s">
        <v>276</v>
      </c>
      <c r="F184" s="247" t="s">
        <v>277</v>
      </c>
      <c r="G184" s="248" t="s">
        <v>137</v>
      </c>
      <c r="H184" s="249">
        <v>49.32</v>
      </c>
      <c r="I184" s="78"/>
      <c r="J184" s="250">
        <f>ROUND(I184*H184,2)</f>
        <v>0</v>
      </c>
      <c r="K184" s="247" t="s">
        <v>125</v>
      </c>
      <c r="L184" s="27"/>
      <c r="M184" s="79" t="s">
        <v>3</v>
      </c>
      <c r="N184" s="80" t="s">
        <v>41</v>
      </c>
      <c r="O184" s="35"/>
      <c r="P184" s="81">
        <f>O184*H184</f>
        <v>0</v>
      </c>
      <c r="Q184" s="81">
        <v>0.00088</v>
      </c>
      <c r="R184" s="81">
        <f>Q184*H184</f>
        <v>0.0434016</v>
      </c>
      <c r="S184" s="81">
        <v>0</v>
      </c>
      <c r="T184" s="82">
        <f>S184*H184</f>
        <v>0</v>
      </c>
      <c r="U184" s="26"/>
      <c r="V184" s="26"/>
      <c r="W184" s="26"/>
      <c r="X184" s="26"/>
      <c r="Y184" s="26"/>
      <c r="Z184" s="26"/>
      <c r="AA184" s="26"/>
      <c r="AB184" s="26"/>
      <c r="AC184" s="26"/>
      <c r="AD184" s="26"/>
      <c r="AE184" s="26"/>
      <c r="AR184" s="83" t="s">
        <v>126</v>
      </c>
      <c r="AT184" s="83" t="s">
        <v>121</v>
      </c>
      <c r="AU184" s="83" t="s">
        <v>76</v>
      </c>
      <c r="AY184" s="19" t="s">
        <v>119</v>
      </c>
      <c r="BE184" s="84">
        <f>IF(N184="základní",J184,0)</f>
        <v>0</v>
      </c>
      <c r="BF184" s="84">
        <f>IF(N184="snížená",J184,0)</f>
        <v>0</v>
      </c>
      <c r="BG184" s="84">
        <f>IF(N184="zákl. přenesená",J184,0)</f>
        <v>0</v>
      </c>
      <c r="BH184" s="84">
        <f>IF(N184="sníž. přenesená",J184,0)</f>
        <v>0</v>
      </c>
      <c r="BI184" s="84">
        <f>IF(N184="nulová",J184,0)</f>
        <v>0</v>
      </c>
      <c r="BJ184" s="19" t="s">
        <v>74</v>
      </c>
      <c r="BK184" s="84">
        <f>ROUND(I184*H184,2)</f>
        <v>0</v>
      </c>
      <c r="BL184" s="19" t="s">
        <v>126</v>
      </c>
      <c r="BM184" s="83" t="s">
        <v>278</v>
      </c>
    </row>
    <row r="185" spans="1:47" s="2" customFormat="1" ht="29.25">
      <c r="A185" s="26"/>
      <c r="B185" s="27"/>
      <c r="C185" s="200"/>
      <c r="D185" s="251" t="s">
        <v>128</v>
      </c>
      <c r="E185" s="200"/>
      <c r="F185" s="252" t="s">
        <v>279</v>
      </c>
      <c r="G185" s="200"/>
      <c r="H185" s="200"/>
      <c r="I185" s="200"/>
      <c r="J185" s="200"/>
      <c r="K185" s="200"/>
      <c r="L185" s="27"/>
      <c r="M185" s="85"/>
      <c r="N185" s="86"/>
      <c r="O185" s="35"/>
      <c r="P185" s="35"/>
      <c r="Q185" s="35"/>
      <c r="R185" s="35"/>
      <c r="S185" s="35"/>
      <c r="T185" s="36"/>
      <c r="U185" s="26"/>
      <c r="V185" s="26"/>
      <c r="W185" s="26"/>
      <c r="X185" s="26"/>
      <c r="Y185" s="26"/>
      <c r="Z185" s="26"/>
      <c r="AA185" s="26"/>
      <c r="AB185" s="26"/>
      <c r="AC185" s="26"/>
      <c r="AD185" s="26"/>
      <c r="AE185" s="26"/>
      <c r="AT185" s="19" t="s">
        <v>128</v>
      </c>
      <c r="AU185" s="19" t="s">
        <v>76</v>
      </c>
    </row>
    <row r="186" spans="2:51" s="14" customFormat="1" ht="12">
      <c r="B186" s="92"/>
      <c r="C186" s="256"/>
      <c r="D186" s="251" t="s">
        <v>140</v>
      </c>
      <c r="E186" s="257" t="s">
        <v>3</v>
      </c>
      <c r="F186" s="258" t="s">
        <v>280</v>
      </c>
      <c r="G186" s="256"/>
      <c r="H186" s="259">
        <v>49.32</v>
      </c>
      <c r="I186" s="256"/>
      <c r="J186" s="256"/>
      <c r="K186" s="256"/>
      <c r="L186" s="92"/>
      <c r="M186" s="94"/>
      <c r="N186" s="95"/>
      <c r="O186" s="95"/>
      <c r="P186" s="95"/>
      <c r="Q186" s="95"/>
      <c r="R186" s="95"/>
      <c r="S186" s="95"/>
      <c r="T186" s="96"/>
      <c r="AT186" s="93" t="s">
        <v>140</v>
      </c>
      <c r="AU186" s="93" t="s">
        <v>76</v>
      </c>
      <c r="AV186" s="14" t="s">
        <v>76</v>
      </c>
      <c r="AW186" s="14" t="s">
        <v>31</v>
      </c>
      <c r="AX186" s="14" t="s">
        <v>74</v>
      </c>
      <c r="AY186" s="93" t="s">
        <v>119</v>
      </c>
    </row>
    <row r="187" spans="1:65" s="2" customFormat="1" ht="24.2" customHeight="1">
      <c r="A187" s="26"/>
      <c r="B187" s="77"/>
      <c r="C187" s="245" t="s">
        <v>281</v>
      </c>
      <c r="D187" s="245" t="s">
        <v>121</v>
      </c>
      <c r="E187" s="246" t="s">
        <v>282</v>
      </c>
      <c r="F187" s="247" t="s">
        <v>283</v>
      </c>
      <c r="G187" s="248" t="s">
        <v>137</v>
      </c>
      <c r="H187" s="249">
        <v>49.32</v>
      </c>
      <c r="I187" s="78"/>
      <c r="J187" s="250">
        <f>ROUND(I187*H187,2)</f>
        <v>0</v>
      </c>
      <c r="K187" s="247" t="s">
        <v>125</v>
      </c>
      <c r="L187" s="27"/>
      <c r="M187" s="79" t="s">
        <v>3</v>
      </c>
      <c r="N187" s="80" t="s">
        <v>41</v>
      </c>
      <c r="O187" s="35"/>
      <c r="P187" s="81">
        <f>O187*H187</f>
        <v>0</v>
      </c>
      <c r="Q187" s="81">
        <v>0</v>
      </c>
      <c r="R187" s="81">
        <f>Q187*H187</f>
        <v>0</v>
      </c>
      <c r="S187" s="81">
        <v>0</v>
      </c>
      <c r="T187" s="82">
        <f>S187*H187</f>
        <v>0</v>
      </c>
      <c r="U187" s="26"/>
      <c r="V187" s="26"/>
      <c r="W187" s="26"/>
      <c r="X187" s="26"/>
      <c r="Y187" s="26"/>
      <c r="Z187" s="26"/>
      <c r="AA187" s="26"/>
      <c r="AB187" s="26"/>
      <c r="AC187" s="26"/>
      <c r="AD187" s="26"/>
      <c r="AE187" s="26"/>
      <c r="AR187" s="83" t="s">
        <v>126</v>
      </c>
      <c r="AT187" s="83" t="s">
        <v>121</v>
      </c>
      <c r="AU187" s="83" t="s">
        <v>76</v>
      </c>
      <c r="AY187" s="19" t="s">
        <v>119</v>
      </c>
      <c r="BE187" s="84">
        <f>IF(N187="základní",J187,0)</f>
        <v>0</v>
      </c>
      <c r="BF187" s="84">
        <f>IF(N187="snížená",J187,0)</f>
        <v>0</v>
      </c>
      <c r="BG187" s="84">
        <f>IF(N187="zákl. přenesená",J187,0)</f>
        <v>0</v>
      </c>
      <c r="BH187" s="84">
        <f>IF(N187="sníž. přenesená",J187,0)</f>
        <v>0</v>
      </c>
      <c r="BI187" s="84">
        <f>IF(N187="nulová",J187,0)</f>
        <v>0</v>
      </c>
      <c r="BJ187" s="19" t="s">
        <v>74</v>
      </c>
      <c r="BK187" s="84">
        <f>ROUND(I187*H187,2)</f>
        <v>0</v>
      </c>
      <c r="BL187" s="19" t="s">
        <v>126</v>
      </c>
      <c r="BM187" s="83" t="s">
        <v>284</v>
      </c>
    </row>
    <row r="188" spans="1:47" s="2" customFormat="1" ht="29.25">
      <c r="A188" s="26"/>
      <c r="B188" s="27"/>
      <c r="C188" s="200"/>
      <c r="D188" s="251" t="s">
        <v>128</v>
      </c>
      <c r="E188" s="200"/>
      <c r="F188" s="252" t="s">
        <v>279</v>
      </c>
      <c r="G188" s="200"/>
      <c r="H188" s="200"/>
      <c r="I188" s="200"/>
      <c r="J188" s="200"/>
      <c r="K188" s="200"/>
      <c r="L188" s="27"/>
      <c r="M188" s="85"/>
      <c r="N188" s="86"/>
      <c r="O188" s="35"/>
      <c r="P188" s="35"/>
      <c r="Q188" s="35"/>
      <c r="R188" s="35"/>
      <c r="S188" s="35"/>
      <c r="T188" s="36"/>
      <c r="U188" s="26"/>
      <c r="V188" s="26"/>
      <c r="W188" s="26"/>
      <c r="X188" s="26"/>
      <c r="Y188" s="26"/>
      <c r="Z188" s="26"/>
      <c r="AA188" s="26"/>
      <c r="AB188" s="26"/>
      <c r="AC188" s="26"/>
      <c r="AD188" s="26"/>
      <c r="AE188" s="26"/>
      <c r="AT188" s="19" t="s">
        <v>128</v>
      </c>
      <c r="AU188" s="19" t="s">
        <v>76</v>
      </c>
    </row>
    <row r="189" spans="1:65" s="2" customFormat="1" ht="37.9" customHeight="1">
      <c r="A189" s="26"/>
      <c r="B189" s="77"/>
      <c r="C189" s="245" t="s">
        <v>285</v>
      </c>
      <c r="D189" s="245" t="s">
        <v>121</v>
      </c>
      <c r="E189" s="246" t="s">
        <v>286</v>
      </c>
      <c r="F189" s="247" t="s">
        <v>287</v>
      </c>
      <c r="G189" s="248" t="s">
        <v>181</v>
      </c>
      <c r="H189" s="249">
        <v>1.149</v>
      </c>
      <c r="I189" s="78"/>
      <c r="J189" s="250">
        <f>ROUND(I189*H189,2)</f>
        <v>0</v>
      </c>
      <c r="K189" s="247" t="s">
        <v>125</v>
      </c>
      <c r="L189" s="27"/>
      <c r="M189" s="79" t="s">
        <v>3</v>
      </c>
      <c r="N189" s="80" t="s">
        <v>41</v>
      </c>
      <c r="O189" s="35"/>
      <c r="P189" s="81">
        <f>O189*H189</f>
        <v>0</v>
      </c>
      <c r="Q189" s="81">
        <v>1.06277</v>
      </c>
      <c r="R189" s="81">
        <f>Q189*H189</f>
        <v>1.22112273</v>
      </c>
      <c r="S189" s="81">
        <v>0</v>
      </c>
      <c r="T189" s="82">
        <f>S189*H189</f>
        <v>0</v>
      </c>
      <c r="U189" s="26"/>
      <c r="V189" s="26"/>
      <c r="W189" s="26"/>
      <c r="X189" s="26"/>
      <c r="Y189" s="26"/>
      <c r="Z189" s="26"/>
      <c r="AA189" s="26"/>
      <c r="AB189" s="26"/>
      <c r="AC189" s="26"/>
      <c r="AD189" s="26"/>
      <c r="AE189" s="26"/>
      <c r="AR189" s="83" t="s">
        <v>126</v>
      </c>
      <c r="AT189" s="83" t="s">
        <v>121</v>
      </c>
      <c r="AU189" s="83" t="s">
        <v>76</v>
      </c>
      <c r="AY189" s="19" t="s">
        <v>119</v>
      </c>
      <c r="BE189" s="84">
        <f>IF(N189="základní",J189,0)</f>
        <v>0</v>
      </c>
      <c r="BF189" s="84">
        <f>IF(N189="snížená",J189,0)</f>
        <v>0</v>
      </c>
      <c r="BG189" s="84">
        <f>IF(N189="zákl. přenesená",J189,0)</f>
        <v>0</v>
      </c>
      <c r="BH189" s="84">
        <f>IF(N189="sníž. přenesená",J189,0)</f>
        <v>0</v>
      </c>
      <c r="BI189" s="84">
        <f>IF(N189="nulová",J189,0)</f>
        <v>0</v>
      </c>
      <c r="BJ189" s="19" t="s">
        <v>74</v>
      </c>
      <c r="BK189" s="84">
        <f>ROUND(I189*H189,2)</f>
        <v>0</v>
      </c>
      <c r="BL189" s="19" t="s">
        <v>126</v>
      </c>
      <c r="BM189" s="83" t="s">
        <v>288</v>
      </c>
    </row>
    <row r="190" spans="2:51" s="13" customFormat="1" ht="12">
      <c r="B190" s="87"/>
      <c r="C190" s="253"/>
      <c r="D190" s="251" t="s">
        <v>140</v>
      </c>
      <c r="E190" s="254" t="s">
        <v>3</v>
      </c>
      <c r="F190" s="255" t="s">
        <v>289</v>
      </c>
      <c r="G190" s="253"/>
      <c r="H190" s="254" t="s">
        <v>3</v>
      </c>
      <c r="I190" s="253"/>
      <c r="J190" s="253"/>
      <c r="K190" s="253"/>
      <c r="L190" s="87"/>
      <c r="M190" s="89"/>
      <c r="N190" s="90"/>
      <c r="O190" s="90"/>
      <c r="P190" s="90"/>
      <c r="Q190" s="90"/>
      <c r="R190" s="90"/>
      <c r="S190" s="90"/>
      <c r="T190" s="91"/>
      <c r="AT190" s="88" t="s">
        <v>140</v>
      </c>
      <c r="AU190" s="88" t="s">
        <v>76</v>
      </c>
      <c r="AV190" s="13" t="s">
        <v>74</v>
      </c>
      <c r="AW190" s="13" t="s">
        <v>31</v>
      </c>
      <c r="AX190" s="13" t="s">
        <v>69</v>
      </c>
      <c r="AY190" s="88" t="s">
        <v>119</v>
      </c>
    </row>
    <row r="191" spans="2:51" s="14" customFormat="1" ht="12">
      <c r="B191" s="92"/>
      <c r="C191" s="256"/>
      <c r="D191" s="251" t="s">
        <v>140</v>
      </c>
      <c r="E191" s="257" t="s">
        <v>3</v>
      </c>
      <c r="F191" s="258" t="s">
        <v>290</v>
      </c>
      <c r="G191" s="256"/>
      <c r="H191" s="259">
        <v>700.467</v>
      </c>
      <c r="I191" s="256"/>
      <c r="J191" s="256"/>
      <c r="K191" s="256"/>
      <c r="L191" s="92"/>
      <c r="M191" s="94"/>
      <c r="N191" s="95"/>
      <c r="O191" s="95"/>
      <c r="P191" s="95"/>
      <c r="Q191" s="95"/>
      <c r="R191" s="95"/>
      <c r="S191" s="95"/>
      <c r="T191" s="96"/>
      <c r="AT191" s="93" t="s">
        <v>140</v>
      </c>
      <c r="AU191" s="93" t="s">
        <v>76</v>
      </c>
      <c r="AV191" s="14" t="s">
        <v>76</v>
      </c>
      <c r="AW191" s="14" t="s">
        <v>31</v>
      </c>
      <c r="AX191" s="14" t="s">
        <v>69</v>
      </c>
      <c r="AY191" s="93" t="s">
        <v>119</v>
      </c>
    </row>
    <row r="192" spans="2:51" s="13" customFormat="1" ht="12">
      <c r="B192" s="87"/>
      <c r="C192" s="253"/>
      <c r="D192" s="251" t="s">
        <v>140</v>
      </c>
      <c r="E192" s="254" t="s">
        <v>3</v>
      </c>
      <c r="F192" s="255" t="s">
        <v>291</v>
      </c>
      <c r="G192" s="253"/>
      <c r="H192" s="254" t="s">
        <v>3</v>
      </c>
      <c r="I192" s="253"/>
      <c r="J192" s="253"/>
      <c r="K192" s="253"/>
      <c r="L192" s="87"/>
      <c r="M192" s="89"/>
      <c r="N192" s="90"/>
      <c r="O192" s="90"/>
      <c r="P192" s="90"/>
      <c r="Q192" s="90"/>
      <c r="R192" s="90"/>
      <c r="S192" s="90"/>
      <c r="T192" s="91"/>
      <c r="AT192" s="88" t="s">
        <v>140</v>
      </c>
      <c r="AU192" s="88" t="s">
        <v>76</v>
      </c>
      <c r="AV192" s="13" t="s">
        <v>74</v>
      </c>
      <c r="AW192" s="13" t="s">
        <v>31</v>
      </c>
      <c r="AX192" s="13" t="s">
        <v>69</v>
      </c>
      <c r="AY192" s="88" t="s">
        <v>119</v>
      </c>
    </row>
    <row r="193" spans="2:51" s="14" customFormat="1" ht="12">
      <c r="B193" s="92"/>
      <c r="C193" s="256"/>
      <c r="D193" s="251" t="s">
        <v>140</v>
      </c>
      <c r="E193" s="257" t="s">
        <v>3</v>
      </c>
      <c r="F193" s="258" t="s">
        <v>292</v>
      </c>
      <c r="G193" s="256"/>
      <c r="H193" s="259">
        <v>448.072</v>
      </c>
      <c r="I193" s="256"/>
      <c r="J193" s="256"/>
      <c r="K193" s="256"/>
      <c r="L193" s="92"/>
      <c r="M193" s="94"/>
      <c r="N193" s="95"/>
      <c r="O193" s="95"/>
      <c r="P193" s="95"/>
      <c r="Q193" s="95"/>
      <c r="R193" s="95"/>
      <c r="S193" s="95"/>
      <c r="T193" s="96"/>
      <c r="AT193" s="93" t="s">
        <v>140</v>
      </c>
      <c r="AU193" s="93" t="s">
        <v>76</v>
      </c>
      <c r="AV193" s="14" t="s">
        <v>76</v>
      </c>
      <c r="AW193" s="14" t="s">
        <v>31</v>
      </c>
      <c r="AX193" s="14" t="s">
        <v>69</v>
      </c>
      <c r="AY193" s="93" t="s">
        <v>119</v>
      </c>
    </row>
    <row r="194" spans="2:51" s="16" customFormat="1" ht="12">
      <c r="B194" s="106"/>
      <c r="C194" s="270"/>
      <c r="D194" s="251" t="s">
        <v>140</v>
      </c>
      <c r="E194" s="271" t="s">
        <v>3</v>
      </c>
      <c r="F194" s="272" t="s">
        <v>264</v>
      </c>
      <c r="G194" s="270"/>
      <c r="H194" s="273">
        <v>1148.539</v>
      </c>
      <c r="I194" s="270"/>
      <c r="J194" s="270"/>
      <c r="K194" s="270"/>
      <c r="L194" s="106"/>
      <c r="M194" s="108"/>
      <c r="N194" s="109"/>
      <c r="O194" s="109"/>
      <c r="P194" s="109"/>
      <c r="Q194" s="109"/>
      <c r="R194" s="109"/>
      <c r="S194" s="109"/>
      <c r="T194" s="110"/>
      <c r="AT194" s="107" t="s">
        <v>140</v>
      </c>
      <c r="AU194" s="107" t="s">
        <v>76</v>
      </c>
      <c r="AV194" s="16" t="s">
        <v>134</v>
      </c>
      <c r="AW194" s="16" t="s">
        <v>31</v>
      </c>
      <c r="AX194" s="16" t="s">
        <v>69</v>
      </c>
      <c r="AY194" s="107" t="s">
        <v>119</v>
      </c>
    </row>
    <row r="195" spans="2:51" s="14" customFormat="1" ht="12">
      <c r="B195" s="92"/>
      <c r="C195" s="256"/>
      <c r="D195" s="251" t="s">
        <v>140</v>
      </c>
      <c r="E195" s="257" t="s">
        <v>3</v>
      </c>
      <c r="F195" s="258" t="s">
        <v>293</v>
      </c>
      <c r="G195" s="256"/>
      <c r="H195" s="259">
        <v>1.149</v>
      </c>
      <c r="I195" s="256"/>
      <c r="J195" s="256"/>
      <c r="K195" s="256"/>
      <c r="L195" s="92"/>
      <c r="M195" s="94"/>
      <c r="N195" s="95"/>
      <c r="O195" s="95"/>
      <c r="P195" s="95"/>
      <c r="Q195" s="95"/>
      <c r="R195" s="95"/>
      <c r="S195" s="95"/>
      <c r="T195" s="96"/>
      <c r="AT195" s="93" t="s">
        <v>140</v>
      </c>
      <c r="AU195" s="93" t="s">
        <v>76</v>
      </c>
      <c r="AV195" s="14" t="s">
        <v>76</v>
      </c>
      <c r="AW195" s="14" t="s">
        <v>31</v>
      </c>
      <c r="AX195" s="14" t="s">
        <v>74</v>
      </c>
      <c r="AY195" s="93" t="s">
        <v>119</v>
      </c>
    </row>
    <row r="196" spans="1:65" s="2" customFormat="1" ht="24.2" customHeight="1">
      <c r="A196" s="26"/>
      <c r="B196" s="77"/>
      <c r="C196" s="245" t="s">
        <v>294</v>
      </c>
      <c r="D196" s="245" t="s">
        <v>121</v>
      </c>
      <c r="E196" s="246" t="s">
        <v>295</v>
      </c>
      <c r="F196" s="247" t="s">
        <v>296</v>
      </c>
      <c r="G196" s="248" t="s">
        <v>181</v>
      </c>
      <c r="H196" s="249">
        <v>0.445</v>
      </c>
      <c r="I196" s="78"/>
      <c r="J196" s="250">
        <f>ROUND(I196*H196,2)</f>
        <v>0</v>
      </c>
      <c r="K196" s="247" t="s">
        <v>125</v>
      </c>
      <c r="L196" s="27"/>
      <c r="M196" s="79" t="s">
        <v>3</v>
      </c>
      <c r="N196" s="80" t="s">
        <v>41</v>
      </c>
      <c r="O196" s="35"/>
      <c r="P196" s="81">
        <f>O196*H196</f>
        <v>0</v>
      </c>
      <c r="Q196" s="81">
        <v>1.02527</v>
      </c>
      <c r="R196" s="81">
        <f>Q196*H196</f>
        <v>0.45624515</v>
      </c>
      <c r="S196" s="81">
        <v>0</v>
      </c>
      <c r="T196" s="82">
        <f>S196*H196</f>
        <v>0</v>
      </c>
      <c r="U196" s="26"/>
      <c r="V196" s="26"/>
      <c r="W196" s="26"/>
      <c r="X196" s="26"/>
      <c r="Y196" s="26"/>
      <c r="Z196" s="26"/>
      <c r="AA196" s="26"/>
      <c r="AB196" s="26"/>
      <c r="AC196" s="26"/>
      <c r="AD196" s="26"/>
      <c r="AE196" s="26"/>
      <c r="AR196" s="83" t="s">
        <v>126</v>
      </c>
      <c r="AT196" s="83" t="s">
        <v>121</v>
      </c>
      <c r="AU196" s="83" t="s">
        <v>76</v>
      </c>
      <c r="AY196" s="19" t="s">
        <v>119</v>
      </c>
      <c r="BE196" s="84">
        <f>IF(N196="základní",J196,0)</f>
        <v>0</v>
      </c>
      <c r="BF196" s="84">
        <f>IF(N196="snížená",J196,0)</f>
        <v>0</v>
      </c>
      <c r="BG196" s="84">
        <f>IF(N196="zákl. přenesená",J196,0)</f>
        <v>0</v>
      </c>
      <c r="BH196" s="84">
        <f>IF(N196="sníž. přenesená",J196,0)</f>
        <v>0</v>
      </c>
      <c r="BI196" s="84">
        <f>IF(N196="nulová",J196,0)</f>
        <v>0</v>
      </c>
      <c r="BJ196" s="19" t="s">
        <v>74</v>
      </c>
      <c r="BK196" s="84">
        <f>ROUND(I196*H196,2)</f>
        <v>0</v>
      </c>
      <c r="BL196" s="19" t="s">
        <v>126</v>
      </c>
      <c r="BM196" s="83" t="s">
        <v>297</v>
      </c>
    </row>
    <row r="197" spans="2:51" s="13" customFormat="1" ht="12">
      <c r="B197" s="87"/>
      <c r="C197" s="253"/>
      <c r="D197" s="251" t="s">
        <v>140</v>
      </c>
      <c r="E197" s="254" t="s">
        <v>3</v>
      </c>
      <c r="F197" s="255" t="s">
        <v>298</v>
      </c>
      <c r="G197" s="253"/>
      <c r="H197" s="254" t="s">
        <v>3</v>
      </c>
      <c r="I197" s="253"/>
      <c r="J197" s="253"/>
      <c r="K197" s="253"/>
      <c r="L197" s="87"/>
      <c r="M197" s="89"/>
      <c r="N197" s="90"/>
      <c r="O197" s="90"/>
      <c r="P197" s="90"/>
      <c r="Q197" s="90"/>
      <c r="R197" s="90"/>
      <c r="S197" s="90"/>
      <c r="T197" s="91"/>
      <c r="AT197" s="88" t="s">
        <v>140</v>
      </c>
      <c r="AU197" s="88" t="s">
        <v>76</v>
      </c>
      <c r="AV197" s="13" t="s">
        <v>74</v>
      </c>
      <c r="AW197" s="13" t="s">
        <v>31</v>
      </c>
      <c r="AX197" s="13" t="s">
        <v>69</v>
      </c>
      <c r="AY197" s="88" t="s">
        <v>119</v>
      </c>
    </row>
    <row r="198" spans="2:51" s="14" customFormat="1" ht="12">
      <c r="B198" s="92"/>
      <c r="C198" s="256"/>
      <c r="D198" s="251" t="s">
        <v>140</v>
      </c>
      <c r="E198" s="257" t="s">
        <v>3</v>
      </c>
      <c r="F198" s="258" t="s">
        <v>299</v>
      </c>
      <c r="G198" s="256"/>
      <c r="H198" s="259">
        <v>15.6</v>
      </c>
      <c r="I198" s="256"/>
      <c r="J198" s="256"/>
      <c r="K198" s="256"/>
      <c r="L198" s="92"/>
      <c r="M198" s="94"/>
      <c r="N198" s="95"/>
      <c r="O198" s="95"/>
      <c r="P198" s="95"/>
      <c r="Q198" s="95"/>
      <c r="R198" s="95"/>
      <c r="S198" s="95"/>
      <c r="T198" s="96"/>
      <c r="AT198" s="93" t="s">
        <v>140</v>
      </c>
      <c r="AU198" s="93" t="s">
        <v>76</v>
      </c>
      <c r="AV198" s="14" t="s">
        <v>76</v>
      </c>
      <c r="AW198" s="14" t="s">
        <v>31</v>
      </c>
      <c r="AX198" s="14" t="s">
        <v>69</v>
      </c>
      <c r="AY198" s="93" t="s">
        <v>119</v>
      </c>
    </row>
    <row r="199" spans="2:51" s="14" customFormat="1" ht="12">
      <c r="B199" s="92"/>
      <c r="C199" s="256"/>
      <c r="D199" s="251" t="s">
        <v>140</v>
      </c>
      <c r="E199" s="257" t="s">
        <v>3</v>
      </c>
      <c r="F199" s="258" t="s">
        <v>300</v>
      </c>
      <c r="G199" s="256"/>
      <c r="H199" s="259">
        <v>17.8</v>
      </c>
      <c r="I199" s="256"/>
      <c r="J199" s="256"/>
      <c r="K199" s="256"/>
      <c r="L199" s="92"/>
      <c r="M199" s="94"/>
      <c r="N199" s="95"/>
      <c r="O199" s="95"/>
      <c r="P199" s="95"/>
      <c r="Q199" s="95"/>
      <c r="R199" s="95"/>
      <c r="S199" s="95"/>
      <c r="T199" s="96"/>
      <c r="AT199" s="93" t="s">
        <v>140</v>
      </c>
      <c r="AU199" s="93" t="s">
        <v>76</v>
      </c>
      <c r="AV199" s="14" t="s">
        <v>76</v>
      </c>
      <c r="AW199" s="14" t="s">
        <v>31</v>
      </c>
      <c r="AX199" s="14" t="s">
        <v>69</v>
      </c>
      <c r="AY199" s="93" t="s">
        <v>119</v>
      </c>
    </row>
    <row r="200" spans="2:51" s="14" customFormat="1" ht="12">
      <c r="B200" s="92"/>
      <c r="C200" s="256"/>
      <c r="D200" s="251" t="s">
        <v>140</v>
      </c>
      <c r="E200" s="257" t="s">
        <v>3</v>
      </c>
      <c r="F200" s="258" t="s">
        <v>301</v>
      </c>
      <c r="G200" s="256"/>
      <c r="H200" s="259">
        <v>5.6</v>
      </c>
      <c r="I200" s="256"/>
      <c r="J200" s="256"/>
      <c r="K200" s="256"/>
      <c r="L200" s="92"/>
      <c r="M200" s="94"/>
      <c r="N200" s="95"/>
      <c r="O200" s="95"/>
      <c r="P200" s="95"/>
      <c r="Q200" s="95"/>
      <c r="R200" s="95"/>
      <c r="S200" s="95"/>
      <c r="T200" s="96"/>
      <c r="AT200" s="93" t="s">
        <v>140</v>
      </c>
      <c r="AU200" s="93" t="s">
        <v>76</v>
      </c>
      <c r="AV200" s="14" t="s">
        <v>76</v>
      </c>
      <c r="AW200" s="14" t="s">
        <v>31</v>
      </c>
      <c r="AX200" s="14" t="s">
        <v>69</v>
      </c>
      <c r="AY200" s="93" t="s">
        <v>119</v>
      </c>
    </row>
    <row r="201" spans="2:51" s="14" customFormat="1" ht="12">
      <c r="B201" s="92"/>
      <c r="C201" s="256"/>
      <c r="D201" s="251" t="s">
        <v>140</v>
      </c>
      <c r="E201" s="257" t="s">
        <v>3</v>
      </c>
      <c r="F201" s="258" t="s">
        <v>302</v>
      </c>
      <c r="G201" s="256"/>
      <c r="H201" s="259">
        <v>11.04</v>
      </c>
      <c r="I201" s="256"/>
      <c r="J201" s="256"/>
      <c r="K201" s="256"/>
      <c r="L201" s="92"/>
      <c r="M201" s="94"/>
      <c r="N201" s="95"/>
      <c r="O201" s="95"/>
      <c r="P201" s="95"/>
      <c r="Q201" s="95"/>
      <c r="R201" s="95"/>
      <c r="S201" s="95"/>
      <c r="T201" s="96"/>
      <c r="AT201" s="93" t="s">
        <v>140</v>
      </c>
      <c r="AU201" s="93" t="s">
        <v>76</v>
      </c>
      <c r="AV201" s="14" t="s">
        <v>76</v>
      </c>
      <c r="AW201" s="14" t="s">
        <v>31</v>
      </c>
      <c r="AX201" s="14" t="s">
        <v>69</v>
      </c>
      <c r="AY201" s="93" t="s">
        <v>119</v>
      </c>
    </row>
    <row r="202" spans="2:51" s="14" customFormat="1" ht="12">
      <c r="B202" s="92"/>
      <c r="C202" s="256"/>
      <c r="D202" s="251" t="s">
        <v>140</v>
      </c>
      <c r="E202" s="257" t="s">
        <v>3</v>
      </c>
      <c r="F202" s="258" t="s">
        <v>303</v>
      </c>
      <c r="G202" s="256"/>
      <c r="H202" s="259">
        <v>6.6</v>
      </c>
      <c r="I202" s="256"/>
      <c r="J202" s="256"/>
      <c r="K202" s="256"/>
      <c r="L202" s="92"/>
      <c r="M202" s="94"/>
      <c r="N202" s="95"/>
      <c r="O202" s="95"/>
      <c r="P202" s="95"/>
      <c r="Q202" s="95"/>
      <c r="R202" s="95"/>
      <c r="S202" s="95"/>
      <c r="T202" s="96"/>
      <c r="AT202" s="93" t="s">
        <v>140</v>
      </c>
      <c r="AU202" s="93" t="s">
        <v>76</v>
      </c>
      <c r="AV202" s="14" t="s">
        <v>76</v>
      </c>
      <c r="AW202" s="14" t="s">
        <v>31</v>
      </c>
      <c r="AX202" s="14" t="s">
        <v>69</v>
      </c>
      <c r="AY202" s="93" t="s">
        <v>119</v>
      </c>
    </row>
    <row r="203" spans="2:51" s="14" customFormat="1" ht="12">
      <c r="B203" s="92"/>
      <c r="C203" s="256"/>
      <c r="D203" s="251" t="s">
        <v>140</v>
      </c>
      <c r="E203" s="257" t="s">
        <v>3</v>
      </c>
      <c r="F203" s="258" t="s">
        <v>304</v>
      </c>
      <c r="G203" s="256"/>
      <c r="H203" s="259">
        <v>2.6</v>
      </c>
      <c r="I203" s="256"/>
      <c r="J203" s="256"/>
      <c r="K203" s="256"/>
      <c r="L203" s="92"/>
      <c r="M203" s="94"/>
      <c r="N203" s="95"/>
      <c r="O203" s="95"/>
      <c r="P203" s="95"/>
      <c r="Q203" s="95"/>
      <c r="R203" s="95"/>
      <c r="S203" s="95"/>
      <c r="T203" s="96"/>
      <c r="AT203" s="93" t="s">
        <v>140</v>
      </c>
      <c r="AU203" s="93" t="s">
        <v>76</v>
      </c>
      <c r="AV203" s="14" t="s">
        <v>76</v>
      </c>
      <c r="AW203" s="14" t="s">
        <v>31</v>
      </c>
      <c r="AX203" s="14" t="s">
        <v>69</v>
      </c>
      <c r="AY203" s="93" t="s">
        <v>119</v>
      </c>
    </row>
    <row r="204" spans="2:51" s="14" customFormat="1" ht="12">
      <c r="B204" s="92"/>
      <c r="C204" s="256"/>
      <c r="D204" s="251" t="s">
        <v>140</v>
      </c>
      <c r="E204" s="257" t="s">
        <v>3</v>
      </c>
      <c r="F204" s="258" t="s">
        <v>305</v>
      </c>
      <c r="G204" s="256"/>
      <c r="H204" s="259">
        <v>10</v>
      </c>
      <c r="I204" s="256"/>
      <c r="J204" s="256"/>
      <c r="K204" s="256"/>
      <c r="L204" s="92"/>
      <c r="M204" s="94"/>
      <c r="N204" s="95"/>
      <c r="O204" s="95"/>
      <c r="P204" s="95"/>
      <c r="Q204" s="95"/>
      <c r="R204" s="95"/>
      <c r="S204" s="95"/>
      <c r="T204" s="96"/>
      <c r="AT204" s="93" t="s">
        <v>140</v>
      </c>
      <c r="AU204" s="93" t="s">
        <v>76</v>
      </c>
      <c r="AV204" s="14" t="s">
        <v>76</v>
      </c>
      <c r="AW204" s="14" t="s">
        <v>31</v>
      </c>
      <c r="AX204" s="14" t="s">
        <v>69</v>
      </c>
      <c r="AY204" s="93" t="s">
        <v>119</v>
      </c>
    </row>
    <row r="205" spans="2:51" s="14" customFormat="1" ht="12">
      <c r="B205" s="92"/>
      <c r="C205" s="256"/>
      <c r="D205" s="251" t="s">
        <v>140</v>
      </c>
      <c r="E205" s="257" t="s">
        <v>3</v>
      </c>
      <c r="F205" s="258" t="s">
        <v>306</v>
      </c>
      <c r="G205" s="256"/>
      <c r="H205" s="259">
        <v>4</v>
      </c>
      <c r="I205" s="256"/>
      <c r="J205" s="256"/>
      <c r="K205" s="256"/>
      <c r="L205" s="92"/>
      <c r="M205" s="94"/>
      <c r="N205" s="95"/>
      <c r="O205" s="95"/>
      <c r="P205" s="95"/>
      <c r="Q205" s="95"/>
      <c r="R205" s="95"/>
      <c r="S205" s="95"/>
      <c r="T205" s="96"/>
      <c r="AT205" s="93" t="s">
        <v>140</v>
      </c>
      <c r="AU205" s="93" t="s">
        <v>76</v>
      </c>
      <c r="AV205" s="14" t="s">
        <v>76</v>
      </c>
      <c r="AW205" s="14" t="s">
        <v>31</v>
      </c>
      <c r="AX205" s="14" t="s">
        <v>69</v>
      </c>
      <c r="AY205" s="93" t="s">
        <v>119</v>
      </c>
    </row>
    <row r="206" spans="2:51" s="16" customFormat="1" ht="12">
      <c r="B206" s="106"/>
      <c r="C206" s="270"/>
      <c r="D206" s="251" t="s">
        <v>140</v>
      </c>
      <c r="E206" s="271" t="s">
        <v>3</v>
      </c>
      <c r="F206" s="272" t="s">
        <v>264</v>
      </c>
      <c r="G206" s="270"/>
      <c r="H206" s="273">
        <v>73.24</v>
      </c>
      <c r="I206" s="270"/>
      <c r="J206" s="270"/>
      <c r="K206" s="270"/>
      <c r="L206" s="106"/>
      <c r="M206" s="108"/>
      <c r="N206" s="109"/>
      <c r="O206" s="109"/>
      <c r="P206" s="109"/>
      <c r="Q206" s="109"/>
      <c r="R206" s="109"/>
      <c r="S206" s="109"/>
      <c r="T206" s="110"/>
      <c r="AT206" s="107" t="s">
        <v>140</v>
      </c>
      <c r="AU206" s="107" t="s">
        <v>76</v>
      </c>
      <c r="AV206" s="16" t="s">
        <v>134</v>
      </c>
      <c r="AW206" s="16" t="s">
        <v>31</v>
      </c>
      <c r="AX206" s="16" t="s">
        <v>69</v>
      </c>
      <c r="AY206" s="107" t="s">
        <v>119</v>
      </c>
    </row>
    <row r="207" spans="2:51" s="14" customFormat="1" ht="12">
      <c r="B207" s="92"/>
      <c r="C207" s="256"/>
      <c r="D207" s="251" t="s">
        <v>140</v>
      </c>
      <c r="E207" s="257" t="s">
        <v>3</v>
      </c>
      <c r="F207" s="258" t="s">
        <v>307</v>
      </c>
      <c r="G207" s="256"/>
      <c r="H207" s="259">
        <v>0.445</v>
      </c>
      <c r="I207" s="256"/>
      <c r="J207" s="256"/>
      <c r="K207" s="256"/>
      <c r="L207" s="92"/>
      <c r="M207" s="94"/>
      <c r="N207" s="95"/>
      <c r="O207" s="95"/>
      <c r="P207" s="95"/>
      <c r="Q207" s="95"/>
      <c r="R207" s="95"/>
      <c r="S207" s="95"/>
      <c r="T207" s="96"/>
      <c r="AT207" s="93" t="s">
        <v>140</v>
      </c>
      <c r="AU207" s="93" t="s">
        <v>76</v>
      </c>
      <c r="AV207" s="14" t="s">
        <v>76</v>
      </c>
      <c r="AW207" s="14" t="s">
        <v>31</v>
      </c>
      <c r="AX207" s="14" t="s">
        <v>74</v>
      </c>
      <c r="AY207" s="93" t="s">
        <v>119</v>
      </c>
    </row>
    <row r="208" spans="1:65" s="2" customFormat="1" ht="24.2" customHeight="1">
      <c r="A208" s="26"/>
      <c r="B208" s="77"/>
      <c r="C208" s="245" t="s">
        <v>308</v>
      </c>
      <c r="D208" s="245" t="s">
        <v>121</v>
      </c>
      <c r="E208" s="246" t="s">
        <v>309</v>
      </c>
      <c r="F208" s="247" t="s">
        <v>310</v>
      </c>
      <c r="G208" s="248" t="s">
        <v>137</v>
      </c>
      <c r="H208" s="249">
        <v>5.62</v>
      </c>
      <c r="I208" s="78"/>
      <c r="J208" s="250">
        <f>ROUND(I208*H208,2)</f>
        <v>0</v>
      </c>
      <c r="K208" s="247" t="s">
        <v>125</v>
      </c>
      <c r="L208" s="27"/>
      <c r="M208" s="79" t="s">
        <v>3</v>
      </c>
      <c r="N208" s="80" t="s">
        <v>41</v>
      </c>
      <c r="O208" s="35"/>
      <c r="P208" s="81">
        <f>O208*H208</f>
        <v>0</v>
      </c>
      <c r="Q208" s="81">
        <v>0.01282</v>
      </c>
      <c r="R208" s="81">
        <f>Q208*H208</f>
        <v>0.0720484</v>
      </c>
      <c r="S208" s="81">
        <v>0</v>
      </c>
      <c r="T208" s="82">
        <f>S208*H208</f>
        <v>0</v>
      </c>
      <c r="U208" s="26"/>
      <c r="V208" s="26"/>
      <c r="W208" s="26"/>
      <c r="X208" s="26"/>
      <c r="Y208" s="26"/>
      <c r="Z208" s="26"/>
      <c r="AA208" s="26"/>
      <c r="AB208" s="26"/>
      <c r="AC208" s="26"/>
      <c r="AD208" s="26"/>
      <c r="AE208" s="26"/>
      <c r="AR208" s="83" t="s">
        <v>126</v>
      </c>
      <c r="AT208" s="83" t="s">
        <v>121</v>
      </c>
      <c r="AU208" s="83" t="s">
        <v>76</v>
      </c>
      <c r="AY208" s="19" t="s">
        <v>119</v>
      </c>
      <c r="BE208" s="84">
        <f>IF(N208="základní",J208,0)</f>
        <v>0</v>
      </c>
      <c r="BF208" s="84">
        <f>IF(N208="snížená",J208,0)</f>
        <v>0</v>
      </c>
      <c r="BG208" s="84">
        <f>IF(N208="zákl. přenesená",J208,0)</f>
        <v>0</v>
      </c>
      <c r="BH208" s="84">
        <f>IF(N208="sníž. přenesená",J208,0)</f>
        <v>0</v>
      </c>
      <c r="BI208" s="84">
        <f>IF(N208="nulová",J208,0)</f>
        <v>0</v>
      </c>
      <c r="BJ208" s="19" t="s">
        <v>74</v>
      </c>
      <c r="BK208" s="84">
        <f>ROUND(I208*H208,2)</f>
        <v>0</v>
      </c>
      <c r="BL208" s="19" t="s">
        <v>126</v>
      </c>
      <c r="BM208" s="83" t="s">
        <v>311</v>
      </c>
    </row>
    <row r="209" spans="2:51" s="14" customFormat="1" ht="12">
      <c r="B209" s="92"/>
      <c r="C209" s="256"/>
      <c r="D209" s="251" t="s">
        <v>140</v>
      </c>
      <c r="E209" s="257" t="s">
        <v>3</v>
      </c>
      <c r="F209" s="258" t="s">
        <v>312</v>
      </c>
      <c r="G209" s="256"/>
      <c r="H209" s="259">
        <v>5.62</v>
      </c>
      <c r="I209" s="256"/>
      <c r="J209" s="256"/>
      <c r="K209" s="256"/>
      <c r="L209" s="92"/>
      <c r="M209" s="94"/>
      <c r="N209" s="95"/>
      <c r="O209" s="95"/>
      <c r="P209" s="95"/>
      <c r="Q209" s="95"/>
      <c r="R209" s="95"/>
      <c r="S209" s="95"/>
      <c r="T209" s="96"/>
      <c r="AT209" s="93" t="s">
        <v>140</v>
      </c>
      <c r="AU209" s="93" t="s">
        <v>76</v>
      </c>
      <c r="AV209" s="14" t="s">
        <v>76</v>
      </c>
      <c r="AW209" s="14" t="s">
        <v>31</v>
      </c>
      <c r="AX209" s="14" t="s">
        <v>74</v>
      </c>
      <c r="AY209" s="93" t="s">
        <v>119</v>
      </c>
    </row>
    <row r="210" spans="1:65" s="2" customFormat="1" ht="24.2" customHeight="1">
      <c r="A210" s="26"/>
      <c r="B210" s="77"/>
      <c r="C210" s="245" t="s">
        <v>313</v>
      </c>
      <c r="D210" s="245" t="s">
        <v>121</v>
      </c>
      <c r="E210" s="246" t="s">
        <v>314</v>
      </c>
      <c r="F210" s="247" t="s">
        <v>315</v>
      </c>
      <c r="G210" s="248" t="s">
        <v>137</v>
      </c>
      <c r="H210" s="249">
        <v>5.62</v>
      </c>
      <c r="I210" s="78"/>
      <c r="J210" s="250">
        <f>ROUND(I210*H210,2)</f>
        <v>0</v>
      </c>
      <c r="K210" s="247" t="s">
        <v>125</v>
      </c>
      <c r="L210" s="27"/>
      <c r="M210" s="79" t="s">
        <v>3</v>
      </c>
      <c r="N210" s="80" t="s">
        <v>41</v>
      </c>
      <c r="O210" s="35"/>
      <c r="P210" s="81">
        <f>O210*H210</f>
        <v>0</v>
      </c>
      <c r="Q210" s="81">
        <v>0</v>
      </c>
      <c r="R210" s="81">
        <f>Q210*H210</f>
        <v>0</v>
      </c>
      <c r="S210" s="81">
        <v>0</v>
      </c>
      <c r="T210" s="82">
        <f>S210*H210</f>
        <v>0</v>
      </c>
      <c r="U210" s="26"/>
      <c r="V210" s="26"/>
      <c r="W210" s="26"/>
      <c r="X210" s="26"/>
      <c r="Y210" s="26"/>
      <c r="Z210" s="26"/>
      <c r="AA210" s="26"/>
      <c r="AB210" s="26"/>
      <c r="AC210" s="26"/>
      <c r="AD210" s="26"/>
      <c r="AE210" s="26"/>
      <c r="AR210" s="83" t="s">
        <v>126</v>
      </c>
      <c r="AT210" s="83" t="s">
        <v>121</v>
      </c>
      <c r="AU210" s="83" t="s">
        <v>76</v>
      </c>
      <c r="AY210" s="19" t="s">
        <v>119</v>
      </c>
      <c r="BE210" s="84">
        <f>IF(N210="základní",J210,0)</f>
        <v>0</v>
      </c>
      <c r="BF210" s="84">
        <f>IF(N210="snížená",J210,0)</f>
        <v>0</v>
      </c>
      <c r="BG210" s="84">
        <f>IF(N210="zákl. přenesená",J210,0)</f>
        <v>0</v>
      </c>
      <c r="BH210" s="84">
        <f>IF(N210="sníž. přenesená",J210,0)</f>
        <v>0</v>
      </c>
      <c r="BI210" s="84">
        <f>IF(N210="nulová",J210,0)</f>
        <v>0</v>
      </c>
      <c r="BJ210" s="19" t="s">
        <v>74</v>
      </c>
      <c r="BK210" s="84">
        <f>ROUND(I210*H210,2)</f>
        <v>0</v>
      </c>
      <c r="BL210" s="19" t="s">
        <v>126</v>
      </c>
      <c r="BM210" s="83" t="s">
        <v>316</v>
      </c>
    </row>
    <row r="211" spans="1:65" s="2" customFormat="1" ht="14.45" customHeight="1">
      <c r="A211" s="26"/>
      <c r="B211" s="77"/>
      <c r="C211" s="245" t="s">
        <v>317</v>
      </c>
      <c r="D211" s="245" t="s">
        <v>121</v>
      </c>
      <c r="E211" s="246" t="s">
        <v>318</v>
      </c>
      <c r="F211" s="247" t="s">
        <v>319</v>
      </c>
      <c r="G211" s="248" t="s">
        <v>169</v>
      </c>
      <c r="H211" s="249">
        <v>0.4</v>
      </c>
      <c r="I211" s="78"/>
      <c r="J211" s="250">
        <f>ROUND(I211*H211,2)</f>
        <v>0</v>
      </c>
      <c r="K211" s="247" t="s">
        <v>125</v>
      </c>
      <c r="L211" s="27"/>
      <c r="M211" s="79" t="s">
        <v>3</v>
      </c>
      <c r="N211" s="80" t="s">
        <v>41</v>
      </c>
      <c r="O211" s="35"/>
      <c r="P211" s="81">
        <f>O211*H211</f>
        <v>0</v>
      </c>
      <c r="Q211" s="81">
        <v>0</v>
      </c>
      <c r="R211" s="81">
        <f>Q211*H211</f>
        <v>0</v>
      </c>
      <c r="S211" s="81">
        <v>0</v>
      </c>
      <c r="T211" s="82">
        <f>S211*H211</f>
        <v>0</v>
      </c>
      <c r="U211" s="26"/>
      <c r="V211" s="26"/>
      <c r="W211" s="26"/>
      <c r="X211" s="26"/>
      <c r="Y211" s="26"/>
      <c r="Z211" s="26"/>
      <c r="AA211" s="26"/>
      <c r="AB211" s="26"/>
      <c r="AC211" s="26"/>
      <c r="AD211" s="26"/>
      <c r="AE211" s="26"/>
      <c r="AR211" s="83" t="s">
        <v>126</v>
      </c>
      <c r="AT211" s="83" t="s">
        <v>121</v>
      </c>
      <c r="AU211" s="83" t="s">
        <v>76</v>
      </c>
      <c r="AY211" s="19" t="s">
        <v>119</v>
      </c>
      <c r="BE211" s="84">
        <f>IF(N211="základní",J211,0)</f>
        <v>0</v>
      </c>
      <c r="BF211" s="84">
        <f>IF(N211="snížená",J211,0)</f>
        <v>0</v>
      </c>
      <c r="BG211" s="84">
        <f>IF(N211="zákl. přenesená",J211,0)</f>
        <v>0</v>
      </c>
      <c r="BH211" s="84">
        <f>IF(N211="sníž. přenesená",J211,0)</f>
        <v>0</v>
      </c>
      <c r="BI211" s="84">
        <f>IF(N211="nulová",J211,0)</f>
        <v>0</v>
      </c>
      <c r="BJ211" s="19" t="s">
        <v>74</v>
      </c>
      <c r="BK211" s="84">
        <f>ROUND(I211*H211,2)</f>
        <v>0</v>
      </c>
      <c r="BL211" s="19" t="s">
        <v>126</v>
      </c>
      <c r="BM211" s="83" t="s">
        <v>320</v>
      </c>
    </row>
    <row r="212" spans="1:47" s="2" customFormat="1" ht="39">
      <c r="A212" s="26"/>
      <c r="B212" s="27"/>
      <c r="C212" s="200"/>
      <c r="D212" s="251" t="s">
        <v>128</v>
      </c>
      <c r="E212" s="200"/>
      <c r="F212" s="252" t="s">
        <v>321</v>
      </c>
      <c r="G212" s="200"/>
      <c r="H212" s="200"/>
      <c r="I212" s="200"/>
      <c r="J212" s="200"/>
      <c r="K212" s="200"/>
      <c r="L212" s="27"/>
      <c r="M212" s="85"/>
      <c r="N212" s="86"/>
      <c r="O212" s="35"/>
      <c r="P212" s="35"/>
      <c r="Q212" s="35"/>
      <c r="R212" s="35"/>
      <c r="S212" s="35"/>
      <c r="T212" s="36"/>
      <c r="U212" s="26"/>
      <c r="V212" s="26"/>
      <c r="W212" s="26"/>
      <c r="X212" s="26"/>
      <c r="Y212" s="26"/>
      <c r="Z212" s="26"/>
      <c r="AA212" s="26"/>
      <c r="AB212" s="26"/>
      <c r="AC212" s="26"/>
      <c r="AD212" s="26"/>
      <c r="AE212" s="26"/>
      <c r="AT212" s="19" t="s">
        <v>128</v>
      </c>
      <c r="AU212" s="19" t="s">
        <v>76</v>
      </c>
    </row>
    <row r="213" spans="2:51" s="14" customFormat="1" ht="12">
      <c r="B213" s="92"/>
      <c r="C213" s="256"/>
      <c r="D213" s="251" t="s">
        <v>140</v>
      </c>
      <c r="E213" s="257" t="s">
        <v>3</v>
      </c>
      <c r="F213" s="258" t="s">
        <v>322</v>
      </c>
      <c r="G213" s="256"/>
      <c r="H213" s="259">
        <v>0.4</v>
      </c>
      <c r="I213" s="256"/>
      <c r="J213" s="256"/>
      <c r="K213" s="256"/>
      <c r="L213" s="92"/>
      <c r="M213" s="94"/>
      <c r="N213" s="95"/>
      <c r="O213" s="95"/>
      <c r="P213" s="95"/>
      <c r="Q213" s="95"/>
      <c r="R213" s="95"/>
      <c r="S213" s="95"/>
      <c r="T213" s="96"/>
      <c r="AT213" s="93" t="s">
        <v>140</v>
      </c>
      <c r="AU213" s="93" t="s">
        <v>76</v>
      </c>
      <c r="AV213" s="14" t="s">
        <v>76</v>
      </c>
      <c r="AW213" s="14" t="s">
        <v>31</v>
      </c>
      <c r="AX213" s="14" t="s">
        <v>74</v>
      </c>
      <c r="AY213" s="93" t="s">
        <v>119</v>
      </c>
    </row>
    <row r="214" spans="2:63" s="12" customFormat="1" ht="22.9" customHeight="1">
      <c r="B214" s="69"/>
      <c r="C214" s="239"/>
      <c r="D214" s="240" t="s">
        <v>68</v>
      </c>
      <c r="E214" s="243" t="s">
        <v>147</v>
      </c>
      <c r="F214" s="243" t="s">
        <v>323</v>
      </c>
      <c r="G214" s="239"/>
      <c r="H214" s="239"/>
      <c r="I214" s="239"/>
      <c r="J214" s="244">
        <f>BK214</f>
        <v>0</v>
      </c>
      <c r="K214" s="239"/>
      <c r="L214" s="69"/>
      <c r="M214" s="71"/>
      <c r="N214" s="72"/>
      <c r="O214" s="72"/>
      <c r="P214" s="73">
        <f>SUM(P215:P238)</f>
        <v>0</v>
      </c>
      <c r="Q214" s="72"/>
      <c r="R214" s="73">
        <f>SUM(R215:R238)</f>
        <v>0</v>
      </c>
      <c r="S214" s="72"/>
      <c r="T214" s="74">
        <f>SUM(T215:T238)</f>
        <v>0</v>
      </c>
      <c r="AR214" s="70" t="s">
        <v>74</v>
      </c>
      <c r="AT214" s="75" t="s">
        <v>68</v>
      </c>
      <c r="AU214" s="75" t="s">
        <v>74</v>
      </c>
      <c r="AY214" s="70" t="s">
        <v>119</v>
      </c>
      <c r="BK214" s="76">
        <f>SUM(BK215:BK238)</f>
        <v>0</v>
      </c>
    </row>
    <row r="215" spans="1:65" s="2" customFormat="1" ht="14.45" customHeight="1">
      <c r="A215" s="26"/>
      <c r="B215" s="77"/>
      <c r="C215" s="245" t="s">
        <v>324</v>
      </c>
      <c r="D215" s="245" t="s">
        <v>121</v>
      </c>
      <c r="E215" s="246" t="s">
        <v>325</v>
      </c>
      <c r="F215" s="247" t="s">
        <v>326</v>
      </c>
      <c r="G215" s="248" t="s">
        <v>137</v>
      </c>
      <c r="H215" s="249">
        <v>35.57</v>
      </c>
      <c r="I215" s="78"/>
      <c r="J215" s="250">
        <f>ROUND(I215*H215,2)</f>
        <v>0</v>
      </c>
      <c r="K215" s="247" t="s">
        <v>125</v>
      </c>
      <c r="L215" s="27"/>
      <c r="M215" s="79" t="s">
        <v>3</v>
      </c>
      <c r="N215" s="80" t="s">
        <v>41</v>
      </c>
      <c r="O215" s="35"/>
      <c r="P215" s="81">
        <f>O215*H215</f>
        <v>0</v>
      </c>
      <c r="Q215" s="81">
        <v>0</v>
      </c>
      <c r="R215" s="81">
        <f>Q215*H215</f>
        <v>0</v>
      </c>
      <c r="S215" s="81">
        <v>0</v>
      </c>
      <c r="T215" s="82">
        <f>S215*H215</f>
        <v>0</v>
      </c>
      <c r="U215" s="26"/>
      <c r="V215" s="26"/>
      <c r="W215" s="26"/>
      <c r="X215" s="26"/>
      <c r="Y215" s="26"/>
      <c r="Z215" s="26"/>
      <c r="AA215" s="26"/>
      <c r="AB215" s="26"/>
      <c r="AC215" s="26"/>
      <c r="AD215" s="26"/>
      <c r="AE215" s="26"/>
      <c r="AR215" s="83" t="s">
        <v>126</v>
      </c>
      <c r="AT215" s="83" t="s">
        <v>121</v>
      </c>
      <c r="AU215" s="83" t="s">
        <v>76</v>
      </c>
      <c r="AY215" s="19" t="s">
        <v>119</v>
      </c>
      <c r="BE215" s="84">
        <f>IF(N215="základní",J215,0)</f>
        <v>0</v>
      </c>
      <c r="BF215" s="84">
        <f>IF(N215="snížená",J215,0)</f>
        <v>0</v>
      </c>
      <c r="BG215" s="84">
        <f>IF(N215="zákl. přenesená",J215,0)</f>
        <v>0</v>
      </c>
      <c r="BH215" s="84">
        <f>IF(N215="sníž. přenesená",J215,0)</f>
        <v>0</v>
      </c>
      <c r="BI215" s="84">
        <f>IF(N215="nulová",J215,0)</f>
        <v>0</v>
      </c>
      <c r="BJ215" s="19" t="s">
        <v>74</v>
      </c>
      <c r="BK215" s="84">
        <f>ROUND(I215*H215,2)</f>
        <v>0</v>
      </c>
      <c r="BL215" s="19" t="s">
        <v>126</v>
      </c>
      <c r="BM215" s="83" t="s">
        <v>327</v>
      </c>
    </row>
    <row r="216" spans="1:65" s="2" customFormat="1" ht="14.45" customHeight="1">
      <c r="A216" s="26"/>
      <c r="B216" s="77"/>
      <c r="C216" s="245" t="s">
        <v>328</v>
      </c>
      <c r="D216" s="245" t="s">
        <v>121</v>
      </c>
      <c r="E216" s="246" t="s">
        <v>329</v>
      </c>
      <c r="F216" s="247" t="s">
        <v>330</v>
      </c>
      <c r="G216" s="248" t="s">
        <v>137</v>
      </c>
      <c r="H216" s="249">
        <v>105</v>
      </c>
      <c r="I216" s="78"/>
      <c r="J216" s="250">
        <f>ROUND(I216*H216,2)</f>
        <v>0</v>
      </c>
      <c r="K216" s="247" t="s">
        <v>125</v>
      </c>
      <c r="L216" s="27"/>
      <c r="M216" s="79" t="s">
        <v>3</v>
      </c>
      <c r="N216" s="80" t="s">
        <v>41</v>
      </c>
      <c r="O216" s="35"/>
      <c r="P216" s="81">
        <f>O216*H216</f>
        <v>0</v>
      </c>
      <c r="Q216" s="81">
        <v>0</v>
      </c>
      <c r="R216" s="81">
        <f>Q216*H216</f>
        <v>0</v>
      </c>
      <c r="S216" s="81">
        <v>0</v>
      </c>
      <c r="T216" s="82">
        <f>S216*H216</f>
        <v>0</v>
      </c>
      <c r="U216" s="26"/>
      <c r="V216" s="26"/>
      <c r="W216" s="26"/>
      <c r="X216" s="26"/>
      <c r="Y216" s="26"/>
      <c r="Z216" s="26"/>
      <c r="AA216" s="26"/>
      <c r="AB216" s="26"/>
      <c r="AC216" s="26"/>
      <c r="AD216" s="26"/>
      <c r="AE216" s="26"/>
      <c r="AR216" s="83" t="s">
        <v>126</v>
      </c>
      <c r="AT216" s="83" t="s">
        <v>121</v>
      </c>
      <c r="AU216" s="83" t="s">
        <v>76</v>
      </c>
      <c r="AY216" s="19" t="s">
        <v>119</v>
      </c>
      <c r="BE216" s="84">
        <f>IF(N216="základní",J216,0)</f>
        <v>0</v>
      </c>
      <c r="BF216" s="84">
        <f>IF(N216="snížená",J216,0)</f>
        <v>0</v>
      </c>
      <c r="BG216" s="84">
        <f>IF(N216="zákl. přenesená",J216,0)</f>
        <v>0</v>
      </c>
      <c r="BH216" s="84">
        <f>IF(N216="sníž. přenesená",J216,0)</f>
        <v>0</v>
      </c>
      <c r="BI216" s="84">
        <f>IF(N216="nulová",J216,0)</f>
        <v>0</v>
      </c>
      <c r="BJ216" s="19" t="s">
        <v>74</v>
      </c>
      <c r="BK216" s="84">
        <f>ROUND(I216*H216,2)</f>
        <v>0</v>
      </c>
      <c r="BL216" s="19" t="s">
        <v>126</v>
      </c>
      <c r="BM216" s="83" t="s">
        <v>331</v>
      </c>
    </row>
    <row r="217" spans="2:51" s="14" customFormat="1" ht="12">
      <c r="B217" s="92"/>
      <c r="C217" s="256"/>
      <c r="D217" s="251" t="s">
        <v>140</v>
      </c>
      <c r="E217" s="257" t="s">
        <v>3</v>
      </c>
      <c r="F217" s="258" t="s">
        <v>162</v>
      </c>
      <c r="G217" s="256"/>
      <c r="H217" s="259">
        <v>105</v>
      </c>
      <c r="I217" s="256"/>
      <c r="J217" s="256"/>
      <c r="K217" s="256"/>
      <c r="L217" s="92"/>
      <c r="M217" s="94"/>
      <c r="N217" s="95"/>
      <c r="O217" s="95"/>
      <c r="P217" s="95"/>
      <c r="Q217" s="95"/>
      <c r="R217" s="95"/>
      <c r="S217" s="95"/>
      <c r="T217" s="96"/>
      <c r="AT217" s="93" t="s">
        <v>140</v>
      </c>
      <c r="AU217" s="93" t="s">
        <v>76</v>
      </c>
      <c r="AV217" s="14" t="s">
        <v>76</v>
      </c>
      <c r="AW217" s="14" t="s">
        <v>31</v>
      </c>
      <c r="AX217" s="14" t="s">
        <v>69</v>
      </c>
      <c r="AY217" s="93" t="s">
        <v>119</v>
      </c>
    </row>
    <row r="218" spans="2:51" s="15" customFormat="1" ht="12">
      <c r="B218" s="97"/>
      <c r="C218" s="260"/>
      <c r="D218" s="251" t="s">
        <v>140</v>
      </c>
      <c r="E218" s="261" t="s">
        <v>3</v>
      </c>
      <c r="F218" s="262" t="s">
        <v>165</v>
      </c>
      <c r="G218" s="260"/>
      <c r="H218" s="263">
        <v>105</v>
      </c>
      <c r="I218" s="260"/>
      <c r="J218" s="260"/>
      <c r="K218" s="260"/>
      <c r="L218" s="97"/>
      <c r="M218" s="99"/>
      <c r="N218" s="100"/>
      <c r="O218" s="100"/>
      <c r="P218" s="100"/>
      <c r="Q218" s="100"/>
      <c r="R218" s="100"/>
      <c r="S218" s="100"/>
      <c r="T218" s="101"/>
      <c r="AT218" s="98" t="s">
        <v>140</v>
      </c>
      <c r="AU218" s="98" t="s">
        <v>76</v>
      </c>
      <c r="AV218" s="15" t="s">
        <v>126</v>
      </c>
      <c r="AW218" s="15" t="s">
        <v>31</v>
      </c>
      <c r="AX218" s="15" t="s">
        <v>74</v>
      </c>
      <c r="AY218" s="98" t="s">
        <v>119</v>
      </c>
    </row>
    <row r="219" spans="1:65" s="2" customFormat="1" ht="24.2" customHeight="1">
      <c r="A219" s="26"/>
      <c r="B219" s="77"/>
      <c r="C219" s="245" t="s">
        <v>332</v>
      </c>
      <c r="D219" s="245" t="s">
        <v>121</v>
      </c>
      <c r="E219" s="246" t="s">
        <v>333</v>
      </c>
      <c r="F219" s="247" t="s">
        <v>334</v>
      </c>
      <c r="G219" s="248" t="s">
        <v>137</v>
      </c>
      <c r="H219" s="249">
        <v>105</v>
      </c>
      <c r="I219" s="78"/>
      <c r="J219" s="250">
        <f>ROUND(I219*H219,2)</f>
        <v>0</v>
      </c>
      <c r="K219" s="247" t="s">
        <v>125</v>
      </c>
      <c r="L219" s="27"/>
      <c r="M219" s="79" t="s">
        <v>3</v>
      </c>
      <c r="N219" s="80" t="s">
        <v>41</v>
      </c>
      <c r="O219" s="35"/>
      <c r="P219" s="81">
        <f>O219*H219</f>
        <v>0</v>
      </c>
      <c r="Q219" s="81">
        <v>0</v>
      </c>
      <c r="R219" s="81">
        <f>Q219*H219</f>
        <v>0</v>
      </c>
      <c r="S219" s="81">
        <v>0</v>
      </c>
      <c r="T219" s="82">
        <f>S219*H219</f>
        <v>0</v>
      </c>
      <c r="U219" s="26"/>
      <c r="V219" s="26"/>
      <c r="W219" s="26"/>
      <c r="X219" s="26"/>
      <c r="Y219" s="26"/>
      <c r="Z219" s="26"/>
      <c r="AA219" s="26"/>
      <c r="AB219" s="26"/>
      <c r="AC219" s="26"/>
      <c r="AD219" s="26"/>
      <c r="AE219" s="26"/>
      <c r="AR219" s="83" t="s">
        <v>126</v>
      </c>
      <c r="AT219" s="83" t="s">
        <v>121</v>
      </c>
      <c r="AU219" s="83" t="s">
        <v>76</v>
      </c>
      <c r="AY219" s="19" t="s">
        <v>119</v>
      </c>
      <c r="BE219" s="84">
        <f>IF(N219="základní",J219,0)</f>
        <v>0</v>
      </c>
      <c r="BF219" s="84">
        <f>IF(N219="snížená",J219,0)</f>
        <v>0</v>
      </c>
      <c r="BG219" s="84">
        <f>IF(N219="zákl. přenesená",J219,0)</f>
        <v>0</v>
      </c>
      <c r="BH219" s="84">
        <f>IF(N219="sníž. přenesená",J219,0)</f>
        <v>0</v>
      </c>
      <c r="BI219" s="84">
        <f>IF(N219="nulová",J219,0)</f>
        <v>0</v>
      </c>
      <c r="BJ219" s="19" t="s">
        <v>74</v>
      </c>
      <c r="BK219" s="84">
        <f>ROUND(I219*H219,2)</f>
        <v>0</v>
      </c>
      <c r="BL219" s="19" t="s">
        <v>126</v>
      </c>
      <c r="BM219" s="83" t="s">
        <v>335</v>
      </c>
    </row>
    <row r="220" spans="1:47" s="2" customFormat="1" ht="58.5">
      <c r="A220" s="26"/>
      <c r="B220" s="27"/>
      <c r="C220" s="200"/>
      <c r="D220" s="251" t="s">
        <v>128</v>
      </c>
      <c r="E220" s="200"/>
      <c r="F220" s="252" t="s">
        <v>336</v>
      </c>
      <c r="G220" s="200"/>
      <c r="H220" s="200"/>
      <c r="I220" s="200"/>
      <c r="J220" s="200"/>
      <c r="K220" s="200"/>
      <c r="L220" s="27"/>
      <c r="M220" s="85"/>
      <c r="N220" s="86"/>
      <c r="O220" s="35"/>
      <c r="P220" s="35"/>
      <c r="Q220" s="35"/>
      <c r="R220" s="35"/>
      <c r="S220" s="35"/>
      <c r="T220" s="36"/>
      <c r="U220" s="26"/>
      <c r="V220" s="26"/>
      <c r="W220" s="26"/>
      <c r="X220" s="26"/>
      <c r="Y220" s="26"/>
      <c r="Z220" s="26"/>
      <c r="AA220" s="26"/>
      <c r="AB220" s="26"/>
      <c r="AC220" s="26"/>
      <c r="AD220" s="26"/>
      <c r="AE220" s="26"/>
      <c r="AT220" s="19" t="s">
        <v>128</v>
      </c>
      <c r="AU220" s="19" t="s">
        <v>76</v>
      </c>
    </row>
    <row r="221" spans="1:65" s="2" customFormat="1" ht="24.2" customHeight="1">
      <c r="A221" s="26"/>
      <c r="B221" s="77"/>
      <c r="C221" s="245" t="s">
        <v>337</v>
      </c>
      <c r="D221" s="245" t="s">
        <v>121</v>
      </c>
      <c r="E221" s="246" t="s">
        <v>338</v>
      </c>
      <c r="F221" s="247" t="s">
        <v>339</v>
      </c>
      <c r="G221" s="248" t="s">
        <v>137</v>
      </c>
      <c r="H221" s="249">
        <v>8.75</v>
      </c>
      <c r="I221" s="78"/>
      <c r="J221" s="250">
        <f>ROUND(I221*H221,2)</f>
        <v>0</v>
      </c>
      <c r="K221" s="247" t="s">
        <v>125</v>
      </c>
      <c r="L221" s="27"/>
      <c r="M221" s="79" t="s">
        <v>3</v>
      </c>
      <c r="N221" s="80" t="s">
        <v>41</v>
      </c>
      <c r="O221" s="35"/>
      <c r="P221" s="81">
        <f>O221*H221</f>
        <v>0</v>
      </c>
      <c r="Q221" s="81">
        <v>0</v>
      </c>
      <c r="R221" s="81">
        <f>Q221*H221</f>
        <v>0</v>
      </c>
      <c r="S221" s="81">
        <v>0</v>
      </c>
      <c r="T221" s="82">
        <f>S221*H221</f>
        <v>0</v>
      </c>
      <c r="U221" s="26"/>
      <c r="V221" s="26"/>
      <c r="W221" s="26"/>
      <c r="X221" s="26"/>
      <c r="Y221" s="26"/>
      <c r="Z221" s="26"/>
      <c r="AA221" s="26"/>
      <c r="AB221" s="26"/>
      <c r="AC221" s="26"/>
      <c r="AD221" s="26"/>
      <c r="AE221" s="26"/>
      <c r="AR221" s="83" t="s">
        <v>126</v>
      </c>
      <c r="AT221" s="83" t="s">
        <v>121</v>
      </c>
      <c r="AU221" s="83" t="s">
        <v>76</v>
      </c>
      <c r="AY221" s="19" t="s">
        <v>119</v>
      </c>
      <c r="BE221" s="84">
        <f>IF(N221="základní",J221,0)</f>
        <v>0</v>
      </c>
      <c r="BF221" s="84">
        <f>IF(N221="snížená",J221,0)</f>
        <v>0</v>
      </c>
      <c r="BG221" s="84">
        <f>IF(N221="zákl. přenesená",J221,0)</f>
        <v>0</v>
      </c>
      <c r="BH221" s="84">
        <f>IF(N221="sníž. přenesená",J221,0)</f>
        <v>0</v>
      </c>
      <c r="BI221" s="84">
        <f>IF(N221="nulová",J221,0)</f>
        <v>0</v>
      </c>
      <c r="BJ221" s="19" t="s">
        <v>74</v>
      </c>
      <c r="BK221" s="84">
        <f>ROUND(I221*H221,2)</f>
        <v>0</v>
      </c>
      <c r="BL221" s="19" t="s">
        <v>126</v>
      </c>
      <c r="BM221" s="83" t="s">
        <v>340</v>
      </c>
    </row>
    <row r="222" spans="1:47" s="2" customFormat="1" ht="48.75">
      <c r="A222" s="26"/>
      <c r="B222" s="27"/>
      <c r="C222" s="200"/>
      <c r="D222" s="251" t="s">
        <v>128</v>
      </c>
      <c r="E222" s="200"/>
      <c r="F222" s="252" t="s">
        <v>341</v>
      </c>
      <c r="G222" s="200"/>
      <c r="H222" s="200"/>
      <c r="I222" s="200"/>
      <c r="J222" s="200"/>
      <c r="K222" s="200"/>
      <c r="L222" s="27"/>
      <c r="M222" s="85"/>
      <c r="N222" s="86"/>
      <c r="O222" s="35"/>
      <c r="P222" s="35"/>
      <c r="Q222" s="35"/>
      <c r="R222" s="35"/>
      <c r="S222" s="35"/>
      <c r="T222" s="36"/>
      <c r="U222" s="26"/>
      <c r="V222" s="26"/>
      <c r="W222" s="26"/>
      <c r="X222" s="26"/>
      <c r="Y222" s="26"/>
      <c r="Z222" s="26"/>
      <c r="AA222" s="26"/>
      <c r="AB222" s="26"/>
      <c r="AC222" s="26"/>
      <c r="AD222" s="26"/>
      <c r="AE222" s="26"/>
      <c r="AT222" s="19" t="s">
        <v>128</v>
      </c>
      <c r="AU222" s="19" t="s">
        <v>76</v>
      </c>
    </row>
    <row r="223" spans="1:65" s="2" customFormat="1" ht="24.2" customHeight="1">
      <c r="A223" s="26"/>
      <c r="B223" s="77"/>
      <c r="C223" s="245" t="s">
        <v>342</v>
      </c>
      <c r="D223" s="245" t="s">
        <v>121</v>
      </c>
      <c r="E223" s="246" t="s">
        <v>343</v>
      </c>
      <c r="F223" s="247" t="s">
        <v>344</v>
      </c>
      <c r="G223" s="248" t="s">
        <v>137</v>
      </c>
      <c r="H223" s="249">
        <v>105</v>
      </c>
      <c r="I223" s="78"/>
      <c r="J223" s="250">
        <f>ROUND(I223*H223,2)</f>
        <v>0</v>
      </c>
      <c r="K223" s="247" t="s">
        <v>125</v>
      </c>
      <c r="L223" s="27"/>
      <c r="M223" s="79" t="s">
        <v>3</v>
      </c>
      <c r="N223" s="80" t="s">
        <v>41</v>
      </c>
      <c r="O223" s="35"/>
      <c r="P223" s="81">
        <f>O223*H223</f>
        <v>0</v>
      </c>
      <c r="Q223" s="81">
        <v>0</v>
      </c>
      <c r="R223" s="81">
        <f>Q223*H223</f>
        <v>0</v>
      </c>
      <c r="S223" s="81">
        <v>0</v>
      </c>
      <c r="T223" s="82">
        <f>S223*H223</f>
        <v>0</v>
      </c>
      <c r="U223" s="26"/>
      <c r="V223" s="26"/>
      <c r="W223" s="26"/>
      <c r="X223" s="26"/>
      <c r="Y223" s="26"/>
      <c r="Z223" s="26"/>
      <c r="AA223" s="26"/>
      <c r="AB223" s="26"/>
      <c r="AC223" s="26"/>
      <c r="AD223" s="26"/>
      <c r="AE223" s="26"/>
      <c r="AR223" s="83" t="s">
        <v>126</v>
      </c>
      <c r="AT223" s="83" t="s">
        <v>121</v>
      </c>
      <c r="AU223" s="83" t="s">
        <v>76</v>
      </c>
      <c r="AY223" s="19" t="s">
        <v>119</v>
      </c>
      <c r="BE223" s="84">
        <f>IF(N223="základní",J223,0)</f>
        <v>0</v>
      </c>
      <c r="BF223" s="84">
        <f>IF(N223="snížená",J223,0)</f>
        <v>0</v>
      </c>
      <c r="BG223" s="84">
        <f>IF(N223="zákl. přenesená",J223,0)</f>
        <v>0</v>
      </c>
      <c r="BH223" s="84">
        <f>IF(N223="sníž. přenesená",J223,0)</f>
        <v>0</v>
      </c>
      <c r="BI223" s="84">
        <f>IF(N223="nulová",J223,0)</f>
        <v>0</v>
      </c>
      <c r="BJ223" s="19" t="s">
        <v>74</v>
      </c>
      <c r="BK223" s="84">
        <f>ROUND(I223*H223,2)</f>
        <v>0</v>
      </c>
      <c r="BL223" s="19" t="s">
        <v>126</v>
      </c>
      <c r="BM223" s="83" t="s">
        <v>345</v>
      </c>
    </row>
    <row r="224" spans="1:47" s="2" customFormat="1" ht="48.75">
      <c r="A224" s="26"/>
      <c r="B224" s="27"/>
      <c r="C224" s="200"/>
      <c r="D224" s="251" t="s">
        <v>128</v>
      </c>
      <c r="E224" s="200"/>
      <c r="F224" s="252" t="s">
        <v>341</v>
      </c>
      <c r="G224" s="200"/>
      <c r="H224" s="200"/>
      <c r="I224" s="200"/>
      <c r="J224" s="200"/>
      <c r="K224" s="200"/>
      <c r="L224" s="27"/>
      <c r="M224" s="85"/>
      <c r="N224" s="86"/>
      <c r="O224" s="35"/>
      <c r="P224" s="35"/>
      <c r="Q224" s="35"/>
      <c r="R224" s="35"/>
      <c r="S224" s="35"/>
      <c r="T224" s="36"/>
      <c r="U224" s="26"/>
      <c r="V224" s="26"/>
      <c r="W224" s="26"/>
      <c r="X224" s="26"/>
      <c r="Y224" s="26"/>
      <c r="Z224" s="26"/>
      <c r="AA224" s="26"/>
      <c r="AB224" s="26"/>
      <c r="AC224" s="26"/>
      <c r="AD224" s="26"/>
      <c r="AE224" s="26"/>
      <c r="AT224" s="19" t="s">
        <v>128</v>
      </c>
      <c r="AU224" s="19" t="s">
        <v>76</v>
      </c>
    </row>
    <row r="225" spans="1:65" s="2" customFormat="1" ht="14.45" customHeight="1">
      <c r="A225" s="26"/>
      <c r="B225" s="77"/>
      <c r="C225" s="245" t="s">
        <v>346</v>
      </c>
      <c r="D225" s="245" t="s">
        <v>121</v>
      </c>
      <c r="E225" s="246" t="s">
        <v>347</v>
      </c>
      <c r="F225" s="247" t="s">
        <v>348</v>
      </c>
      <c r="G225" s="248" t="s">
        <v>137</v>
      </c>
      <c r="H225" s="249">
        <v>122.5</v>
      </c>
      <c r="I225" s="78"/>
      <c r="J225" s="250">
        <f>ROUND(I225*H225,2)</f>
        <v>0</v>
      </c>
      <c r="K225" s="247" t="s">
        <v>125</v>
      </c>
      <c r="L225" s="27"/>
      <c r="M225" s="79" t="s">
        <v>3</v>
      </c>
      <c r="N225" s="80" t="s">
        <v>41</v>
      </c>
      <c r="O225" s="35"/>
      <c r="P225" s="81">
        <f>O225*H225</f>
        <v>0</v>
      </c>
      <c r="Q225" s="81">
        <v>0</v>
      </c>
      <c r="R225" s="81">
        <f>Q225*H225</f>
        <v>0</v>
      </c>
      <c r="S225" s="81">
        <v>0</v>
      </c>
      <c r="T225" s="82">
        <f>S225*H225</f>
        <v>0</v>
      </c>
      <c r="U225" s="26"/>
      <c r="V225" s="26"/>
      <c r="W225" s="26"/>
      <c r="X225" s="26"/>
      <c r="Y225" s="26"/>
      <c r="Z225" s="26"/>
      <c r="AA225" s="26"/>
      <c r="AB225" s="26"/>
      <c r="AC225" s="26"/>
      <c r="AD225" s="26"/>
      <c r="AE225" s="26"/>
      <c r="AR225" s="83" t="s">
        <v>126</v>
      </c>
      <c r="AT225" s="83" t="s">
        <v>121</v>
      </c>
      <c r="AU225" s="83" t="s">
        <v>76</v>
      </c>
      <c r="AY225" s="19" t="s">
        <v>119</v>
      </c>
      <c r="BE225" s="84">
        <f>IF(N225="základní",J225,0)</f>
        <v>0</v>
      </c>
      <c r="BF225" s="84">
        <f>IF(N225="snížená",J225,0)</f>
        <v>0</v>
      </c>
      <c r="BG225" s="84">
        <f>IF(N225="zákl. přenesená",J225,0)</f>
        <v>0</v>
      </c>
      <c r="BH225" s="84">
        <f>IF(N225="sníž. přenesená",J225,0)</f>
        <v>0</v>
      </c>
      <c r="BI225" s="84">
        <f>IF(N225="nulová",J225,0)</f>
        <v>0</v>
      </c>
      <c r="BJ225" s="19" t="s">
        <v>74</v>
      </c>
      <c r="BK225" s="84">
        <f>ROUND(I225*H225,2)</f>
        <v>0</v>
      </c>
      <c r="BL225" s="19" t="s">
        <v>126</v>
      </c>
      <c r="BM225" s="83" t="s">
        <v>349</v>
      </c>
    </row>
    <row r="226" spans="2:51" s="14" customFormat="1" ht="12">
      <c r="B226" s="92"/>
      <c r="C226" s="256"/>
      <c r="D226" s="251" t="s">
        <v>140</v>
      </c>
      <c r="E226" s="257" t="s">
        <v>3</v>
      </c>
      <c r="F226" s="258" t="s">
        <v>350</v>
      </c>
      <c r="G226" s="256"/>
      <c r="H226" s="259">
        <v>105</v>
      </c>
      <c r="I226" s="256"/>
      <c r="J226" s="256"/>
      <c r="K226" s="256"/>
      <c r="L226" s="92"/>
      <c r="M226" s="94"/>
      <c r="N226" s="95"/>
      <c r="O226" s="95"/>
      <c r="P226" s="95"/>
      <c r="Q226" s="95"/>
      <c r="R226" s="95"/>
      <c r="S226" s="95"/>
      <c r="T226" s="96"/>
      <c r="AT226" s="93" t="s">
        <v>140</v>
      </c>
      <c r="AU226" s="93" t="s">
        <v>76</v>
      </c>
      <c r="AV226" s="14" t="s">
        <v>76</v>
      </c>
      <c r="AW226" s="14" t="s">
        <v>31</v>
      </c>
      <c r="AX226" s="14" t="s">
        <v>69</v>
      </c>
      <c r="AY226" s="93" t="s">
        <v>119</v>
      </c>
    </row>
    <row r="227" spans="2:51" s="14" customFormat="1" ht="12">
      <c r="B227" s="92"/>
      <c r="C227" s="256"/>
      <c r="D227" s="251" t="s">
        <v>140</v>
      </c>
      <c r="E227" s="257" t="s">
        <v>3</v>
      </c>
      <c r="F227" s="258" t="s">
        <v>351</v>
      </c>
      <c r="G227" s="256"/>
      <c r="H227" s="259">
        <v>17.5</v>
      </c>
      <c r="I227" s="256"/>
      <c r="J227" s="256"/>
      <c r="K227" s="256"/>
      <c r="L227" s="92"/>
      <c r="M227" s="94"/>
      <c r="N227" s="95"/>
      <c r="O227" s="95"/>
      <c r="P227" s="95"/>
      <c r="Q227" s="95"/>
      <c r="R227" s="95"/>
      <c r="S227" s="95"/>
      <c r="T227" s="96"/>
      <c r="AT227" s="93" t="s">
        <v>140</v>
      </c>
      <c r="AU227" s="93" t="s">
        <v>76</v>
      </c>
      <c r="AV227" s="14" t="s">
        <v>76</v>
      </c>
      <c r="AW227" s="14" t="s">
        <v>31</v>
      </c>
      <c r="AX227" s="14" t="s">
        <v>69</v>
      </c>
      <c r="AY227" s="93" t="s">
        <v>119</v>
      </c>
    </row>
    <row r="228" spans="2:51" s="15" customFormat="1" ht="12">
      <c r="B228" s="97"/>
      <c r="C228" s="260"/>
      <c r="D228" s="251" t="s">
        <v>140</v>
      </c>
      <c r="E228" s="261" t="s">
        <v>3</v>
      </c>
      <c r="F228" s="262" t="s">
        <v>165</v>
      </c>
      <c r="G228" s="260"/>
      <c r="H228" s="263">
        <v>122.5</v>
      </c>
      <c r="I228" s="260"/>
      <c r="J228" s="260"/>
      <c r="K228" s="260"/>
      <c r="L228" s="97"/>
      <c r="M228" s="99"/>
      <c r="N228" s="100"/>
      <c r="O228" s="100"/>
      <c r="P228" s="100"/>
      <c r="Q228" s="100"/>
      <c r="R228" s="100"/>
      <c r="S228" s="100"/>
      <c r="T228" s="101"/>
      <c r="AT228" s="98" t="s">
        <v>140</v>
      </c>
      <c r="AU228" s="98" t="s">
        <v>76</v>
      </c>
      <c r="AV228" s="15" t="s">
        <v>126</v>
      </c>
      <c r="AW228" s="15" t="s">
        <v>31</v>
      </c>
      <c r="AX228" s="15" t="s">
        <v>74</v>
      </c>
      <c r="AY228" s="98" t="s">
        <v>119</v>
      </c>
    </row>
    <row r="229" spans="1:65" s="2" customFormat="1" ht="14.45" customHeight="1">
      <c r="A229" s="26"/>
      <c r="B229" s="77"/>
      <c r="C229" s="245" t="s">
        <v>352</v>
      </c>
      <c r="D229" s="245" t="s">
        <v>121</v>
      </c>
      <c r="E229" s="246" t="s">
        <v>353</v>
      </c>
      <c r="F229" s="247" t="s">
        <v>354</v>
      </c>
      <c r="G229" s="248" t="s">
        <v>137</v>
      </c>
      <c r="H229" s="249">
        <v>122.5</v>
      </c>
      <c r="I229" s="78"/>
      <c r="J229" s="250">
        <f>ROUND(I229*H229,2)</f>
        <v>0</v>
      </c>
      <c r="K229" s="247" t="s">
        <v>125</v>
      </c>
      <c r="L229" s="27"/>
      <c r="M229" s="79" t="s">
        <v>3</v>
      </c>
      <c r="N229" s="80" t="s">
        <v>41</v>
      </c>
      <c r="O229" s="35"/>
      <c r="P229" s="81">
        <f>O229*H229</f>
        <v>0</v>
      </c>
      <c r="Q229" s="81">
        <v>0</v>
      </c>
      <c r="R229" s="81">
        <f>Q229*H229</f>
        <v>0</v>
      </c>
      <c r="S229" s="81">
        <v>0</v>
      </c>
      <c r="T229" s="82">
        <f>S229*H229</f>
        <v>0</v>
      </c>
      <c r="U229" s="26"/>
      <c r="V229" s="26"/>
      <c r="W229" s="26"/>
      <c r="X229" s="26"/>
      <c r="Y229" s="26"/>
      <c r="Z229" s="26"/>
      <c r="AA229" s="26"/>
      <c r="AB229" s="26"/>
      <c r="AC229" s="26"/>
      <c r="AD229" s="26"/>
      <c r="AE229" s="26"/>
      <c r="AR229" s="83" t="s">
        <v>126</v>
      </c>
      <c r="AT229" s="83" t="s">
        <v>121</v>
      </c>
      <c r="AU229" s="83" t="s">
        <v>76</v>
      </c>
      <c r="AY229" s="19" t="s">
        <v>119</v>
      </c>
      <c r="BE229" s="84">
        <f>IF(N229="základní",J229,0)</f>
        <v>0</v>
      </c>
      <c r="BF229" s="84">
        <f>IF(N229="snížená",J229,0)</f>
        <v>0</v>
      </c>
      <c r="BG229" s="84">
        <f>IF(N229="zákl. přenesená",J229,0)</f>
        <v>0</v>
      </c>
      <c r="BH229" s="84">
        <f>IF(N229="sníž. přenesená",J229,0)</f>
        <v>0</v>
      </c>
      <c r="BI229" s="84">
        <f>IF(N229="nulová",J229,0)</f>
        <v>0</v>
      </c>
      <c r="BJ229" s="19" t="s">
        <v>74</v>
      </c>
      <c r="BK229" s="84">
        <f>ROUND(I229*H229,2)</f>
        <v>0</v>
      </c>
      <c r="BL229" s="19" t="s">
        <v>126</v>
      </c>
      <c r="BM229" s="83" t="s">
        <v>355</v>
      </c>
    </row>
    <row r="230" spans="1:65" s="2" customFormat="1" ht="14.45" customHeight="1">
      <c r="A230" s="26"/>
      <c r="B230" s="77"/>
      <c r="C230" s="245" t="s">
        <v>356</v>
      </c>
      <c r="D230" s="245" t="s">
        <v>121</v>
      </c>
      <c r="E230" s="246" t="s">
        <v>357</v>
      </c>
      <c r="F230" s="247" t="s">
        <v>358</v>
      </c>
      <c r="G230" s="248" t="s">
        <v>137</v>
      </c>
      <c r="H230" s="249">
        <v>122.5</v>
      </c>
      <c r="I230" s="78"/>
      <c r="J230" s="250">
        <f>ROUND(I230*H230,2)</f>
        <v>0</v>
      </c>
      <c r="K230" s="247" t="s">
        <v>125</v>
      </c>
      <c r="L230" s="27"/>
      <c r="M230" s="79" t="s">
        <v>3</v>
      </c>
      <c r="N230" s="80" t="s">
        <v>41</v>
      </c>
      <c r="O230" s="35"/>
      <c r="P230" s="81">
        <f>O230*H230</f>
        <v>0</v>
      </c>
      <c r="Q230" s="81">
        <v>0</v>
      </c>
      <c r="R230" s="81">
        <f>Q230*H230</f>
        <v>0</v>
      </c>
      <c r="S230" s="81">
        <v>0</v>
      </c>
      <c r="T230" s="82">
        <f>S230*H230</f>
        <v>0</v>
      </c>
      <c r="U230" s="26"/>
      <c r="V230" s="26"/>
      <c r="W230" s="26"/>
      <c r="X230" s="26"/>
      <c r="Y230" s="26"/>
      <c r="Z230" s="26"/>
      <c r="AA230" s="26"/>
      <c r="AB230" s="26"/>
      <c r="AC230" s="26"/>
      <c r="AD230" s="26"/>
      <c r="AE230" s="26"/>
      <c r="AR230" s="83" t="s">
        <v>126</v>
      </c>
      <c r="AT230" s="83" t="s">
        <v>121</v>
      </c>
      <c r="AU230" s="83" t="s">
        <v>76</v>
      </c>
      <c r="AY230" s="19" t="s">
        <v>119</v>
      </c>
      <c r="BE230" s="84">
        <f>IF(N230="základní",J230,0)</f>
        <v>0</v>
      </c>
      <c r="BF230" s="84">
        <f>IF(N230="snížená",J230,0)</f>
        <v>0</v>
      </c>
      <c r="BG230" s="84">
        <f>IF(N230="zákl. přenesená",J230,0)</f>
        <v>0</v>
      </c>
      <c r="BH230" s="84">
        <f>IF(N230="sníž. přenesená",J230,0)</f>
        <v>0</v>
      </c>
      <c r="BI230" s="84">
        <f>IF(N230="nulová",J230,0)</f>
        <v>0</v>
      </c>
      <c r="BJ230" s="19" t="s">
        <v>74</v>
      </c>
      <c r="BK230" s="84">
        <f>ROUND(I230*H230,2)</f>
        <v>0</v>
      </c>
      <c r="BL230" s="19" t="s">
        <v>126</v>
      </c>
      <c r="BM230" s="83" t="s">
        <v>359</v>
      </c>
    </row>
    <row r="231" spans="1:65" s="2" customFormat="1" ht="24.2" customHeight="1">
      <c r="A231" s="26"/>
      <c r="B231" s="77"/>
      <c r="C231" s="245" t="s">
        <v>360</v>
      </c>
      <c r="D231" s="245" t="s">
        <v>121</v>
      </c>
      <c r="E231" s="246" t="s">
        <v>361</v>
      </c>
      <c r="F231" s="247" t="s">
        <v>362</v>
      </c>
      <c r="G231" s="248" t="s">
        <v>137</v>
      </c>
      <c r="H231" s="249">
        <v>17.5</v>
      </c>
      <c r="I231" s="78"/>
      <c r="J231" s="250">
        <f>ROUND(I231*H231,2)</f>
        <v>0</v>
      </c>
      <c r="K231" s="247" t="s">
        <v>125</v>
      </c>
      <c r="L231" s="27"/>
      <c r="M231" s="79" t="s">
        <v>3</v>
      </c>
      <c r="N231" s="80" t="s">
        <v>41</v>
      </c>
      <c r="O231" s="35"/>
      <c r="P231" s="81">
        <f>O231*H231</f>
        <v>0</v>
      </c>
      <c r="Q231" s="81">
        <v>0</v>
      </c>
      <c r="R231" s="81">
        <f>Q231*H231</f>
        <v>0</v>
      </c>
      <c r="S231" s="81">
        <v>0</v>
      </c>
      <c r="T231" s="82">
        <f>S231*H231</f>
        <v>0</v>
      </c>
      <c r="U231" s="26"/>
      <c r="V231" s="26"/>
      <c r="W231" s="26"/>
      <c r="X231" s="26"/>
      <c r="Y231" s="26"/>
      <c r="Z231" s="26"/>
      <c r="AA231" s="26"/>
      <c r="AB231" s="26"/>
      <c r="AC231" s="26"/>
      <c r="AD231" s="26"/>
      <c r="AE231" s="26"/>
      <c r="AR231" s="83" t="s">
        <v>126</v>
      </c>
      <c r="AT231" s="83" t="s">
        <v>121</v>
      </c>
      <c r="AU231" s="83" t="s">
        <v>76</v>
      </c>
      <c r="AY231" s="19" t="s">
        <v>119</v>
      </c>
      <c r="BE231" s="84">
        <f>IF(N231="základní",J231,0)</f>
        <v>0</v>
      </c>
      <c r="BF231" s="84">
        <f>IF(N231="snížená",J231,0)</f>
        <v>0</v>
      </c>
      <c r="BG231" s="84">
        <f>IF(N231="zákl. přenesená",J231,0)</f>
        <v>0</v>
      </c>
      <c r="BH231" s="84">
        <f>IF(N231="sníž. přenesená",J231,0)</f>
        <v>0</v>
      </c>
      <c r="BI231" s="84">
        <f>IF(N231="nulová",J231,0)</f>
        <v>0</v>
      </c>
      <c r="BJ231" s="19" t="s">
        <v>74</v>
      </c>
      <c r="BK231" s="84">
        <f>ROUND(I231*H231,2)</f>
        <v>0</v>
      </c>
      <c r="BL231" s="19" t="s">
        <v>126</v>
      </c>
      <c r="BM231" s="83" t="s">
        <v>363</v>
      </c>
    </row>
    <row r="232" spans="1:47" s="2" customFormat="1" ht="48.75">
      <c r="A232" s="26"/>
      <c r="B232" s="27"/>
      <c r="C232" s="200"/>
      <c r="D232" s="251" t="s">
        <v>128</v>
      </c>
      <c r="E232" s="200"/>
      <c r="F232" s="252" t="s">
        <v>364</v>
      </c>
      <c r="G232" s="200"/>
      <c r="H232" s="200"/>
      <c r="I232" s="200"/>
      <c r="J232" s="200"/>
      <c r="K232" s="200"/>
      <c r="L232" s="27"/>
      <c r="M232" s="85"/>
      <c r="N232" s="86"/>
      <c r="O232" s="35"/>
      <c r="P232" s="35"/>
      <c r="Q232" s="35"/>
      <c r="R232" s="35"/>
      <c r="S232" s="35"/>
      <c r="T232" s="36"/>
      <c r="U232" s="26"/>
      <c r="V232" s="26"/>
      <c r="W232" s="26"/>
      <c r="X232" s="26"/>
      <c r="Y232" s="26"/>
      <c r="Z232" s="26"/>
      <c r="AA232" s="26"/>
      <c r="AB232" s="26"/>
      <c r="AC232" s="26"/>
      <c r="AD232" s="26"/>
      <c r="AE232" s="26"/>
      <c r="AT232" s="19" t="s">
        <v>128</v>
      </c>
      <c r="AU232" s="19" t="s">
        <v>76</v>
      </c>
    </row>
    <row r="233" spans="1:65" s="2" customFormat="1" ht="24.2" customHeight="1">
      <c r="A233" s="26"/>
      <c r="B233" s="77"/>
      <c r="C233" s="245" t="s">
        <v>365</v>
      </c>
      <c r="D233" s="245" t="s">
        <v>121</v>
      </c>
      <c r="E233" s="246" t="s">
        <v>366</v>
      </c>
      <c r="F233" s="247" t="s">
        <v>367</v>
      </c>
      <c r="G233" s="248" t="s">
        <v>137</v>
      </c>
      <c r="H233" s="249">
        <v>105</v>
      </c>
      <c r="I233" s="78"/>
      <c r="J233" s="250">
        <f>ROUND(I233*H233,2)</f>
        <v>0</v>
      </c>
      <c r="K233" s="247" t="s">
        <v>125</v>
      </c>
      <c r="L233" s="27"/>
      <c r="M233" s="79" t="s">
        <v>3</v>
      </c>
      <c r="N233" s="80" t="s">
        <v>41</v>
      </c>
      <c r="O233" s="35"/>
      <c r="P233" s="81">
        <f>O233*H233</f>
        <v>0</v>
      </c>
      <c r="Q233" s="81">
        <v>0</v>
      </c>
      <c r="R233" s="81">
        <f>Q233*H233</f>
        <v>0</v>
      </c>
      <c r="S233" s="81">
        <v>0</v>
      </c>
      <c r="T233" s="82">
        <f>S233*H233</f>
        <v>0</v>
      </c>
      <c r="U233" s="26"/>
      <c r="V233" s="26"/>
      <c r="W233" s="26"/>
      <c r="X233" s="26"/>
      <c r="Y233" s="26"/>
      <c r="Z233" s="26"/>
      <c r="AA233" s="26"/>
      <c r="AB233" s="26"/>
      <c r="AC233" s="26"/>
      <c r="AD233" s="26"/>
      <c r="AE233" s="26"/>
      <c r="AR233" s="83" t="s">
        <v>126</v>
      </c>
      <c r="AT233" s="83" t="s">
        <v>121</v>
      </c>
      <c r="AU233" s="83" t="s">
        <v>76</v>
      </c>
      <c r="AY233" s="19" t="s">
        <v>119</v>
      </c>
      <c r="BE233" s="84">
        <f>IF(N233="základní",J233,0)</f>
        <v>0</v>
      </c>
      <c r="BF233" s="84">
        <f>IF(N233="snížená",J233,0)</f>
        <v>0</v>
      </c>
      <c r="BG233" s="84">
        <f>IF(N233="zákl. přenesená",J233,0)</f>
        <v>0</v>
      </c>
      <c r="BH233" s="84">
        <f>IF(N233="sníž. přenesená",J233,0)</f>
        <v>0</v>
      </c>
      <c r="BI233" s="84">
        <f>IF(N233="nulová",J233,0)</f>
        <v>0</v>
      </c>
      <c r="BJ233" s="19" t="s">
        <v>74</v>
      </c>
      <c r="BK233" s="84">
        <f>ROUND(I233*H233,2)</f>
        <v>0</v>
      </c>
      <c r="BL233" s="19" t="s">
        <v>126</v>
      </c>
      <c r="BM233" s="83" t="s">
        <v>368</v>
      </c>
    </row>
    <row r="234" spans="1:47" s="2" customFormat="1" ht="48.75">
      <c r="A234" s="26"/>
      <c r="B234" s="27"/>
      <c r="C234" s="200"/>
      <c r="D234" s="251" t="s">
        <v>128</v>
      </c>
      <c r="E234" s="200"/>
      <c r="F234" s="252" t="s">
        <v>364</v>
      </c>
      <c r="G234" s="200"/>
      <c r="H234" s="200"/>
      <c r="I234" s="200"/>
      <c r="J234" s="200"/>
      <c r="K234" s="200"/>
      <c r="L234" s="27"/>
      <c r="M234" s="85"/>
      <c r="N234" s="86"/>
      <c r="O234" s="35"/>
      <c r="P234" s="35"/>
      <c r="Q234" s="35"/>
      <c r="R234" s="35"/>
      <c r="S234" s="35"/>
      <c r="T234" s="36"/>
      <c r="U234" s="26"/>
      <c r="V234" s="26"/>
      <c r="W234" s="26"/>
      <c r="X234" s="26"/>
      <c r="Y234" s="26"/>
      <c r="Z234" s="26"/>
      <c r="AA234" s="26"/>
      <c r="AB234" s="26"/>
      <c r="AC234" s="26"/>
      <c r="AD234" s="26"/>
      <c r="AE234" s="26"/>
      <c r="AT234" s="19" t="s">
        <v>128</v>
      </c>
      <c r="AU234" s="19" t="s">
        <v>76</v>
      </c>
    </row>
    <row r="235" spans="1:65" s="2" customFormat="1" ht="14.45" customHeight="1">
      <c r="A235" s="26"/>
      <c r="B235" s="77"/>
      <c r="C235" s="245" t="s">
        <v>369</v>
      </c>
      <c r="D235" s="245" t="s">
        <v>121</v>
      </c>
      <c r="E235" s="246" t="s">
        <v>370</v>
      </c>
      <c r="F235" s="247" t="s">
        <v>371</v>
      </c>
      <c r="G235" s="248" t="s">
        <v>137</v>
      </c>
      <c r="H235" s="249">
        <v>35.57</v>
      </c>
      <c r="I235" s="78"/>
      <c r="J235" s="250">
        <f>ROUND(I235*H235,2)</f>
        <v>0</v>
      </c>
      <c r="K235" s="247" t="s">
        <v>125</v>
      </c>
      <c r="L235" s="27"/>
      <c r="M235" s="79" t="s">
        <v>3</v>
      </c>
      <c r="N235" s="80" t="s">
        <v>41</v>
      </c>
      <c r="O235" s="35"/>
      <c r="P235" s="81">
        <f>O235*H235</f>
        <v>0</v>
      </c>
      <c r="Q235" s="81">
        <v>0</v>
      </c>
      <c r="R235" s="81">
        <f>Q235*H235</f>
        <v>0</v>
      </c>
      <c r="S235" s="81">
        <v>0</v>
      </c>
      <c r="T235" s="82">
        <f>S235*H235</f>
        <v>0</v>
      </c>
      <c r="U235" s="26"/>
      <c r="V235" s="26"/>
      <c r="W235" s="26"/>
      <c r="X235" s="26"/>
      <c r="Y235" s="26"/>
      <c r="Z235" s="26"/>
      <c r="AA235" s="26"/>
      <c r="AB235" s="26"/>
      <c r="AC235" s="26"/>
      <c r="AD235" s="26"/>
      <c r="AE235" s="26"/>
      <c r="AR235" s="83" t="s">
        <v>126</v>
      </c>
      <c r="AT235" s="83" t="s">
        <v>121</v>
      </c>
      <c r="AU235" s="83" t="s">
        <v>76</v>
      </c>
      <c r="AY235" s="19" t="s">
        <v>119</v>
      </c>
      <c r="BE235" s="84">
        <f>IF(N235="základní",J235,0)</f>
        <v>0</v>
      </c>
      <c r="BF235" s="84">
        <f>IF(N235="snížená",J235,0)</f>
        <v>0</v>
      </c>
      <c r="BG235" s="84">
        <f>IF(N235="zákl. přenesená",J235,0)</f>
        <v>0</v>
      </c>
      <c r="BH235" s="84">
        <f>IF(N235="sníž. přenesená",J235,0)</f>
        <v>0</v>
      </c>
      <c r="BI235" s="84">
        <f>IF(N235="nulová",J235,0)</f>
        <v>0</v>
      </c>
      <c r="BJ235" s="19" t="s">
        <v>74</v>
      </c>
      <c r="BK235" s="84">
        <f>ROUND(I235*H235,2)</f>
        <v>0</v>
      </c>
      <c r="BL235" s="19" t="s">
        <v>126</v>
      </c>
      <c r="BM235" s="83" t="s">
        <v>372</v>
      </c>
    </row>
    <row r="236" spans="1:47" s="2" customFormat="1" ht="185.25">
      <c r="A236" s="26"/>
      <c r="B236" s="27"/>
      <c r="C236" s="200"/>
      <c r="D236" s="251" t="s">
        <v>128</v>
      </c>
      <c r="E236" s="200"/>
      <c r="F236" s="252" t="s">
        <v>373</v>
      </c>
      <c r="G236" s="200"/>
      <c r="H236" s="200"/>
      <c r="I236" s="200"/>
      <c r="J236" s="200"/>
      <c r="K236" s="200"/>
      <c r="L236" s="27"/>
      <c r="M236" s="85"/>
      <c r="N236" s="86"/>
      <c r="O236" s="35"/>
      <c r="P236" s="35"/>
      <c r="Q236" s="35"/>
      <c r="R236" s="35"/>
      <c r="S236" s="35"/>
      <c r="T236" s="36"/>
      <c r="U236" s="26"/>
      <c r="V236" s="26"/>
      <c r="W236" s="26"/>
      <c r="X236" s="26"/>
      <c r="Y236" s="26"/>
      <c r="Z236" s="26"/>
      <c r="AA236" s="26"/>
      <c r="AB236" s="26"/>
      <c r="AC236" s="26"/>
      <c r="AD236" s="26"/>
      <c r="AE236" s="26"/>
      <c r="AT236" s="19" t="s">
        <v>128</v>
      </c>
      <c r="AU236" s="19" t="s">
        <v>76</v>
      </c>
    </row>
    <row r="237" spans="2:51" s="13" customFormat="1" ht="12">
      <c r="B237" s="87"/>
      <c r="C237" s="253"/>
      <c r="D237" s="251" t="s">
        <v>140</v>
      </c>
      <c r="E237" s="254" t="s">
        <v>3</v>
      </c>
      <c r="F237" s="255" t="s">
        <v>374</v>
      </c>
      <c r="G237" s="253"/>
      <c r="H237" s="254" t="s">
        <v>3</v>
      </c>
      <c r="I237" s="253"/>
      <c r="J237" s="253"/>
      <c r="K237" s="253"/>
      <c r="L237" s="87"/>
      <c r="M237" s="89"/>
      <c r="N237" s="90"/>
      <c r="O237" s="90"/>
      <c r="P237" s="90"/>
      <c r="Q237" s="90"/>
      <c r="R237" s="90"/>
      <c r="S237" s="90"/>
      <c r="T237" s="91"/>
      <c r="AT237" s="88" t="s">
        <v>140</v>
      </c>
      <c r="AU237" s="88" t="s">
        <v>76</v>
      </c>
      <c r="AV237" s="13" t="s">
        <v>74</v>
      </c>
      <c r="AW237" s="13" t="s">
        <v>31</v>
      </c>
      <c r="AX237" s="13" t="s">
        <v>69</v>
      </c>
      <c r="AY237" s="88" t="s">
        <v>119</v>
      </c>
    </row>
    <row r="238" spans="2:51" s="14" customFormat="1" ht="12">
      <c r="B238" s="92"/>
      <c r="C238" s="256"/>
      <c r="D238" s="251" t="s">
        <v>140</v>
      </c>
      <c r="E238" s="257" t="s">
        <v>3</v>
      </c>
      <c r="F238" s="258" t="s">
        <v>208</v>
      </c>
      <c r="G238" s="256"/>
      <c r="H238" s="259">
        <v>35.57</v>
      </c>
      <c r="I238" s="256"/>
      <c r="J238" s="256"/>
      <c r="K238" s="256"/>
      <c r="L238" s="92"/>
      <c r="M238" s="94"/>
      <c r="N238" s="95"/>
      <c r="O238" s="95"/>
      <c r="P238" s="95"/>
      <c r="Q238" s="95"/>
      <c r="R238" s="95"/>
      <c r="S238" s="95"/>
      <c r="T238" s="96"/>
      <c r="AT238" s="93" t="s">
        <v>140</v>
      </c>
      <c r="AU238" s="93" t="s">
        <v>76</v>
      </c>
      <c r="AV238" s="14" t="s">
        <v>76</v>
      </c>
      <c r="AW238" s="14" t="s">
        <v>31</v>
      </c>
      <c r="AX238" s="14" t="s">
        <v>74</v>
      </c>
      <c r="AY238" s="93" t="s">
        <v>119</v>
      </c>
    </row>
    <row r="239" spans="2:63" s="12" customFormat="1" ht="22.9" customHeight="1">
      <c r="B239" s="69"/>
      <c r="C239" s="239"/>
      <c r="D239" s="240" t="s">
        <v>68</v>
      </c>
      <c r="E239" s="243" t="s">
        <v>151</v>
      </c>
      <c r="F239" s="243" t="s">
        <v>375</v>
      </c>
      <c r="G239" s="239"/>
      <c r="H239" s="239"/>
      <c r="I239" s="239"/>
      <c r="J239" s="244">
        <f>BK239</f>
        <v>0</v>
      </c>
      <c r="K239" s="239"/>
      <c r="L239" s="69"/>
      <c r="M239" s="71"/>
      <c r="N239" s="72"/>
      <c r="O239" s="72"/>
      <c r="P239" s="73">
        <f>SUM(P240:P283)</f>
        <v>0</v>
      </c>
      <c r="Q239" s="72"/>
      <c r="R239" s="73">
        <f>SUM(R240:R283)</f>
        <v>14.613315739999999</v>
      </c>
      <c r="S239" s="72"/>
      <c r="T239" s="74">
        <f>SUM(T240:T283)</f>
        <v>0</v>
      </c>
      <c r="AR239" s="70" t="s">
        <v>74</v>
      </c>
      <c r="AT239" s="75" t="s">
        <v>68</v>
      </c>
      <c r="AU239" s="75" t="s">
        <v>74</v>
      </c>
      <c r="AY239" s="70" t="s">
        <v>119</v>
      </c>
      <c r="BK239" s="76">
        <f>SUM(BK240:BK283)</f>
        <v>0</v>
      </c>
    </row>
    <row r="240" spans="1:65" s="2" customFormat="1" ht="24.2" customHeight="1">
      <c r="A240" s="26"/>
      <c r="B240" s="77"/>
      <c r="C240" s="245" t="s">
        <v>376</v>
      </c>
      <c r="D240" s="245" t="s">
        <v>121</v>
      </c>
      <c r="E240" s="246" t="s">
        <v>377</v>
      </c>
      <c r="F240" s="247" t="s">
        <v>378</v>
      </c>
      <c r="G240" s="248" t="s">
        <v>137</v>
      </c>
      <c r="H240" s="249">
        <v>101.16</v>
      </c>
      <c r="I240" s="78"/>
      <c r="J240" s="250">
        <f>ROUND(I240*H240,2)</f>
        <v>0</v>
      </c>
      <c r="K240" s="247" t="s">
        <v>125</v>
      </c>
      <c r="L240" s="27"/>
      <c r="M240" s="79" t="s">
        <v>3</v>
      </c>
      <c r="N240" s="80" t="s">
        <v>41</v>
      </c>
      <c r="O240" s="35"/>
      <c r="P240" s="81">
        <f>O240*H240</f>
        <v>0</v>
      </c>
      <c r="Q240" s="81">
        <v>0.0154</v>
      </c>
      <c r="R240" s="81">
        <f>Q240*H240</f>
        <v>1.557864</v>
      </c>
      <c r="S240" s="81">
        <v>0</v>
      </c>
      <c r="T240" s="82">
        <f>S240*H240</f>
        <v>0</v>
      </c>
      <c r="U240" s="26"/>
      <c r="V240" s="26"/>
      <c r="W240" s="26"/>
      <c r="X240" s="26"/>
      <c r="Y240" s="26"/>
      <c r="Z240" s="26"/>
      <c r="AA240" s="26"/>
      <c r="AB240" s="26"/>
      <c r="AC240" s="26"/>
      <c r="AD240" s="26"/>
      <c r="AE240" s="26"/>
      <c r="AR240" s="83" t="s">
        <v>126</v>
      </c>
      <c r="AT240" s="83" t="s">
        <v>121</v>
      </c>
      <c r="AU240" s="83" t="s">
        <v>76</v>
      </c>
      <c r="AY240" s="19" t="s">
        <v>119</v>
      </c>
      <c r="BE240" s="84">
        <f>IF(N240="základní",J240,0)</f>
        <v>0</v>
      </c>
      <c r="BF240" s="84">
        <f>IF(N240="snížená",J240,0)</f>
        <v>0</v>
      </c>
      <c r="BG240" s="84">
        <f>IF(N240="zákl. přenesená",J240,0)</f>
        <v>0</v>
      </c>
      <c r="BH240" s="84">
        <f>IF(N240="sníž. přenesená",J240,0)</f>
        <v>0</v>
      </c>
      <c r="BI240" s="84">
        <f>IF(N240="nulová",J240,0)</f>
        <v>0</v>
      </c>
      <c r="BJ240" s="19" t="s">
        <v>74</v>
      </c>
      <c r="BK240" s="84">
        <f>ROUND(I240*H240,2)</f>
        <v>0</v>
      </c>
      <c r="BL240" s="19" t="s">
        <v>126</v>
      </c>
      <c r="BM240" s="83" t="s">
        <v>379</v>
      </c>
    </row>
    <row r="241" spans="1:47" s="2" customFormat="1" ht="48.75">
      <c r="A241" s="26"/>
      <c r="B241" s="27"/>
      <c r="C241" s="200"/>
      <c r="D241" s="251" t="s">
        <v>128</v>
      </c>
      <c r="E241" s="200"/>
      <c r="F241" s="252" t="s">
        <v>380</v>
      </c>
      <c r="G241" s="200"/>
      <c r="H241" s="200"/>
      <c r="I241" s="200"/>
      <c r="J241" s="200"/>
      <c r="K241" s="200"/>
      <c r="L241" s="27"/>
      <c r="M241" s="85"/>
      <c r="N241" s="86"/>
      <c r="O241" s="35"/>
      <c r="P241" s="35"/>
      <c r="Q241" s="35"/>
      <c r="R241" s="35"/>
      <c r="S241" s="35"/>
      <c r="T241" s="36"/>
      <c r="U241" s="26"/>
      <c r="V241" s="26"/>
      <c r="W241" s="26"/>
      <c r="X241" s="26"/>
      <c r="Y241" s="26"/>
      <c r="Z241" s="26"/>
      <c r="AA241" s="26"/>
      <c r="AB241" s="26"/>
      <c r="AC241" s="26"/>
      <c r="AD241" s="26"/>
      <c r="AE241" s="26"/>
      <c r="AT241" s="19" t="s">
        <v>128</v>
      </c>
      <c r="AU241" s="19" t="s">
        <v>76</v>
      </c>
    </row>
    <row r="242" spans="2:51" s="14" customFormat="1" ht="12">
      <c r="B242" s="92"/>
      <c r="C242" s="256"/>
      <c r="D242" s="251" t="s">
        <v>140</v>
      </c>
      <c r="E242" s="257" t="s">
        <v>3</v>
      </c>
      <c r="F242" s="258" t="s">
        <v>381</v>
      </c>
      <c r="G242" s="256"/>
      <c r="H242" s="259">
        <v>101.16</v>
      </c>
      <c r="I242" s="256"/>
      <c r="J242" s="256"/>
      <c r="K242" s="256"/>
      <c r="L242" s="92"/>
      <c r="M242" s="94"/>
      <c r="N242" s="95"/>
      <c r="O242" s="95"/>
      <c r="P242" s="95"/>
      <c r="Q242" s="95"/>
      <c r="R242" s="95"/>
      <c r="S242" s="95"/>
      <c r="T242" s="96"/>
      <c r="AT242" s="93" t="s">
        <v>140</v>
      </c>
      <c r="AU242" s="93" t="s">
        <v>76</v>
      </c>
      <c r="AV242" s="14" t="s">
        <v>76</v>
      </c>
      <c r="AW242" s="14" t="s">
        <v>31</v>
      </c>
      <c r="AX242" s="14" t="s">
        <v>74</v>
      </c>
      <c r="AY242" s="93" t="s">
        <v>119</v>
      </c>
    </row>
    <row r="243" spans="1:65" s="2" customFormat="1" ht="24.2" customHeight="1">
      <c r="A243" s="26"/>
      <c r="B243" s="77"/>
      <c r="C243" s="245" t="s">
        <v>382</v>
      </c>
      <c r="D243" s="245" t="s">
        <v>121</v>
      </c>
      <c r="E243" s="246" t="s">
        <v>383</v>
      </c>
      <c r="F243" s="247" t="s">
        <v>384</v>
      </c>
      <c r="G243" s="248" t="s">
        <v>137</v>
      </c>
      <c r="H243" s="249">
        <v>101.16</v>
      </c>
      <c r="I243" s="78"/>
      <c r="J243" s="250">
        <f>ROUND(I243*H243,2)</f>
        <v>0</v>
      </c>
      <c r="K243" s="247" t="s">
        <v>125</v>
      </c>
      <c r="L243" s="27"/>
      <c r="M243" s="79" t="s">
        <v>3</v>
      </c>
      <c r="N243" s="80" t="s">
        <v>41</v>
      </c>
      <c r="O243" s="35"/>
      <c r="P243" s="81">
        <f>O243*H243</f>
        <v>0</v>
      </c>
      <c r="Q243" s="81">
        <v>0.0079</v>
      </c>
      <c r="R243" s="81">
        <f>Q243*H243</f>
        <v>0.7991640000000001</v>
      </c>
      <c r="S243" s="81">
        <v>0</v>
      </c>
      <c r="T243" s="82">
        <f>S243*H243</f>
        <v>0</v>
      </c>
      <c r="U243" s="26"/>
      <c r="V243" s="26"/>
      <c r="W243" s="26"/>
      <c r="X243" s="26"/>
      <c r="Y243" s="26"/>
      <c r="Z243" s="26"/>
      <c r="AA243" s="26"/>
      <c r="AB243" s="26"/>
      <c r="AC243" s="26"/>
      <c r="AD243" s="26"/>
      <c r="AE243" s="26"/>
      <c r="AR243" s="83" t="s">
        <v>126</v>
      </c>
      <c r="AT243" s="83" t="s">
        <v>121</v>
      </c>
      <c r="AU243" s="83" t="s">
        <v>76</v>
      </c>
      <c r="AY243" s="19" t="s">
        <v>119</v>
      </c>
      <c r="BE243" s="84">
        <f>IF(N243="základní",J243,0)</f>
        <v>0</v>
      </c>
      <c r="BF243" s="84">
        <f>IF(N243="snížená",J243,0)</f>
        <v>0</v>
      </c>
      <c r="BG243" s="84">
        <f>IF(N243="zákl. přenesená",J243,0)</f>
        <v>0</v>
      </c>
      <c r="BH243" s="84">
        <f>IF(N243="sníž. přenesená",J243,0)</f>
        <v>0</v>
      </c>
      <c r="BI243" s="84">
        <f>IF(N243="nulová",J243,0)</f>
        <v>0</v>
      </c>
      <c r="BJ243" s="19" t="s">
        <v>74</v>
      </c>
      <c r="BK243" s="84">
        <f>ROUND(I243*H243,2)</f>
        <v>0</v>
      </c>
      <c r="BL243" s="19" t="s">
        <v>126</v>
      </c>
      <c r="BM243" s="83" t="s">
        <v>385</v>
      </c>
    </row>
    <row r="244" spans="1:47" s="2" customFormat="1" ht="48.75">
      <c r="A244" s="26"/>
      <c r="B244" s="27"/>
      <c r="C244" s="200"/>
      <c r="D244" s="251" t="s">
        <v>128</v>
      </c>
      <c r="E244" s="200"/>
      <c r="F244" s="252" t="s">
        <v>380</v>
      </c>
      <c r="G244" s="200"/>
      <c r="H244" s="200"/>
      <c r="I244" s="200"/>
      <c r="J244" s="200"/>
      <c r="K244" s="200"/>
      <c r="L244" s="27"/>
      <c r="M244" s="85"/>
      <c r="N244" s="86"/>
      <c r="O244" s="35"/>
      <c r="P244" s="35"/>
      <c r="Q244" s="35"/>
      <c r="R244" s="35"/>
      <c r="S244" s="35"/>
      <c r="T244" s="36"/>
      <c r="U244" s="26"/>
      <c r="V244" s="26"/>
      <c r="W244" s="26"/>
      <c r="X244" s="26"/>
      <c r="Y244" s="26"/>
      <c r="Z244" s="26"/>
      <c r="AA244" s="26"/>
      <c r="AB244" s="26"/>
      <c r="AC244" s="26"/>
      <c r="AD244" s="26"/>
      <c r="AE244" s="26"/>
      <c r="AT244" s="19" t="s">
        <v>128</v>
      </c>
      <c r="AU244" s="19" t="s">
        <v>76</v>
      </c>
    </row>
    <row r="245" spans="1:65" s="2" customFormat="1" ht="24.2" customHeight="1">
      <c r="A245" s="26"/>
      <c r="B245" s="77"/>
      <c r="C245" s="245" t="s">
        <v>386</v>
      </c>
      <c r="D245" s="245" t="s">
        <v>121</v>
      </c>
      <c r="E245" s="246" t="s">
        <v>387</v>
      </c>
      <c r="F245" s="247" t="s">
        <v>388</v>
      </c>
      <c r="G245" s="248" t="s">
        <v>137</v>
      </c>
      <c r="H245" s="249">
        <v>348.44</v>
      </c>
      <c r="I245" s="78"/>
      <c r="J245" s="250">
        <f>ROUND(I245*H245,2)</f>
        <v>0</v>
      </c>
      <c r="K245" s="247" t="s">
        <v>125</v>
      </c>
      <c r="L245" s="27"/>
      <c r="M245" s="79" t="s">
        <v>3</v>
      </c>
      <c r="N245" s="80" t="s">
        <v>41</v>
      </c>
      <c r="O245" s="35"/>
      <c r="P245" s="81">
        <f>O245*H245</f>
        <v>0</v>
      </c>
      <c r="Q245" s="81">
        <v>0.0156</v>
      </c>
      <c r="R245" s="81">
        <f>Q245*H245</f>
        <v>5.435664</v>
      </c>
      <c r="S245" s="81">
        <v>0</v>
      </c>
      <c r="T245" s="82">
        <f>S245*H245</f>
        <v>0</v>
      </c>
      <c r="U245" s="26"/>
      <c r="V245" s="26"/>
      <c r="W245" s="26"/>
      <c r="X245" s="26"/>
      <c r="Y245" s="26"/>
      <c r="Z245" s="26"/>
      <c r="AA245" s="26"/>
      <c r="AB245" s="26"/>
      <c r="AC245" s="26"/>
      <c r="AD245" s="26"/>
      <c r="AE245" s="26"/>
      <c r="AR245" s="83" t="s">
        <v>126</v>
      </c>
      <c r="AT245" s="83" t="s">
        <v>121</v>
      </c>
      <c r="AU245" s="83" t="s">
        <v>76</v>
      </c>
      <c r="AY245" s="19" t="s">
        <v>119</v>
      </c>
      <c r="BE245" s="84">
        <f>IF(N245="základní",J245,0)</f>
        <v>0</v>
      </c>
      <c r="BF245" s="84">
        <f>IF(N245="snížená",J245,0)</f>
        <v>0</v>
      </c>
      <c r="BG245" s="84">
        <f>IF(N245="zákl. přenesená",J245,0)</f>
        <v>0</v>
      </c>
      <c r="BH245" s="84">
        <f>IF(N245="sníž. přenesená",J245,0)</f>
        <v>0</v>
      </c>
      <c r="BI245" s="84">
        <f>IF(N245="nulová",J245,0)</f>
        <v>0</v>
      </c>
      <c r="BJ245" s="19" t="s">
        <v>74</v>
      </c>
      <c r="BK245" s="84">
        <f>ROUND(I245*H245,2)</f>
        <v>0</v>
      </c>
      <c r="BL245" s="19" t="s">
        <v>126</v>
      </c>
      <c r="BM245" s="83" t="s">
        <v>389</v>
      </c>
    </row>
    <row r="246" spans="1:47" s="2" customFormat="1" ht="29.25">
      <c r="A246" s="26"/>
      <c r="B246" s="27"/>
      <c r="C246" s="200"/>
      <c r="D246" s="251" t="s">
        <v>128</v>
      </c>
      <c r="E246" s="200"/>
      <c r="F246" s="252" t="s">
        <v>390</v>
      </c>
      <c r="G246" s="200"/>
      <c r="H246" s="200"/>
      <c r="I246" s="200"/>
      <c r="J246" s="200"/>
      <c r="K246" s="200"/>
      <c r="L246" s="27"/>
      <c r="M246" s="85"/>
      <c r="N246" s="86"/>
      <c r="O246" s="35"/>
      <c r="P246" s="35"/>
      <c r="Q246" s="35"/>
      <c r="R246" s="35"/>
      <c r="S246" s="35"/>
      <c r="T246" s="36"/>
      <c r="U246" s="26"/>
      <c r="V246" s="26"/>
      <c r="W246" s="26"/>
      <c r="X246" s="26"/>
      <c r="Y246" s="26"/>
      <c r="Z246" s="26"/>
      <c r="AA246" s="26"/>
      <c r="AB246" s="26"/>
      <c r="AC246" s="26"/>
      <c r="AD246" s="26"/>
      <c r="AE246" s="26"/>
      <c r="AT246" s="19" t="s">
        <v>128</v>
      </c>
      <c r="AU246" s="19" t="s">
        <v>76</v>
      </c>
    </row>
    <row r="247" spans="2:51" s="14" customFormat="1" ht="12">
      <c r="B247" s="92"/>
      <c r="C247" s="256"/>
      <c r="D247" s="251" t="s">
        <v>140</v>
      </c>
      <c r="E247" s="257" t="s">
        <v>3</v>
      </c>
      <c r="F247" s="258" t="s">
        <v>391</v>
      </c>
      <c r="G247" s="256"/>
      <c r="H247" s="259">
        <v>449.6</v>
      </c>
      <c r="I247" s="256"/>
      <c r="J247" s="256"/>
      <c r="K247" s="256"/>
      <c r="L247" s="92"/>
      <c r="M247" s="94"/>
      <c r="N247" s="95"/>
      <c r="O247" s="95"/>
      <c r="P247" s="95"/>
      <c r="Q247" s="95"/>
      <c r="R247" s="95"/>
      <c r="S247" s="95"/>
      <c r="T247" s="96"/>
      <c r="AT247" s="93" t="s">
        <v>140</v>
      </c>
      <c r="AU247" s="93" t="s">
        <v>76</v>
      </c>
      <c r="AV247" s="14" t="s">
        <v>76</v>
      </c>
      <c r="AW247" s="14" t="s">
        <v>31</v>
      </c>
      <c r="AX247" s="14" t="s">
        <v>69</v>
      </c>
      <c r="AY247" s="93" t="s">
        <v>119</v>
      </c>
    </row>
    <row r="248" spans="2:51" s="14" customFormat="1" ht="12">
      <c r="B248" s="92"/>
      <c r="C248" s="256"/>
      <c r="D248" s="251" t="s">
        <v>140</v>
      </c>
      <c r="E248" s="257" t="s">
        <v>3</v>
      </c>
      <c r="F248" s="258" t="s">
        <v>392</v>
      </c>
      <c r="G248" s="256"/>
      <c r="H248" s="259">
        <v>-101.16</v>
      </c>
      <c r="I248" s="256"/>
      <c r="J248" s="256"/>
      <c r="K248" s="256"/>
      <c r="L248" s="92"/>
      <c r="M248" s="94"/>
      <c r="N248" s="95"/>
      <c r="O248" s="95"/>
      <c r="P248" s="95"/>
      <c r="Q248" s="95"/>
      <c r="R248" s="95"/>
      <c r="S248" s="95"/>
      <c r="T248" s="96"/>
      <c r="AT248" s="93" t="s">
        <v>140</v>
      </c>
      <c r="AU248" s="93" t="s">
        <v>76</v>
      </c>
      <c r="AV248" s="14" t="s">
        <v>76</v>
      </c>
      <c r="AW248" s="14" t="s">
        <v>31</v>
      </c>
      <c r="AX248" s="14" t="s">
        <v>69</v>
      </c>
      <c r="AY248" s="93" t="s">
        <v>119</v>
      </c>
    </row>
    <row r="249" spans="2:51" s="15" customFormat="1" ht="12">
      <c r="B249" s="97"/>
      <c r="C249" s="260"/>
      <c r="D249" s="251" t="s">
        <v>140</v>
      </c>
      <c r="E249" s="261" t="s">
        <v>3</v>
      </c>
      <c r="F249" s="262" t="s">
        <v>165</v>
      </c>
      <c r="G249" s="260"/>
      <c r="H249" s="263">
        <v>348.44</v>
      </c>
      <c r="I249" s="260"/>
      <c r="J249" s="260"/>
      <c r="K249" s="260"/>
      <c r="L249" s="97"/>
      <c r="M249" s="99"/>
      <c r="N249" s="100"/>
      <c r="O249" s="100"/>
      <c r="P249" s="100"/>
      <c r="Q249" s="100"/>
      <c r="R249" s="100"/>
      <c r="S249" s="100"/>
      <c r="T249" s="101"/>
      <c r="AT249" s="98" t="s">
        <v>140</v>
      </c>
      <c r="AU249" s="98" t="s">
        <v>76</v>
      </c>
      <c r="AV249" s="15" t="s">
        <v>126</v>
      </c>
      <c r="AW249" s="15" t="s">
        <v>31</v>
      </c>
      <c r="AX249" s="15" t="s">
        <v>74</v>
      </c>
      <c r="AY249" s="98" t="s">
        <v>119</v>
      </c>
    </row>
    <row r="250" spans="1:65" s="2" customFormat="1" ht="14.45" customHeight="1">
      <c r="A250" s="26"/>
      <c r="B250" s="77"/>
      <c r="C250" s="245" t="s">
        <v>393</v>
      </c>
      <c r="D250" s="245" t="s">
        <v>121</v>
      </c>
      <c r="E250" s="246" t="s">
        <v>394</v>
      </c>
      <c r="F250" s="247" t="s">
        <v>395</v>
      </c>
      <c r="G250" s="248" t="s">
        <v>154</v>
      </c>
      <c r="H250" s="249">
        <v>85</v>
      </c>
      <c r="I250" s="78"/>
      <c r="J250" s="250">
        <f>ROUND(I250*H250,2)</f>
        <v>0</v>
      </c>
      <c r="K250" s="247" t="s">
        <v>125</v>
      </c>
      <c r="L250" s="27"/>
      <c r="M250" s="79" t="s">
        <v>3</v>
      </c>
      <c r="N250" s="80" t="s">
        <v>41</v>
      </c>
      <c r="O250" s="35"/>
      <c r="P250" s="81">
        <f>O250*H250</f>
        <v>0</v>
      </c>
      <c r="Q250" s="81">
        <v>0.0015</v>
      </c>
      <c r="R250" s="81">
        <f>Q250*H250</f>
        <v>0.1275</v>
      </c>
      <c r="S250" s="81">
        <v>0</v>
      </c>
      <c r="T250" s="82">
        <f>S250*H250</f>
        <v>0</v>
      </c>
      <c r="U250" s="26"/>
      <c r="V250" s="26"/>
      <c r="W250" s="26"/>
      <c r="X250" s="26"/>
      <c r="Y250" s="26"/>
      <c r="Z250" s="26"/>
      <c r="AA250" s="26"/>
      <c r="AB250" s="26"/>
      <c r="AC250" s="26"/>
      <c r="AD250" s="26"/>
      <c r="AE250" s="26"/>
      <c r="AR250" s="83" t="s">
        <v>126</v>
      </c>
      <c r="AT250" s="83" t="s">
        <v>121</v>
      </c>
      <c r="AU250" s="83" t="s">
        <v>76</v>
      </c>
      <c r="AY250" s="19" t="s">
        <v>119</v>
      </c>
      <c r="BE250" s="84">
        <f>IF(N250="základní",J250,0)</f>
        <v>0</v>
      </c>
      <c r="BF250" s="84">
        <f>IF(N250="snížená",J250,0)</f>
        <v>0</v>
      </c>
      <c r="BG250" s="84">
        <f>IF(N250="zákl. přenesená",J250,0)</f>
        <v>0</v>
      </c>
      <c r="BH250" s="84">
        <f>IF(N250="sníž. přenesená",J250,0)</f>
        <v>0</v>
      </c>
      <c r="BI250" s="84">
        <f>IF(N250="nulová",J250,0)</f>
        <v>0</v>
      </c>
      <c r="BJ250" s="19" t="s">
        <v>74</v>
      </c>
      <c r="BK250" s="84">
        <f>ROUND(I250*H250,2)</f>
        <v>0</v>
      </c>
      <c r="BL250" s="19" t="s">
        <v>126</v>
      </c>
      <c r="BM250" s="83" t="s">
        <v>396</v>
      </c>
    </row>
    <row r="251" spans="1:47" s="2" customFormat="1" ht="39">
      <c r="A251" s="26"/>
      <c r="B251" s="27"/>
      <c r="C251" s="200"/>
      <c r="D251" s="251" t="s">
        <v>128</v>
      </c>
      <c r="E251" s="200"/>
      <c r="F251" s="252" t="s">
        <v>397</v>
      </c>
      <c r="G251" s="200"/>
      <c r="H251" s="200"/>
      <c r="I251" s="200"/>
      <c r="J251" s="200"/>
      <c r="K251" s="200"/>
      <c r="L251" s="27"/>
      <c r="M251" s="85"/>
      <c r="N251" s="86"/>
      <c r="O251" s="35"/>
      <c r="P251" s="35"/>
      <c r="Q251" s="35"/>
      <c r="R251" s="35"/>
      <c r="S251" s="35"/>
      <c r="T251" s="36"/>
      <c r="U251" s="26"/>
      <c r="V251" s="26"/>
      <c r="W251" s="26"/>
      <c r="X251" s="26"/>
      <c r="Y251" s="26"/>
      <c r="Z251" s="26"/>
      <c r="AA251" s="26"/>
      <c r="AB251" s="26"/>
      <c r="AC251" s="26"/>
      <c r="AD251" s="26"/>
      <c r="AE251" s="26"/>
      <c r="AT251" s="19" t="s">
        <v>128</v>
      </c>
      <c r="AU251" s="19" t="s">
        <v>76</v>
      </c>
    </row>
    <row r="252" spans="2:51" s="14" customFormat="1" ht="12">
      <c r="B252" s="92"/>
      <c r="C252" s="256"/>
      <c r="D252" s="251" t="s">
        <v>140</v>
      </c>
      <c r="E252" s="257" t="s">
        <v>3</v>
      </c>
      <c r="F252" s="258" t="s">
        <v>398</v>
      </c>
      <c r="G252" s="256"/>
      <c r="H252" s="259">
        <v>27.4</v>
      </c>
      <c r="I252" s="256"/>
      <c r="J252" s="256"/>
      <c r="K252" s="256"/>
      <c r="L252" s="92"/>
      <c r="M252" s="94"/>
      <c r="N252" s="95"/>
      <c r="O252" s="95"/>
      <c r="P252" s="95"/>
      <c r="Q252" s="95"/>
      <c r="R252" s="95"/>
      <c r="S252" s="95"/>
      <c r="T252" s="96"/>
      <c r="AT252" s="93" t="s">
        <v>140</v>
      </c>
      <c r="AU252" s="93" t="s">
        <v>76</v>
      </c>
      <c r="AV252" s="14" t="s">
        <v>76</v>
      </c>
      <c r="AW252" s="14" t="s">
        <v>31</v>
      </c>
      <c r="AX252" s="14" t="s">
        <v>69</v>
      </c>
      <c r="AY252" s="93" t="s">
        <v>119</v>
      </c>
    </row>
    <row r="253" spans="2:51" s="14" customFormat="1" ht="12">
      <c r="B253" s="92"/>
      <c r="C253" s="256"/>
      <c r="D253" s="251" t="s">
        <v>140</v>
      </c>
      <c r="E253" s="257" t="s">
        <v>3</v>
      </c>
      <c r="F253" s="258" t="s">
        <v>399</v>
      </c>
      <c r="G253" s="256"/>
      <c r="H253" s="259">
        <v>57.6</v>
      </c>
      <c r="I253" s="256"/>
      <c r="J253" s="256"/>
      <c r="K253" s="256"/>
      <c r="L253" s="92"/>
      <c r="M253" s="94"/>
      <c r="N253" s="95"/>
      <c r="O253" s="95"/>
      <c r="P253" s="95"/>
      <c r="Q253" s="95"/>
      <c r="R253" s="95"/>
      <c r="S253" s="95"/>
      <c r="T253" s="96"/>
      <c r="AT253" s="93" t="s">
        <v>140</v>
      </c>
      <c r="AU253" s="93" t="s">
        <v>76</v>
      </c>
      <c r="AV253" s="14" t="s">
        <v>76</v>
      </c>
      <c r="AW253" s="14" t="s">
        <v>31</v>
      </c>
      <c r="AX253" s="14" t="s">
        <v>69</v>
      </c>
      <c r="AY253" s="93" t="s">
        <v>119</v>
      </c>
    </row>
    <row r="254" spans="2:51" s="15" customFormat="1" ht="12">
      <c r="B254" s="97"/>
      <c r="C254" s="260"/>
      <c r="D254" s="251" t="s">
        <v>140</v>
      </c>
      <c r="E254" s="261" t="s">
        <v>3</v>
      </c>
      <c r="F254" s="262" t="s">
        <v>165</v>
      </c>
      <c r="G254" s="260"/>
      <c r="H254" s="263">
        <v>85</v>
      </c>
      <c r="I254" s="260"/>
      <c r="J254" s="260"/>
      <c r="K254" s="260"/>
      <c r="L254" s="97"/>
      <c r="M254" s="99"/>
      <c r="N254" s="100"/>
      <c r="O254" s="100"/>
      <c r="P254" s="100"/>
      <c r="Q254" s="100"/>
      <c r="R254" s="100"/>
      <c r="S254" s="100"/>
      <c r="T254" s="101"/>
      <c r="AT254" s="98" t="s">
        <v>140</v>
      </c>
      <c r="AU254" s="98" t="s">
        <v>76</v>
      </c>
      <c r="AV254" s="15" t="s">
        <v>126</v>
      </c>
      <c r="AW254" s="15" t="s">
        <v>31</v>
      </c>
      <c r="AX254" s="15" t="s">
        <v>74</v>
      </c>
      <c r="AY254" s="98" t="s">
        <v>119</v>
      </c>
    </row>
    <row r="255" spans="1:65" s="2" customFormat="1" ht="24.2" customHeight="1">
      <c r="A255" s="26"/>
      <c r="B255" s="77"/>
      <c r="C255" s="245" t="s">
        <v>400</v>
      </c>
      <c r="D255" s="245" t="s">
        <v>121</v>
      </c>
      <c r="E255" s="246" t="s">
        <v>401</v>
      </c>
      <c r="F255" s="247" t="s">
        <v>402</v>
      </c>
      <c r="G255" s="248" t="s">
        <v>154</v>
      </c>
      <c r="H255" s="249">
        <v>32.05</v>
      </c>
      <c r="I255" s="78"/>
      <c r="J255" s="250">
        <f>ROUND(I255*H255,2)</f>
        <v>0</v>
      </c>
      <c r="K255" s="247" t="s">
        <v>125</v>
      </c>
      <c r="L255" s="27"/>
      <c r="M255" s="79" t="s">
        <v>3</v>
      </c>
      <c r="N255" s="80" t="s">
        <v>41</v>
      </c>
      <c r="O255" s="35"/>
      <c r="P255" s="81">
        <f>O255*H255</f>
        <v>0</v>
      </c>
      <c r="Q255" s="81">
        <v>0</v>
      </c>
      <c r="R255" s="81">
        <f>Q255*H255</f>
        <v>0</v>
      </c>
      <c r="S255" s="81">
        <v>0</v>
      </c>
      <c r="T255" s="82">
        <f>S255*H255</f>
        <v>0</v>
      </c>
      <c r="U255" s="26"/>
      <c r="V255" s="26"/>
      <c r="W255" s="26"/>
      <c r="X255" s="26"/>
      <c r="Y255" s="26"/>
      <c r="Z255" s="26"/>
      <c r="AA255" s="26"/>
      <c r="AB255" s="26"/>
      <c r="AC255" s="26"/>
      <c r="AD255" s="26"/>
      <c r="AE255" s="26"/>
      <c r="AR255" s="83" t="s">
        <v>126</v>
      </c>
      <c r="AT255" s="83" t="s">
        <v>121</v>
      </c>
      <c r="AU255" s="83" t="s">
        <v>76</v>
      </c>
      <c r="AY255" s="19" t="s">
        <v>119</v>
      </c>
      <c r="BE255" s="84">
        <f>IF(N255="základní",J255,0)</f>
        <v>0</v>
      </c>
      <c r="BF255" s="84">
        <f>IF(N255="snížená",J255,0)</f>
        <v>0</v>
      </c>
      <c r="BG255" s="84">
        <f>IF(N255="zákl. přenesená",J255,0)</f>
        <v>0</v>
      </c>
      <c r="BH255" s="84">
        <f>IF(N255="sníž. přenesená",J255,0)</f>
        <v>0</v>
      </c>
      <c r="BI255" s="84">
        <f>IF(N255="nulová",J255,0)</f>
        <v>0</v>
      </c>
      <c r="BJ255" s="19" t="s">
        <v>74</v>
      </c>
      <c r="BK255" s="84">
        <f>ROUND(I255*H255,2)</f>
        <v>0</v>
      </c>
      <c r="BL255" s="19" t="s">
        <v>126</v>
      </c>
      <c r="BM255" s="83" t="s">
        <v>403</v>
      </c>
    </row>
    <row r="256" spans="1:47" s="2" customFormat="1" ht="58.5">
      <c r="A256" s="26"/>
      <c r="B256" s="27"/>
      <c r="C256" s="200"/>
      <c r="D256" s="251" t="s">
        <v>128</v>
      </c>
      <c r="E256" s="200"/>
      <c r="F256" s="252" t="s">
        <v>404</v>
      </c>
      <c r="G256" s="200"/>
      <c r="H256" s="200"/>
      <c r="I256" s="200"/>
      <c r="J256" s="200"/>
      <c r="K256" s="200"/>
      <c r="L256" s="27"/>
      <c r="M256" s="85"/>
      <c r="N256" s="86"/>
      <c r="O256" s="35"/>
      <c r="P256" s="35"/>
      <c r="Q256" s="35"/>
      <c r="R256" s="35"/>
      <c r="S256" s="35"/>
      <c r="T256" s="36"/>
      <c r="U256" s="26"/>
      <c r="V256" s="26"/>
      <c r="W256" s="26"/>
      <c r="X256" s="26"/>
      <c r="Y256" s="26"/>
      <c r="Z256" s="26"/>
      <c r="AA256" s="26"/>
      <c r="AB256" s="26"/>
      <c r="AC256" s="26"/>
      <c r="AD256" s="26"/>
      <c r="AE256" s="26"/>
      <c r="AT256" s="19" t="s">
        <v>128</v>
      </c>
      <c r="AU256" s="19" t="s">
        <v>76</v>
      </c>
    </row>
    <row r="257" spans="2:51" s="14" customFormat="1" ht="12">
      <c r="B257" s="92"/>
      <c r="C257" s="256"/>
      <c r="D257" s="251" t="s">
        <v>140</v>
      </c>
      <c r="E257" s="257" t="s">
        <v>3</v>
      </c>
      <c r="F257" s="258" t="s">
        <v>405</v>
      </c>
      <c r="G257" s="256"/>
      <c r="H257" s="259">
        <v>21.6</v>
      </c>
      <c r="I257" s="256"/>
      <c r="J257" s="256"/>
      <c r="K257" s="256"/>
      <c r="L257" s="92"/>
      <c r="M257" s="94"/>
      <c r="N257" s="95"/>
      <c r="O257" s="95"/>
      <c r="P257" s="95"/>
      <c r="Q257" s="95"/>
      <c r="R257" s="95"/>
      <c r="S257" s="95"/>
      <c r="T257" s="96"/>
      <c r="AT257" s="93" t="s">
        <v>140</v>
      </c>
      <c r="AU257" s="93" t="s">
        <v>76</v>
      </c>
      <c r="AV257" s="14" t="s">
        <v>76</v>
      </c>
      <c r="AW257" s="14" t="s">
        <v>31</v>
      </c>
      <c r="AX257" s="14" t="s">
        <v>69</v>
      </c>
      <c r="AY257" s="93" t="s">
        <v>119</v>
      </c>
    </row>
    <row r="258" spans="2:51" s="14" customFormat="1" ht="12">
      <c r="B258" s="92"/>
      <c r="C258" s="256"/>
      <c r="D258" s="251" t="s">
        <v>140</v>
      </c>
      <c r="E258" s="257" t="s">
        <v>3</v>
      </c>
      <c r="F258" s="258" t="s">
        <v>406</v>
      </c>
      <c r="G258" s="256"/>
      <c r="H258" s="259">
        <v>10.45</v>
      </c>
      <c r="I258" s="256"/>
      <c r="J258" s="256"/>
      <c r="K258" s="256"/>
      <c r="L258" s="92"/>
      <c r="M258" s="94"/>
      <c r="N258" s="95"/>
      <c r="O258" s="95"/>
      <c r="P258" s="95"/>
      <c r="Q258" s="95"/>
      <c r="R258" s="95"/>
      <c r="S258" s="95"/>
      <c r="T258" s="96"/>
      <c r="AT258" s="93" t="s">
        <v>140</v>
      </c>
      <c r="AU258" s="93" t="s">
        <v>76</v>
      </c>
      <c r="AV258" s="14" t="s">
        <v>76</v>
      </c>
      <c r="AW258" s="14" t="s">
        <v>31</v>
      </c>
      <c r="AX258" s="14" t="s">
        <v>69</v>
      </c>
      <c r="AY258" s="93" t="s">
        <v>119</v>
      </c>
    </row>
    <row r="259" spans="2:51" s="15" customFormat="1" ht="12">
      <c r="B259" s="97"/>
      <c r="C259" s="260"/>
      <c r="D259" s="251" t="s">
        <v>140</v>
      </c>
      <c r="E259" s="261" t="s">
        <v>3</v>
      </c>
      <c r="F259" s="262" t="s">
        <v>165</v>
      </c>
      <c r="G259" s="260"/>
      <c r="H259" s="263">
        <v>32.05</v>
      </c>
      <c r="I259" s="260"/>
      <c r="J259" s="260"/>
      <c r="K259" s="260"/>
      <c r="L259" s="97"/>
      <c r="M259" s="99"/>
      <c r="N259" s="100"/>
      <c r="O259" s="100"/>
      <c r="P259" s="100"/>
      <c r="Q259" s="100"/>
      <c r="R259" s="100"/>
      <c r="S259" s="100"/>
      <c r="T259" s="101"/>
      <c r="AT259" s="98" t="s">
        <v>140</v>
      </c>
      <c r="AU259" s="98" t="s">
        <v>76</v>
      </c>
      <c r="AV259" s="15" t="s">
        <v>126</v>
      </c>
      <c r="AW259" s="15" t="s">
        <v>31</v>
      </c>
      <c r="AX259" s="15" t="s">
        <v>74</v>
      </c>
      <c r="AY259" s="98" t="s">
        <v>119</v>
      </c>
    </row>
    <row r="260" spans="1:65" s="2" customFormat="1" ht="14.45" customHeight="1">
      <c r="A260" s="26"/>
      <c r="B260" s="77"/>
      <c r="C260" s="264" t="s">
        <v>407</v>
      </c>
      <c r="D260" s="264" t="s">
        <v>198</v>
      </c>
      <c r="E260" s="265" t="s">
        <v>408</v>
      </c>
      <c r="F260" s="266" t="s">
        <v>409</v>
      </c>
      <c r="G260" s="267" t="s">
        <v>154</v>
      </c>
      <c r="H260" s="268">
        <v>33.653</v>
      </c>
      <c r="I260" s="102"/>
      <c r="J260" s="269">
        <f>ROUND(I260*H260,2)</f>
        <v>0</v>
      </c>
      <c r="K260" s="266" t="s">
        <v>125</v>
      </c>
      <c r="L260" s="103"/>
      <c r="M260" s="104" t="s">
        <v>3</v>
      </c>
      <c r="N260" s="105" t="s">
        <v>41</v>
      </c>
      <c r="O260" s="35"/>
      <c r="P260" s="81">
        <f>O260*H260</f>
        <v>0</v>
      </c>
      <c r="Q260" s="81">
        <v>4E-05</v>
      </c>
      <c r="R260" s="81">
        <f>Q260*H260</f>
        <v>0.0013461200000000001</v>
      </c>
      <c r="S260" s="81">
        <v>0</v>
      </c>
      <c r="T260" s="82">
        <f>S260*H260</f>
        <v>0</v>
      </c>
      <c r="U260" s="26"/>
      <c r="V260" s="26"/>
      <c r="W260" s="26"/>
      <c r="X260" s="26"/>
      <c r="Y260" s="26"/>
      <c r="Z260" s="26"/>
      <c r="AA260" s="26"/>
      <c r="AB260" s="26"/>
      <c r="AC260" s="26"/>
      <c r="AD260" s="26"/>
      <c r="AE260" s="26"/>
      <c r="AR260" s="83" t="s">
        <v>166</v>
      </c>
      <c r="AT260" s="83" t="s">
        <v>198</v>
      </c>
      <c r="AU260" s="83" t="s">
        <v>76</v>
      </c>
      <c r="AY260" s="19" t="s">
        <v>119</v>
      </c>
      <c r="BE260" s="84">
        <f>IF(N260="základní",J260,0)</f>
        <v>0</v>
      </c>
      <c r="BF260" s="84">
        <f>IF(N260="snížená",J260,0)</f>
        <v>0</v>
      </c>
      <c r="BG260" s="84">
        <f>IF(N260="zákl. přenesená",J260,0)</f>
        <v>0</v>
      </c>
      <c r="BH260" s="84">
        <f>IF(N260="sníž. přenesená",J260,0)</f>
        <v>0</v>
      </c>
      <c r="BI260" s="84">
        <f>IF(N260="nulová",J260,0)</f>
        <v>0</v>
      </c>
      <c r="BJ260" s="19" t="s">
        <v>74</v>
      </c>
      <c r="BK260" s="84">
        <f>ROUND(I260*H260,2)</f>
        <v>0</v>
      </c>
      <c r="BL260" s="19" t="s">
        <v>126</v>
      </c>
      <c r="BM260" s="83" t="s">
        <v>410</v>
      </c>
    </row>
    <row r="261" spans="2:51" s="14" customFormat="1" ht="12">
      <c r="B261" s="92"/>
      <c r="C261" s="256"/>
      <c r="D261" s="251" t="s">
        <v>140</v>
      </c>
      <c r="E261" s="256"/>
      <c r="F261" s="258" t="s">
        <v>411</v>
      </c>
      <c r="G261" s="256"/>
      <c r="H261" s="259">
        <v>33.653</v>
      </c>
      <c r="I261" s="256"/>
      <c r="J261" s="256"/>
      <c r="K261" s="256"/>
      <c r="L261" s="92"/>
      <c r="M261" s="94"/>
      <c r="N261" s="95"/>
      <c r="O261" s="95"/>
      <c r="P261" s="95"/>
      <c r="Q261" s="95"/>
      <c r="R261" s="95"/>
      <c r="S261" s="95"/>
      <c r="T261" s="96"/>
      <c r="AT261" s="93" t="s">
        <v>140</v>
      </c>
      <c r="AU261" s="93" t="s">
        <v>76</v>
      </c>
      <c r="AV261" s="14" t="s">
        <v>76</v>
      </c>
      <c r="AW261" s="14" t="s">
        <v>4</v>
      </c>
      <c r="AX261" s="14" t="s">
        <v>74</v>
      </c>
      <c r="AY261" s="93" t="s">
        <v>119</v>
      </c>
    </row>
    <row r="262" spans="1:65" s="2" customFormat="1" ht="24.2" customHeight="1">
      <c r="A262" s="26"/>
      <c r="B262" s="77"/>
      <c r="C262" s="245" t="s">
        <v>412</v>
      </c>
      <c r="D262" s="245" t="s">
        <v>121</v>
      </c>
      <c r="E262" s="246" t="s">
        <v>413</v>
      </c>
      <c r="F262" s="247" t="s">
        <v>414</v>
      </c>
      <c r="G262" s="248" t="s">
        <v>137</v>
      </c>
      <c r="H262" s="249">
        <v>20</v>
      </c>
      <c r="I262" s="78"/>
      <c r="J262" s="250">
        <f>ROUND(I262*H262,2)</f>
        <v>0</v>
      </c>
      <c r="K262" s="247" t="s">
        <v>125</v>
      </c>
      <c r="L262" s="27"/>
      <c r="M262" s="79" t="s">
        <v>3</v>
      </c>
      <c r="N262" s="80" t="s">
        <v>41</v>
      </c>
      <c r="O262" s="35"/>
      <c r="P262" s="81">
        <f>O262*H262</f>
        <v>0</v>
      </c>
      <c r="Q262" s="81">
        <v>0.0014</v>
      </c>
      <c r="R262" s="81">
        <f>Q262*H262</f>
        <v>0.028</v>
      </c>
      <c r="S262" s="81">
        <v>0</v>
      </c>
      <c r="T262" s="82">
        <f>S262*H262</f>
        <v>0</v>
      </c>
      <c r="U262" s="26"/>
      <c r="V262" s="26"/>
      <c r="W262" s="26"/>
      <c r="X262" s="26"/>
      <c r="Y262" s="26"/>
      <c r="Z262" s="26"/>
      <c r="AA262" s="26"/>
      <c r="AB262" s="26"/>
      <c r="AC262" s="26"/>
      <c r="AD262" s="26"/>
      <c r="AE262" s="26"/>
      <c r="AR262" s="83" t="s">
        <v>126</v>
      </c>
      <c r="AT262" s="83" t="s">
        <v>121</v>
      </c>
      <c r="AU262" s="83" t="s">
        <v>76</v>
      </c>
      <c r="AY262" s="19" t="s">
        <v>119</v>
      </c>
      <c r="BE262" s="84">
        <f>IF(N262="základní",J262,0)</f>
        <v>0</v>
      </c>
      <c r="BF262" s="84">
        <f>IF(N262="snížená",J262,0)</f>
        <v>0</v>
      </c>
      <c r="BG262" s="84">
        <f>IF(N262="zákl. přenesená",J262,0)</f>
        <v>0</v>
      </c>
      <c r="BH262" s="84">
        <f>IF(N262="sníž. přenesená",J262,0)</f>
        <v>0</v>
      </c>
      <c r="BI262" s="84">
        <f>IF(N262="nulová",J262,0)</f>
        <v>0</v>
      </c>
      <c r="BJ262" s="19" t="s">
        <v>74</v>
      </c>
      <c r="BK262" s="84">
        <f>ROUND(I262*H262,2)</f>
        <v>0</v>
      </c>
      <c r="BL262" s="19" t="s">
        <v>126</v>
      </c>
      <c r="BM262" s="83" t="s">
        <v>415</v>
      </c>
    </row>
    <row r="263" spans="2:51" s="14" customFormat="1" ht="12">
      <c r="B263" s="92"/>
      <c r="C263" s="256"/>
      <c r="D263" s="251" t="s">
        <v>140</v>
      </c>
      <c r="E263" s="257" t="s">
        <v>3</v>
      </c>
      <c r="F263" s="258" t="s">
        <v>416</v>
      </c>
      <c r="G263" s="256"/>
      <c r="H263" s="259">
        <v>20</v>
      </c>
      <c r="I263" s="256"/>
      <c r="J263" s="256"/>
      <c r="K263" s="256"/>
      <c r="L263" s="92"/>
      <c r="M263" s="94"/>
      <c r="N263" s="95"/>
      <c r="O263" s="95"/>
      <c r="P263" s="95"/>
      <c r="Q263" s="95"/>
      <c r="R263" s="95"/>
      <c r="S263" s="95"/>
      <c r="T263" s="96"/>
      <c r="AT263" s="93" t="s">
        <v>140</v>
      </c>
      <c r="AU263" s="93" t="s">
        <v>76</v>
      </c>
      <c r="AV263" s="14" t="s">
        <v>76</v>
      </c>
      <c r="AW263" s="14" t="s">
        <v>31</v>
      </c>
      <c r="AX263" s="14" t="s">
        <v>74</v>
      </c>
      <c r="AY263" s="93" t="s">
        <v>119</v>
      </c>
    </row>
    <row r="264" spans="1:65" s="2" customFormat="1" ht="24.2" customHeight="1">
      <c r="A264" s="26"/>
      <c r="B264" s="77"/>
      <c r="C264" s="245" t="s">
        <v>417</v>
      </c>
      <c r="D264" s="245" t="s">
        <v>121</v>
      </c>
      <c r="E264" s="246" t="s">
        <v>418</v>
      </c>
      <c r="F264" s="247" t="s">
        <v>419</v>
      </c>
      <c r="G264" s="248" t="s">
        <v>137</v>
      </c>
      <c r="H264" s="249">
        <v>20</v>
      </c>
      <c r="I264" s="78"/>
      <c r="J264" s="250">
        <f>ROUND(I264*H264,2)</f>
        <v>0</v>
      </c>
      <c r="K264" s="247" t="s">
        <v>125</v>
      </c>
      <c r="L264" s="27"/>
      <c r="M264" s="79" t="s">
        <v>3</v>
      </c>
      <c r="N264" s="80" t="s">
        <v>41</v>
      </c>
      <c r="O264" s="35"/>
      <c r="P264" s="81">
        <f>O264*H264</f>
        <v>0</v>
      </c>
      <c r="Q264" s="81">
        <v>0.00441</v>
      </c>
      <c r="R264" s="81">
        <f>Q264*H264</f>
        <v>0.0882</v>
      </c>
      <c r="S264" s="81">
        <v>0</v>
      </c>
      <c r="T264" s="82">
        <f>S264*H264</f>
        <v>0</v>
      </c>
      <c r="U264" s="26"/>
      <c r="V264" s="26"/>
      <c r="W264" s="26"/>
      <c r="X264" s="26"/>
      <c r="Y264" s="26"/>
      <c r="Z264" s="26"/>
      <c r="AA264" s="26"/>
      <c r="AB264" s="26"/>
      <c r="AC264" s="26"/>
      <c r="AD264" s="26"/>
      <c r="AE264" s="26"/>
      <c r="AR264" s="83" t="s">
        <v>126</v>
      </c>
      <c r="AT264" s="83" t="s">
        <v>121</v>
      </c>
      <c r="AU264" s="83" t="s">
        <v>76</v>
      </c>
      <c r="AY264" s="19" t="s">
        <v>119</v>
      </c>
      <c r="BE264" s="84">
        <f>IF(N264="základní",J264,0)</f>
        <v>0</v>
      </c>
      <c r="BF264" s="84">
        <f>IF(N264="snížená",J264,0)</f>
        <v>0</v>
      </c>
      <c r="BG264" s="84">
        <f>IF(N264="zákl. přenesená",J264,0)</f>
        <v>0</v>
      </c>
      <c r="BH264" s="84">
        <f>IF(N264="sníž. přenesená",J264,0)</f>
        <v>0</v>
      </c>
      <c r="BI264" s="84">
        <f>IF(N264="nulová",J264,0)</f>
        <v>0</v>
      </c>
      <c r="BJ264" s="19" t="s">
        <v>74</v>
      </c>
      <c r="BK264" s="84">
        <f>ROUND(I264*H264,2)</f>
        <v>0</v>
      </c>
      <c r="BL264" s="19" t="s">
        <v>126</v>
      </c>
      <c r="BM264" s="83" t="s">
        <v>420</v>
      </c>
    </row>
    <row r="265" spans="1:47" s="2" customFormat="1" ht="29.25">
      <c r="A265" s="26"/>
      <c r="B265" s="27"/>
      <c r="C265" s="200"/>
      <c r="D265" s="251" t="s">
        <v>128</v>
      </c>
      <c r="E265" s="200"/>
      <c r="F265" s="252" t="s">
        <v>421</v>
      </c>
      <c r="G265" s="200"/>
      <c r="H265" s="200"/>
      <c r="I265" s="200"/>
      <c r="J265" s="200"/>
      <c r="K265" s="200"/>
      <c r="L265" s="27"/>
      <c r="M265" s="85"/>
      <c r="N265" s="86"/>
      <c r="O265" s="35"/>
      <c r="P265" s="35"/>
      <c r="Q265" s="35"/>
      <c r="R265" s="35"/>
      <c r="S265" s="35"/>
      <c r="T265" s="36"/>
      <c r="U265" s="26"/>
      <c r="V265" s="26"/>
      <c r="W265" s="26"/>
      <c r="X265" s="26"/>
      <c r="Y265" s="26"/>
      <c r="Z265" s="26"/>
      <c r="AA265" s="26"/>
      <c r="AB265" s="26"/>
      <c r="AC265" s="26"/>
      <c r="AD265" s="26"/>
      <c r="AE265" s="26"/>
      <c r="AT265" s="19" t="s">
        <v>128</v>
      </c>
      <c r="AU265" s="19" t="s">
        <v>76</v>
      </c>
    </row>
    <row r="266" spans="1:65" s="2" customFormat="1" ht="24.2" customHeight="1">
      <c r="A266" s="26"/>
      <c r="B266" s="77"/>
      <c r="C266" s="245" t="s">
        <v>422</v>
      </c>
      <c r="D266" s="245" t="s">
        <v>121</v>
      </c>
      <c r="E266" s="246" t="s">
        <v>423</v>
      </c>
      <c r="F266" s="247" t="s">
        <v>424</v>
      </c>
      <c r="G266" s="248" t="s">
        <v>137</v>
      </c>
      <c r="H266" s="249">
        <v>20</v>
      </c>
      <c r="I266" s="78"/>
      <c r="J266" s="250">
        <f>ROUND(I266*H266,2)</f>
        <v>0</v>
      </c>
      <c r="K266" s="247" t="s">
        <v>125</v>
      </c>
      <c r="L266" s="27"/>
      <c r="M266" s="79" t="s">
        <v>3</v>
      </c>
      <c r="N266" s="80" t="s">
        <v>41</v>
      </c>
      <c r="O266" s="35"/>
      <c r="P266" s="81">
        <f>O266*H266</f>
        <v>0</v>
      </c>
      <c r="Q266" s="81">
        <v>0.0231</v>
      </c>
      <c r="R266" s="81">
        <f>Q266*H266</f>
        <v>0.46199999999999997</v>
      </c>
      <c r="S266" s="81">
        <v>0</v>
      </c>
      <c r="T266" s="82">
        <f>S266*H266</f>
        <v>0</v>
      </c>
      <c r="U266" s="26"/>
      <c r="V266" s="26"/>
      <c r="W266" s="26"/>
      <c r="X266" s="26"/>
      <c r="Y266" s="26"/>
      <c r="Z266" s="26"/>
      <c r="AA266" s="26"/>
      <c r="AB266" s="26"/>
      <c r="AC266" s="26"/>
      <c r="AD266" s="26"/>
      <c r="AE266" s="26"/>
      <c r="AR266" s="83" t="s">
        <v>126</v>
      </c>
      <c r="AT266" s="83" t="s">
        <v>121</v>
      </c>
      <c r="AU266" s="83" t="s">
        <v>76</v>
      </c>
      <c r="AY266" s="19" t="s">
        <v>119</v>
      </c>
      <c r="BE266" s="84">
        <f>IF(N266="základní",J266,0)</f>
        <v>0</v>
      </c>
      <c r="BF266" s="84">
        <f>IF(N266="snížená",J266,0)</f>
        <v>0</v>
      </c>
      <c r="BG266" s="84">
        <f>IF(N266="zákl. přenesená",J266,0)</f>
        <v>0</v>
      </c>
      <c r="BH266" s="84">
        <f>IF(N266="sníž. přenesená",J266,0)</f>
        <v>0</v>
      </c>
      <c r="BI266" s="84">
        <f>IF(N266="nulová",J266,0)</f>
        <v>0</v>
      </c>
      <c r="BJ266" s="19" t="s">
        <v>74</v>
      </c>
      <c r="BK266" s="84">
        <f>ROUND(I266*H266,2)</f>
        <v>0</v>
      </c>
      <c r="BL266" s="19" t="s">
        <v>126</v>
      </c>
      <c r="BM266" s="83" t="s">
        <v>425</v>
      </c>
    </row>
    <row r="267" spans="1:47" s="2" customFormat="1" ht="39">
      <c r="A267" s="26"/>
      <c r="B267" s="27"/>
      <c r="C267" s="200"/>
      <c r="D267" s="251" t="s">
        <v>128</v>
      </c>
      <c r="E267" s="200"/>
      <c r="F267" s="252" t="s">
        <v>426</v>
      </c>
      <c r="G267" s="200"/>
      <c r="H267" s="200"/>
      <c r="I267" s="200"/>
      <c r="J267" s="200"/>
      <c r="K267" s="200"/>
      <c r="L267" s="27"/>
      <c r="M267" s="85"/>
      <c r="N267" s="86"/>
      <c r="O267" s="35"/>
      <c r="P267" s="35"/>
      <c r="Q267" s="35"/>
      <c r="R267" s="35"/>
      <c r="S267" s="35"/>
      <c r="T267" s="36"/>
      <c r="U267" s="26"/>
      <c r="V267" s="26"/>
      <c r="W267" s="26"/>
      <c r="X267" s="26"/>
      <c r="Y267" s="26"/>
      <c r="Z267" s="26"/>
      <c r="AA267" s="26"/>
      <c r="AB267" s="26"/>
      <c r="AC267" s="26"/>
      <c r="AD267" s="26"/>
      <c r="AE267" s="26"/>
      <c r="AT267" s="19" t="s">
        <v>128</v>
      </c>
      <c r="AU267" s="19" t="s">
        <v>76</v>
      </c>
    </row>
    <row r="268" spans="1:65" s="2" customFormat="1" ht="24.2" customHeight="1">
      <c r="A268" s="26"/>
      <c r="B268" s="77"/>
      <c r="C268" s="245" t="s">
        <v>427</v>
      </c>
      <c r="D268" s="245" t="s">
        <v>121</v>
      </c>
      <c r="E268" s="246" t="s">
        <v>428</v>
      </c>
      <c r="F268" s="247" t="s">
        <v>429</v>
      </c>
      <c r="G268" s="248" t="s">
        <v>169</v>
      </c>
      <c r="H268" s="249">
        <v>2.648</v>
      </c>
      <c r="I268" s="78"/>
      <c r="J268" s="250">
        <f>ROUND(I268*H268,2)</f>
        <v>0</v>
      </c>
      <c r="K268" s="247" t="s">
        <v>125</v>
      </c>
      <c r="L268" s="27"/>
      <c r="M268" s="79" t="s">
        <v>3</v>
      </c>
      <c r="N268" s="80" t="s">
        <v>41</v>
      </c>
      <c r="O268" s="35"/>
      <c r="P268" s="81">
        <f>O268*H268</f>
        <v>0</v>
      </c>
      <c r="Q268" s="81">
        <v>2.25634</v>
      </c>
      <c r="R268" s="81">
        <f>Q268*H268</f>
        <v>5.97478832</v>
      </c>
      <c r="S268" s="81">
        <v>0</v>
      </c>
      <c r="T268" s="82">
        <f>S268*H268</f>
        <v>0</v>
      </c>
      <c r="U268" s="26"/>
      <c r="V268" s="26"/>
      <c r="W268" s="26"/>
      <c r="X268" s="26"/>
      <c r="Y268" s="26"/>
      <c r="Z268" s="26"/>
      <c r="AA268" s="26"/>
      <c r="AB268" s="26"/>
      <c r="AC268" s="26"/>
      <c r="AD268" s="26"/>
      <c r="AE268" s="26"/>
      <c r="AR268" s="83" t="s">
        <v>126</v>
      </c>
      <c r="AT268" s="83" t="s">
        <v>121</v>
      </c>
      <c r="AU268" s="83" t="s">
        <v>76</v>
      </c>
      <c r="AY268" s="19" t="s">
        <v>119</v>
      </c>
      <c r="BE268" s="84">
        <f>IF(N268="základní",J268,0)</f>
        <v>0</v>
      </c>
      <c r="BF268" s="84">
        <f>IF(N268="snížená",J268,0)</f>
        <v>0</v>
      </c>
      <c r="BG268" s="84">
        <f>IF(N268="zákl. přenesená",J268,0)</f>
        <v>0</v>
      </c>
      <c r="BH268" s="84">
        <f>IF(N268="sníž. přenesená",J268,0)</f>
        <v>0</v>
      </c>
      <c r="BI268" s="84">
        <f>IF(N268="nulová",J268,0)</f>
        <v>0</v>
      </c>
      <c r="BJ268" s="19" t="s">
        <v>74</v>
      </c>
      <c r="BK268" s="84">
        <f>ROUND(I268*H268,2)</f>
        <v>0</v>
      </c>
      <c r="BL268" s="19" t="s">
        <v>126</v>
      </c>
      <c r="BM268" s="83" t="s">
        <v>430</v>
      </c>
    </row>
    <row r="269" spans="2:51" s="14" customFormat="1" ht="12">
      <c r="B269" s="92"/>
      <c r="C269" s="256"/>
      <c r="D269" s="251" t="s">
        <v>140</v>
      </c>
      <c r="E269" s="257" t="s">
        <v>3</v>
      </c>
      <c r="F269" s="258" t="s">
        <v>431</v>
      </c>
      <c r="G269" s="256"/>
      <c r="H269" s="259">
        <v>2</v>
      </c>
      <c r="I269" s="256"/>
      <c r="J269" s="256"/>
      <c r="K269" s="256"/>
      <c r="L269" s="92"/>
      <c r="M269" s="94"/>
      <c r="N269" s="95"/>
      <c r="O269" s="95"/>
      <c r="P269" s="95"/>
      <c r="Q269" s="95"/>
      <c r="R269" s="95"/>
      <c r="S269" s="95"/>
      <c r="T269" s="96"/>
      <c r="AT269" s="93" t="s">
        <v>140</v>
      </c>
      <c r="AU269" s="93" t="s">
        <v>76</v>
      </c>
      <c r="AV269" s="14" t="s">
        <v>76</v>
      </c>
      <c r="AW269" s="14" t="s">
        <v>31</v>
      </c>
      <c r="AX269" s="14" t="s">
        <v>69</v>
      </c>
      <c r="AY269" s="93" t="s">
        <v>119</v>
      </c>
    </row>
    <row r="270" spans="2:51" s="14" customFormat="1" ht="12">
      <c r="B270" s="92"/>
      <c r="C270" s="256"/>
      <c r="D270" s="251" t="s">
        <v>140</v>
      </c>
      <c r="E270" s="257" t="s">
        <v>3</v>
      </c>
      <c r="F270" s="258" t="s">
        <v>432</v>
      </c>
      <c r="G270" s="256"/>
      <c r="H270" s="259">
        <v>0.648</v>
      </c>
      <c r="I270" s="256"/>
      <c r="J270" s="256"/>
      <c r="K270" s="256"/>
      <c r="L270" s="92"/>
      <c r="M270" s="94"/>
      <c r="N270" s="95"/>
      <c r="O270" s="95"/>
      <c r="P270" s="95"/>
      <c r="Q270" s="95"/>
      <c r="R270" s="95"/>
      <c r="S270" s="95"/>
      <c r="T270" s="96"/>
      <c r="AT270" s="93" t="s">
        <v>140</v>
      </c>
      <c r="AU270" s="93" t="s">
        <v>76</v>
      </c>
      <c r="AV270" s="14" t="s">
        <v>76</v>
      </c>
      <c r="AW270" s="14" t="s">
        <v>31</v>
      </c>
      <c r="AX270" s="14" t="s">
        <v>69</v>
      </c>
      <c r="AY270" s="93" t="s">
        <v>119</v>
      </c>
    </row>
    <row r="271" spans="2:51" s="15" customFormat="1" ht="12">
      <c r="B271" s="97"/>
      <c r="C271" s="260"/>
      <c r="D271" s="251" t="s">
        <v>140</v>
      </c>
      <c r="E271" s="261" t="s">
        <v>3</v>
      </c>
      <c r="F271" s="262" t="s">
        <v>165</v>
      </c>
      <c r="G271" s="260"/>
      <c r="H271" s="263">
        <v>2.648</v>
      </c>
      <c r="I271" s="260"/>
      <c r="J271" s="260"/>
      <c r="K271" s="260"/>
      <c r="L271" s="97"/>
      <c r="M271" s="99"/>
      <c r="N271" s="100"/>
      <c r="O271" s="100"/>
      <c r="P271" s="100"/>
      <c r="Q271" s="100"/>
      <c r="R271" s="100"/>
      <c r="S271" s="100"/>
      <c r="T271" s="101"/>
      <c r="AT271" s="98" t="s">
        <v>140</v>
      </c>
      <c r="AU271" s="98" t="s">
        <v>76</v>
      </c>
      <c r="AV271" s="15" t="s">
        <v>126</v>
      </c>
      <c r="AW271" s="15" t="s">
        <v>31</v>
      </c>
      <c r="AX271" s="15" t="s">
        <v>74</v>
      </c>
      <c r="AY271" s="98" t="s">
        <v>119</v>
      </c>
    </row>
    <row r="272" spans="1:65" s="2" customFormat="1" ht="14.45" customHeight="1">
      <c r="A272" s="26"/>
      <c r="B272" s="77"/>
      <c r="C272" s="245" t="s">
        <v>433</v>
      </c>
      <c r="D272" s="245" t="s">
        <v>121</v>
      </c>
      <c r="E272" s="246" t="s">
        <v>434</v>
      </c>
      <c r="F272" s="247" t="s">
        <v>435</v>
      </c>
      <c r="G272" s="248" t="s">
        <v>181</v>
      </c>
      <c r="H272" s="249">
        <v>0.11</v>
      </c>
      <c r="I272" s="78"/>
      <c r="J272" s="250">
        <f>ROUND(I272*H272,2)</f>
        <v>0</v>
      </c>
      <c r="K272" s="247" t="s">
        <v>125</v>
      </c>
      <c r="L272" s="27"/>
      <c r="M272" s="79" t="s">
        <v>3</v>
      </c>
      <c r="N272" s="80" t="s">
        <v>41</v>
      </c>
      <c r="O272" s="35"/>
      <c r="P272" s="81">
        <f>O272*H272</f>
        <v>0</v>
      </c>
      <c r="Q272" s="81">
        <v>1.04143</v>
      </c>
      <c r="R272" s="81">
        <f>Q272*H272</f>
        <v>0.11455730000000001</v>
      </c>
      <c r="S272" s="81">
        <v>0</v>
      </c>
      <c r="T272" s="82">
        <f>S272*H272</f>
        <v>0</v>
      </c>
      <c r="U272" s="26"/>
      <c r="V272" s="26"/>
      <c r="W272" s="26"/>
      <c r="X272" s="26"/>
      <c r="Y272" s="26"/>
      <c r="Z272" s="26"/>
      <c r="AA272" s="26"/>
      <c r="AB272" s="26"/>
      <c r="AC272" s="26"/>
      <c r="AD272" s="26"/>
      <c r="AE272" s="26"/>
      <c r="AR272" s="83" t="s">
        <v>126</v>
      </c>
      <c r="AT272" s="83" t="s">
        <v>121</v>
      </c>
      <c r="AU272" s="83" t="s">
        <v>76</v>
      </c>
      <c r="AY272" s="19" t="s">
        <v>119</v>
      </c>
      <c r="BE272" s="84">
        <f>IF(N272="základní",J272,0)</f>
        <v>0</v>
      </c>
      <c r="BF272" s="84">
        <f>IF(N272="snížená",J272,0)</f>
        <v>0</v>
      </c>
      <c r="BG272" s="84">
        <f>IF(N272="zákl. přenesená",J272,0)</f>
        <v>0</v>
      </c>
      <c r="BH272" s="84">
        <f>IF(N272="sníž. přenesená",J272,0)</f>
        <v>0</v>
      </c>
      <c r="BI272" s="84">
        <f>IF(N272="nulová",J272,0)</f>
        <v>0</v>
      </c>
      <c r="BJ272" s="19" t="s">
        <v>74</v>
      </c>
      <c r="BK272" s="84">
        <f>ROUND(I272*H272,2)</f>
        <v>0</v>
      </c>
      <c r="BL272" s="19" t="s">
        <v>126</v>
      </c>
      <c r="BM272" s="83" t="s">
        <v>436</v>
      </c>
    </row>
    <row r="273" spans="1:47" s="2" customFormat="1" ht="29.25">
      <c r="A273" s="26"/>
      <c r="B273" s="27"/>
      <c r="C273" s="200"/>
      <c r="D273" s="251" t="s">
        <v>128</v>
      </c>
      <c r="E273" s="200"/>
      <c r="F273" s="252" t="s">
        <v>437</v>
      </c>
      <c r="G273" s="200"/>
      <c r="H273" s="200"/>
      <c r="I273" s="200"/>
      <c r="J273" s="200"/>
      <c r="K273" s="200"/>
      <c r="L273" s="27"/>
      <c r="M273" s="85"/>
      <c r="N273" s="86"/>
      <c r="O273" s="35"/>
      <c r="P273" s="35"/>
      <c r="Q273" s="35"/>
      <c r="R273" s="35"/>
      <c r="S273" s="35"/>
      <c r="T273" s="36"/>
      <c r="U273" s="26"/>
      <c r="V273" s="26"/>
      <c r="W273" s="26"/>
      <c r="X273" s="26"/>
      <c r="Y273" s="26"/>
      <c r="Z273" s="26"/>
      <c r="AA273" s="26"/>
      <c r="AB273" s="26"/>
      <c r="AC273" s="26"/>
      <c r="AD273" s="26"/>
      <c r="AE273" s="26"/>
      <c r="AT273" s="19" t="s">
        <v>128</v>
      </c>
      <c r="AU273" s="19" t="s">
        <v>76</v>
      </c>
    </row>
    <row r="274" spans="2:51" s="14" customFormat="1" ht="12">
      <c r="B274" s="92"/>
      <c r="C274" s="256"/>
      <c r="D274" s="251" t="s">
        <v>140</v>
      </c>
      <c r="E274" s="257" t="s">
        <v>3</v>
      </c>
      <c r="F274" s="258" t="s">
        <v>438</v>
      </c>
      <c r="G274" s="256"/>
      <c r="H274" s="259">
        <v>0.11</v>
      </c>
      <c r="I274" s="256"/>
      <c r="J274" s="256"/>
      <c r="K274" s="256"/>
      <c r="L274" s="92"/>
      <c r="M274" s="94"/>
      <c r="N274" s="95"/>
      <c r="O274" s="95"/>
      <c r="P274" s="95"/>
      <c r="Q274" s="95"/>
      <c r="R274" s="95"/>
      <c r="S274" s="95"/>
      <c r="T274" s="96"/>
      <c r="AT274" s="93" t="s">
        <v>140</v>
      </c>
      <c r="AU274" s="93" t="s">
        <v>76</v>
      </c>
      <c r="AV274" s="14" t="s">
        <v>76</v>
      </c>
      <c r="AW274" s="14" t="s">
        <v>31</v>
      </c>
      <c r="AX274" s="14" t="s">
        <v>74</v>
      </c>
      <c r="AY274" s="93" t="s">
        <v>119</v>
      </c>
    </row>
    <row r="275" spans="1:65" s="2" customFormat="1" ht="14.45" customHeight="1">
      <c r="A275" s="26"/>
      <c r="B275" s="77"/>
      <c r="C275" s="245" t="s">
        <v>439</v>
      </c>
      <c r="D275" s="245" t="s">
        <v>121</v>
      </c>
      <c r="E275" s="246" t="s">
        <v>440</v>
      </c>
      <c r="F275" s="247" t="s">
        <v>441</v>
      </c>
      <c r="G275" s="248" t="s">
        <v>137</v>
      </c>
      <c r="H275" s="249">
        <v>196.68</v>
      </c>
      <c r="I275" s="78"/>
      <c r="J275" s="250">
        <f>ROUND(I275*H275,2)</f>
        <v>0</v>
      </c>
      <c r="K275" s="247" t="s">
        <v>125</v>
      </c>
      <c r="L275" s="27"/>
      <c r="M275" s="79" t="s">
        <v>3</v>
      </c>
      <c r="N275" s="80" t="s">
        <v>41</v>
      </c>
      <c r="O275" s="35"/>
      <c r="P275" s="81">
        <f>O275*H275</f>
        <v>0</v>
      </c>
      <c r="Q275" s="81">
        <v>0.0001</v>
      </c>
      <c r="R275" s="81">
        <f>Q275*H275</f>
        <v>0.019668</v>
      </c>
      <c r="S275" s="81">
        <v>0</v>
      </c>
      <c r="T275" s="82">
        <f>S275*H275</f>
        <v>0</v>
      </c>
      <c r="U275" s="26"/>
      <c r="V275" s="26"/>
      <c r="W275" s="26"/>
      <c r="X275" s="26"/>
      <c r="Y275" s="26"/>
      <c r="Z275" s="26"/>
      <c r="AA275" s="26"/>
      <c r="AB275" s="26"/>
      <c r="AC275" s="26"/>
      <c r="AD275" s="26"/>
      <c r="AE275" s="26"/>
      <c r="AR275" s="83" t="s">
        <v>126</v>
      </c>
      <c r="AT275" s="83" t="s">
        <v>121</v>
      </c>
      <c r="AU275" s="83" t="s">
        <v>76</v>
      </c>
      <c r="AY275" s="19" t="s">
        <v>119</v>
      </c>
      <c r="BE275" s="84">
        <f>IF(N275="základní",J275,0)</f>
        <v>0</v>
      </c>
      <c r="BF275" s="84">
        <f>IF(N275="snížená",J275,0)</f>
        <v>0</v>
      </c>
      <c r="BG275" s="84">
        <f>IF(N275="zákl. přenesená",J275,0)</f>
        <v>0</v>
      </c>
      <c r="BH275" s="84">
        <f>IF(N275="sníž. přenesená",J275,0)</f>
        <v>0</v>
      </c>
      <c r="BI275" s="84">
        <f>IF(N275="nulová",J275,0)</f>
        <v>0</v>
      </c>
      <c r="BJ275" s="19" t="s">
        <v>74</v>
      </c>
      <c r="BK275" s="84">
        <f>ROUND(I275*H275,2)</f>
        <v>0</v>
      </c>
      <c r="BL275" s="19" t="s">
        <v>126</v>
      </c>
      <c r="BM275" s="83" t="s">
        <v>442</v>
      </c>
    </row>
    <row r="276" spans="1:47" s="2" customFormat="1" ht="29.25">
      <c r="A276" s="26"/>
      <c r="B276" s="27"/>
      <c r="C276" s="200"/>
      <c r="D276" s="251" t="s">
        <v>128</v>
      </c>
      <c r="E276" s="200"/>
      <c r="F276" s="252" t="s">
        <v>443</v>
      </c>
      <c r="G276" s="200"/>
      <c r="H276" s="200"/>
      <c r="I276" s="200"/>
      <c r="J276" s="200"/>
      <c r="K276" s="200"/>
      <c r="L276" s="27"/>
      <c r="M276" s="85"/>
      <c r="N276" s="86"/>
      <c r="O276" s="35"/>
      <c r="P276" s="35"/>
      <c r="Q276" s="35"/>
      <c r="R276" s="35"/>
      <c r="S276" s="35"/>
      <c r="T276" s="36"/>
      <c r="U276" s="26"/>
      <c r="V276" s="26"/>
      <c r="W276" s="26"/>
      <c r="X276" s="26"/>
      <c r="Y276" s="26"/>
      <c r="Z276" s="26"/>
      <c r="AA276" s="26"/>
      <c r="AB276" s="26"/>
      <c r="AC276" s="26"/>
      <c r="AD276" s="26"/>
      <c r="AE276" s="26"/>
      <c r="AT276" s="19" t="s">
        <v>128</v>
      </c>
      <c r="AU276" s="19" t="s">
        <v>76</v>
      </c>
    </row>
    <row r="277" spans="1:65" s="2" customFormat="1" ht="14.45" customHeight="1">
      <c r="A277" s="26"/>
      <c r="B277" s="77"/>
      <c r="C277" s="245" t="s">
        <v>444</v>
      </c>
      <c r="D277" s="245" t="s">
        <v>121</v>
      </c>
      <c r="E277" s="246" t="s">
        <v>445</v>
      </c>
      <c r="F277" s="247" t="s">
        <v>446</v>
      </c>
      <c r="G277" s="248" t="s">
        <v>124</v>
      </c>
      <c r="H277" s="249">
        <v>2</v>
      </c>
      <c r="I277" s="78"/>
      <c r="J277" s="250">
        <f>ROUND(I277*H277,2)</f>
        <v>0</v>
      </c>
      <c r="K277" s="247" t="s">
        <v>125</v>
      </c>
      <c r="L277" s="27"/>
      <c r="M277" s="79" t="s">
        <v>3</v>
      </c>
      <c r="N277" s="80" t="s">
        <v>41</v>
      </c>
      <c r="O277" s="35"/>
      <c r="P277" s="81">
        <f>O277*H277</f>
        <v>0</v>
      </c>
      <c r="Q277" s="81">
        <v>0</v>
      </c>
      <c r="R277" s="81">
        <f>Q277*H277</f>
        <v>0</v>
      </c>
      <c r="S277" s="81">
        <v>0</v>
      </c>
      <c r="T277" s="82">
        <f>S277*H277</f>
        <v>0</v>
      </c>
      <c r="U277" s="26"/>
      <c r="V277" s="26"/>
      <c r="W277" s="26"/>
      <c r="X277" s="26"/>
      <c r="Y277" s="26"/>
      <c r="Z277" s="26"/>
      <c r="AA277" s="26"/>
      <c r="AB277" s="26"/>
      <c r="AC277" s="26"/>
      <c r="AD277" s="26"/>
      <c r="AE277" s="26"/>
      <c r="AR277" s="83" t="s">
        <v>126</v>
      </c>
      <c r="AT277" s="83" t="s">
        <v>121</v>
      </c>
      <c r="AU277" s="83" t="s">
        <v>76</v>
      </c>
      <c r="AY277" s="19" t="s">
        <v>119</v>
      </c>
      <c r="BE277" s="84">
        <f>IF(N277="základní",J277,0)</f>
        <v>0</v>
      </c>
      <c r="BF277" s="84">
        <f>IF(N277="snížená",J277,0)</f>
        <v>0</v>
      </c>
      <c r="BG277" s="84">
        <f>IF(N277="zákl. přenesená",J277,0)</f>
        <v>0</v>
      </c>
      <c r="BH277" s="84">
        <f>IF(N277="sníž. přenesená",J277,0)</f>
        <v>0</v>
      </c>
      <c r="BI277" s="84">
        <f>IF(N277="nulová",J277,0)</f>
        <v>0</v>
      </c>
      <c r="BJ277" s="19" t="s">
        <v>74</v>
      </c>
      <c r="BK277" s="84">
        <f>ROUND(I277*H277,2)</f>
        <v>0</v>
      </c>
      <c r="BL277" s="19" t="s">
        <v>126</v>
      </c>
      <c r="BM277" s="83" t="s">
        <v>447</v>
      </c>
    </row>
    <row r="278" spans="1:47" s="2" customFormat="1" ht="29.25">
      <c r="A278" s="26"/>
      <c r="B278" s="27"/>
      <c r="C278" s="200"/>
      <c r="D278" s="251" t="s">
        <v>128</v>
      </c>
      <c r="E278" s="200"/>
      <c r="F278" s="252" t="s">
        <v>448</v>
      </c>
      <c r="G278" s="200"/>
      <c r="H278" s="200"/>
      <c r="I278" s="200"/>
      <c r="J278" s="200"/>
      <c r="K278" s="200"/>
      <c r="L278" s="27"/>
      <c r="M278" s="85"/>
      <c r="N278" s="86"/>
      <c r="O278" s="35"/>
      <c r="P278" s="35"/>
      <c r="Q278" s="35"/>
      <c r="R278" s="35"/>
      <c r="S278" s="35"/>
      <c r="T278" s="36"/>
      <c r="U278" s="26"/>
      <c r="V278" s="26"/>
      <c r="W278" s="26"/>
      <c r="X278" s="26"/>
      <c r="Y278" s="26"/>
      <c r="Z278" s="26"/>
      <c r="AA278" s="26"/>
      <c r="AB278" s="26"/>
      <c r="AC278" s="26"/>
      <c r="AD278" s="26"/>
      <c r="AE278" s="26"/>
      <c r="AT278" s="19" t="s">
        <v>128</v>
      </c>
      <c r="AU278" s="19" t="s">
        <v>76</v>
      </c>
    </row>
    <row r="279" spans="1:65" s="2" customFormat="1" ht="14.45" customHeight="1">
      <c r="A279" s="26"/>
      <c r="B279" s="77"/>
      <c r="C279" s="264" t="s">
        <v>449</v>
      </c>
      <c r="D279" s="264" t="s">
        <v>198</v>
      </c>
      <c r="E279" s="265" t="s">
        <v>450</v>
      </c>
      <c r="F279" s="266" t="s">
        <v>451</v>
      </c>
      <c r="G279" s="267" t="s">
        <v>124</v>
      </c>
      <c r="H279" s="268">
        <v>2</v>
      </c>
      <c r="I279" s="102"/>
      <c r="J279" s="269">
        <f>ROUND(I279*H279,2)</f>
        <v>0</v>
      </c>
      <c r="K279" s="266" t="s">
        <v>125</v>
      </c>
      <c r="L279" s="103"/>
      <c r="M279" s="104" t="s">
        <v>3</v>
      </c>
      <c r="N279" s="105" t="s">
        <v>41</v>
      </c>
      <c r="O279" s="35"/>
      <c r="P279" s="81">
        <f>O279*H279</f>
        <v>0</v>
      </c>
      <c r="Q279" s="81">
        <v>0.00164</v>
      </c>
      <c r="R279" s="81">
        <f>Q279*H279</f>
        <v>0.00328</v>
      </c>
      <c r="S279" s="81">
        <v>0</v>
      </c>
      <c r="T279" s="82">
        <f>S279*H279</f>
        <v>0</v>
      </c>
      <c r="U279" s="26"/>
      <c r="V279" s="26"/>
      <c r="W279" s="26"/>
      <c r="X279" s="26"/>
      <c r="Y279" s="26"/>
      <c r="Z279" s="26"/>
      <c r="AA279" s="26"/>
      <c r="AB279" s="26"/>
      <c r="AC279" s="26"/>
      <c r="AD279" s="26"/>
      <c r="AE279" s="26"/>
      <c r="AR279" s="83" t="s">
        <v>166</v>
      </c>
      <c r="AT279" s="83" t="s">
        <v>198</v>
      </c>
      <c r="AU279" s="83" t="s">
        <v>76</v>
      </c>
      <c r="AY279" s="19" t="s">
        <v>119</v>
      </c>
      <c r="BE279" s="84">
        <f>IF(N279="základní",J279,0)</f>
        <v>0</v>
      </c>
      <c r="BF279" s="84">
        <f>IF(N279="snížená",J279,0)</f>
        <v>0</v>
      </c>
      <c r="BG279" s="84">
        <f>IF(N279="zákl. přenesená",J279,0)</f>
        <v>0</v>
      </c>
      <c r="BH279" s="84">
        <f>IF(N279="sníž. přenesená",J279,0)</f>
        <v>0</v>
      </c>
      <c r="BI279" s="84">
        <f>IF(N279="nulová",J279,0)</f>
        <v>0</v>
      </c>
      <c r="BJ279" s="19" t="s">
        <v>74</v>
      </c>
      <c r="BK279" s="84">
        <f>ROUND(I279*H279,2)</f>
        <v>0</v>
      </c>
      <c r="BL279" s="19" t="s">
        <v>126</v>
      </c>
      <c r="BM279" s="83" t="s">
        <v>452</v>
      </c>
    </row>
    <row r="280" spans="1:65" s="2" customFormat="1" ht="14.45" customHeight="1">
      <c r="A280" s="26"/>
      <c r="B280" s="77"/>
      <c r="C280" s="245" t="s">
        <v>453</v>
      </c>
      <c r="D280" s="245" t="s">
        <v>121</v>
      </c>
      <c r="E280" s="246" t="s">
        <v>454</v>
      </c>
      <c r="F280" s="247" t="s">
        <v>455</v>
      </c>
      <c r="G280" s="248" t="s">
        <v>124</v>
      </c>
      <c r="H280" s="249">
        <v>2</v>
      </c>
      <c r="I280" s="78"/>
      <c r="J280" s="250">
        <f>ROUND(I280*H280,2)</f>
        <v>0</v>
      </c>
      <c r="K280" s="247" t="s">
        <v>125</v>
      </c>
      <c r="L280" s="27"/>
      <c r="M280" s="79" t="s">
        <v>3</v>
      </c>
      <c r="N280" s="80" t="s">
        <v>41</v>
      </c>
      <c r="O280" s="35"/>
      <c r="P280" s="81">
        <f>O280*H280</f>
        <v>0</v>
      </c>
      <c r="Q280" s="81">
        <v>0</v>
      </c>
      <c r="R280" s="81">
        <f>Q280*H280</f>
        <v>0</v>
      </c>
      <c r="S280" s="81">
        <v>0</v>
      </c>
      <c r="T280" s="82">
        <f>S280*H280</f>
        <v>0</v>
      </c>
      <c r="U280" s="26"/>
      <c r="V280" s="26"/>
      <c r="W280" s="26"/>
      <c r="X280" s="26"/>
      <c r="Y280" s="26"/>
      <c r="Z280" s="26"/>
      <c r="AA280" s="26"/>
      <c r="AB280" s="26"/>
      <c r="AC280" s="26"/>
      <c r="AD280" s="26"/>
      <c r="AE280" s="26"/>
      <c r="AR280" s="83" t="s">
        <v>126</v>
      </c>
      <c r="AT280" s="83" t="s">
        <v>121</v>
      </c>
      <c r="AU280" s="83" t="s">
        <v>76</v>
      </c>
      <c r="AY280" s="19" t="s">
        <v>119</v>
      </c>
      <c r="BE280" s="84">
        <f>IF(N280="základní",J280,0)</f>
        <v>0</v>
      </c>
      <c r="BF280" s="84">
        <f>IF(N280="snížená",J280,0)</f>
        <v>0</v>
      </c>
      <c r="BG280" s="84">
        <f>IF(N280="zákl. přenesená",J280,0)</f>
        <v>0</v>
      </c>
      <c r="BH280" s="84">
        <f>IF(N280="sníž. přenesená",J280,0)</f>
        <v>0</v>
      </c>
      <c r="BI280" s="84">
        <f>IF(N280="nulová",J280,0)</f>
        <v>0</v>
      </c>
      <c r="BJ280" s="19" t="s">
        <v>74</v>
      </c>
      <c r="BK280" s="84">
        <f>ROUND(I280*H280,2)</f>
        <v>0</v>
      </c>
      <c r="BL280" s="19" t="s">
        <v>126</v>
      </c>
      <c r="BM280" s="83" t="s">
        <v>456</v>
      </c>
    </row>
    <row r="281" spans="1:47" s="2" customFormat="1" ht="29.25">
      <c r="A281" s="26"/>
      <c r="B281" s="27"/>
      <c r="C281" s="200"/>
      <c r="D281" s="251" t="s">
        <v>128</v>
      </c>
      <c r="E281" s="200"/>
      <c r="F281" s="252" t="s">
        <v>448</v>
      </c>
      <c r="G281" s="200"/>
      <c r="H281" s="200"/>
      <c r="I281" s="200"/>
      <c r="J281" s="200"/>
      <c r="K281" s="200"/>
      <c r="L281" s="27"/>
      <c r="M281" s="85"/>
      <c r="N281" s="86"/>
      <c r="O281" s="35"/>
      <c r="P281" s="35"/>
      <c r="Q281" s="35"/>
      <c r="R281" s="35"/>
      <c r="S281" s="35"/>
      <c r="T281" s="36"/>
      <c r="U281" s="26"/>
      <c r="V281" s="26"/>
      <c r="W281" s="26"/>
      <c r="X281" s="26"/>
      <c r="Y281" s="26"/>
      <c r="Z281" s="26"/>
      <c r="AA281" s="26"/>
      <c r="AB281" s="26"/>
      <c r="AC281" s="26"/>
      <c r="AD281" s="26"/>
      <c r="AE281" s="26"/>
      <c r="AT281" s="19" t="s">
        <v>128</v>
      </c>
      <c r="AU281" s="19" t="s">
        <v>76</v>
      </c>
    </row>
    <row r="282" spans="1:65" s="2" customFormat="1" ht="14.45" customHeight="1">
      <c r="A282" s="26"/>
      <c r="B282" s="77"/>
      <c r="C282" s="264" t="s">
        <v>457</v>
      </c>
      <c r="D282" s="264" t="s">
        <v>198</v>
      </c>
      <c r="E282" s="265" t="s">
        <v>458</v>
      </c>
      <c r="F282" s="266" t="s">
        <v>459</v>
      </c>
      <c r="G282" s="267" t="s">
        <v>154</v>
      </c>
      <c r="H282" s="268">
        <v>0.6</v>
      </c>
      <c r="I282" s="102"/>
      <c r="J282" s="269">
        <f>ROUND(I282*H282,2)</f>
        <v>0</v>
      </c>
      <c r="K282" s="266" t="s">
        <v>125</v>
      </c>
      <c r="L282" s="103"/>
      <c r="M282" s="104" t="s">
        <v>3</v>
      </c>
      <c r="N282" s="105" t="s">
        <v>41</v>
      </c>
      <c r="O282" s="35"/>
      <c r="P282" s="81">
        <f>O282*H282</f>
        <v>0</v>
      </c>
      <c r="Q282" s="81">
        <v>0.00214</v>
      </c>
      <c r="R282" s="81">
        <f>Q282*H282</f>
        <v>0.001284</v>
      </c>
      <c r="S282" s="81">
        <v>0</v>
      </c>
      <c r="T282" s="82">
        <f>S282*H282</f>
        <v>0</v>
      </c>
      <c r="U282" s="26"/>
      <c r="V282" s="26"/>
      <c r="W282" s="26"/>
      <c r="X282" s="26"/>
      <c r="Y282" s="26"/>
      <c r="Z282" s="26"/>
      <c r="AA282" s="26"/>
      <c r="AB282" s="26"/>
      <c r="AC282" s="26"/>
      <c r="AD282" s="26"/>
      <c r="AE282" s="26"/>
      <c r="AR282" s="83" t="s">
        <v>166</v>
      </c>
      <c r="AT282" s="83" t="s">
        <v>198</v>
      </c>
      <c r="AU282" s="83" t="s">
        <v>76</v>
      </c>
      <c r="AY282" s="19" t="s">
        <v>119</v>
      </c>
      <c r="BE282" s="84">
        <f>IF(N282="základní",J282,0)</f>
        <v>0</v>
      </c>
      <c r="BF282" s="84">
        <f>IF(N282="snížená",J282,0)</f>
        <v>0</v>
      </c>
      <c r="BG282" s="84">
        <f>IF(N282="zákl. přenesená",J282,0)</f>
        <v>0</v>
      </c>
      <c r="BH282" s="84">
        <f>IF(N282="sníž. přenesená",J282,0)</f>
        <v>0</v>
      </c>
      <c r="BI282" s="84">
        <f>IF(N282="nulová",J282,0)</f>
        <v>0</v>
      </c>
      <c r="BJ282" s="19" t="s">
        <v>74</v>
      </c>
      <c r="BK282" s="84">
        <f>ROUND(I282*H282,2)</f>
        <v>0</v>
      </c>
      <c r="BL282" s="19" t="s">
        <v>126</v>
      </c>
      <c r="BM282" s="83" t="s">
        <v>460</v>
      </c>
    </row>
    <row r="283" spans="2:51" s="14" customFormat="1" ht="12">
      <c r="B283" s="92"/>
      <c r="C283" s="256"/>
      <c r="D283" s="251" t="s">
        <v>140</v>
      </c>
      <c r="E283" s="256"/>
      <c r="F283" s="258" t="s">
        <v>461</v>
      </c>
      <c r="G283" s="256"/>
      <c r="H283" s="259">
        <v>0.6</v>
      </c>
      <c r="I283" s="256"/>
      <c r="J283" s="256"/>
      <c r="K283" s="256"/>
      <c r="L283" s="92"/>
      <c r="M283" s="94"/>
      <c r="N283" s="95"/>
      <c r="O283" s="95"/>
      <c r="P283" s="95"/>
      <c r="Q283" s="95"/>
      <c r="R283" s="95"/>
      <c r="S283" s="95"/>
      <c r="T283" s="96"/>
      <c r="AT283" s="93" t="s">
        <v>140</v>
      </c>
      <c r="AU283" s="93" t="s">
        <v>76</v>
      </c>
      <c r="AV283" s="14" t="s">
        <v>76</v>
      </c>
      <c r="AW283" s="14" t="s">
        <v>4</v>
      </c>
      <c r="AX283" s="14" t="s">
        <v>74</v>
      </c>
      <c r="AY283" s="93" t="s">
        <v>119</v>
      </c>
    </row>
    <row r="284" spans="2:63" s="12" customFormat="1" ht="22.9" customHeight="1">
      <c r="B284" s="69"/>
      <c r="C284" s="239"/>
      <c r="D284" s="240" t="s">
        <v>68</v>
      </c>
      <c r="E284" s="243" t="s">
        <v>166</v>
      </c>
      <c r="F284" s="243" t="s">
        <v>462</v>
      </c>
      <c r="G284" s="239"/>
      <c r="H284" s="239"/>
      <c r="I284" s="239"/>
      <c r="J284" s="244">
        <f>BK284</f>
        <v>0</v>
      </c>
      <c r="K284" s="239"/>
      <c r="L284" s="69"/>
      <c r="M284" s="71"/>
      <c r="N284" s="72"/>
      <c r="O284" s="72"/>
      <c r="P284" s="73">
        <f>SUM(P285:P299)</f>
        <v>0</v>
      </c>
      <c r="Q284" s="72"/>
      <c r="R284" s="73">
        <f>SUM(R285:R299)</f>
        <v>1.5055999999999998</v>
      </c>
      <c r="S284" s="72"/>
      <c r="T284" s="74">
        <f>SUM(T285:T299)</f>
        <v>0</v>
      </c>
      <c r="AR284" s="70" t="s">
        <v>74</v>
      </c>
      <c r="AT284" s="75" t="s">
        <v>68</v>
      </c>
      <c r="AU284" s="75" t="s">
        <v>74</v>
      </c>
      <c r="AY284" s="70" t="s">
        <v>119</v>
      </c>
      <c r="BK284" s="76">
        <f>SUM(BK285:BK299)</f>
        <v>0</v>
      </c>
    </row>
    <row r="285" spans="1:65" s="2" customFormat="1" ht="24.2" customHeight="1">
      <c r="A285" s="26"/>
      <c r="B285" s="77"/>
      <c r="C285" s="245" t="s">
        <v>463</v>
      </c>
      <c r="D285" s="245" t="s">
        <v>121</v>
      </c>
      <c r="E285" s="246" t="s">
        <v>464</v>
      </c>
      <c r="F285" s="247" t="s">
        <v>465</v>
      </c>
      <c r="G285" s="248" t="s">
        <v>154</v>
      </c>
      <c r="H285" s="249">
        <v>5</v>
      </c>
      <c r="I285" s="78"/>
      <c r="J285" s="250">
        <f>ROUND(I285*H285,2)</f>
        <v>0</v>
      </c>
      <c r="K285" s="247" t="s">
        <v>125</v>
      </c>
      <c r="L285" s="27"/>
      <c r="M285" s="79" t="s">
        <v>3</v>
      </c>
      <c r="N285" s="80" t="s">
        <v>41</v>
      </c>
      <c r="O285" s="35"/>
      <c r="P285" s="81">
        <f>O285*H285</f>
        <v>0</v>
      </c>
      <c r="Q285" s="81">
        <v>0.00276</v>
      </c>
      <c r="R285" s="81">
        <f>Q285*H285</f>
        <v>0.0138</v>
      </c>
      <c r="S285" s="81">
        <v>0</v>
      </c>
      <c r="T285" s="82">
        <f>S285*H285</f>
        <v>0</v>
      </c>
      <c r="U285" s="26"/>
      <c r="V285" s="26"/>
      <c r="W285" s="26"/>
      <c r="X285" s="26"/>
      <c r="Y285" s="26"/>
      <c r="Z285" s="26"/>
      <c r="AA285" s="26"/>
      <c r="AB285" s="26"/>
      <c r="AC285" s="26"/>
      <c r="AD285" s="26"/>
      <c r="AE285" s="26"/>
      <c r="AR285" s="83" t="s">
        <v>126</v>
      </c>
      <c r="AT285" s="83" t="s">
        <v>121</v>
      </c>
      <c r="AU285" s="83" t="s">
        <v>76</v>
      </c>
      <c r="AY285" s="19" t="s">
        <v>119</v>
      </c>
      <c r="BE285" s="84">
        <f>IF(N285="základní",J285,0)</f>
        <v>0</v>
      </c>
      <c r="BF285" s="84">
        <f>IF(N285="snížená",J285,0)</f>
        <v>0</v>
      </c>
      <c r="BG285" s="84">
        <f>IF(N285="zákl. přenesená",J285,0)</f>
        <v>0</v>
      </c>
      <c r="BH285" s="84">
        <f>IF(N285="sníž. přenesená",J285,0)</f>
        <v>0</v>
      </c>
      <c r="BI285" s="84">
        <f>IF(N285="nulová",J285,0)</f>
        <v>0</v>
      </c>
      <c r="BJ285" s="19" t="s">
        <v>74</v>
      </c>
      <c r="BK285" s="84">
        <f>ROUND(I285*H285,2)</f>
        <v>0</v>
      </c>
      <c r="BL285" s="19" t="s">
        <v>126</v>
      </c>
      <c r="BM285" s="83" t="s">
        <v>466</v>
      </c>
    </row>
    <row r="286" spans="1:47" s="2" customFormat="1" ht="87.75">
      <c r="A286" s="26"/>
      <c r="B286" s="27"/>
      <c r="C286" s="200"/>
      <c r="D286" s="251" t="s">
        <v>128</v>
      </c>
      <c r="E286" s="200"/>
      <c r="F286" s="252" t="s">
        <v>467</v>
      </c>
      <c r="G286" s="200"/>
      <c r="H286" s="200"/>
      <c r="I286" s="200"/>
      <c r="J286" s="200"/>
      <c r="K286" s="200"/>
      <c r="L286" s="27"/>
      <c r="M286" s="85"/>
      <c r="N286" s="86"/>
      <c r="O286" s="35"/>
      <c r="P286" s="35"/>
      <c r="Q286" s="35"/>
      <c r="R286" s="35"/>
      <c r="S286" s="35"/>
      <c r="T286" s="36"/>
      <c r="U286" s="26"/>
      <c r="V286" s="26"/>
      <c r="W286" s="26"/>
      <c r="X286" s="26"/>
      <c r="Y286" s="26"/>
      <c r="Z286" s="26"/>
      <c r="AA286" s="26"/>
      <c r="AB286" s="26"/>
      <c r="AC286" s="26"/>
      <c r="AD286" s="26"/>
      <c r="AE286" s="26"/>
      <c r="AT286" s="19" t="s">
        <v>128</v>
      </c>
      <c r="AU286" s="19" t="s">
        <v>76</v>
      </c>
    </row>
    <row r="287" spans="1:65" s="2" customFormat="1" ht="14.45" customHeight="1">
      <c r="A287" s="26"/>
      <c r="B287" s="77"/>
      <c r="C287" s="245" t="s">
        <v>468</v>
      </c>
      <c r="D287" s="245" t="s">
        <v>121</v>
      </c>
      <c r="E287" s="246" t="s">
        <v>469</v>
      </c>
      <c r="F287" s="247" t="s">
        <v>470</v>
      </c>
      <c r="G287" s="248" t="s">
        <v>124</v>
      </c>
      <c r="H287" s="249">
        <v>1</v>
      </c>
      <c r="I287" s="78"/>
      <c r="J287" s="250">
        <f>ROUND(I287*H287,2)</f>
        <v>0</v>
      </c>
      <c r="K287" s="247" t="s">
        <v>125</v>
      </c>
      <c r="L287" s="27"/>
      <c r="M287" s="79" t="s">
        <v>3</v>
      </c>
      <c r="N287" s="80" t="s">
        <v>41</v>
      </c>
      <c r="O287" s="35"/>
      <c r="P287" s="81">
        <f>O287*H287</f>
        <v>0</v>
      </c>
      <c r="Q287" s="81">
        <v>0.14494</v>
      </c>
      <c r="R287" s="81">
        <f>Q287*H287</f>
        <v>0.14494</v>
      </c>
      <c r="S287" s="81">
        <v>0</v>
      </c>
      <c r="T287" s="82">
        <f>S287*H287</f>
        <v>0</v>
      </c>
      <c r="U287" s="26"/>
      <c r="V287" s="26"/>
      <c r="W287" s="26"/>
      <c r="X287" s="26"/>
      <c r="Y287" s="26"/>
      <c r="Z287" s="26"/>
      <c r="AA287" s="26"/>
      <c r="AB287" s="26"/>
      <c r="AC287" s="26"/>
      <c r="AD287" s="26"/>
      <c r="AE287" s="26"/>
      <c r="AR287" s="83" t="s">
        <v>126</v>
      </c>
      <c r="AT287" s="83" t="s">
        <v>121</v>
      </c>
      <c r="AU287" s="83" t="s">
        <v>76</v>
      </c>
      <c r="AY287" s="19" t="s">
        <v>119</v>
      </c>
      <c r="BE287" s="84">
        <f>IF(N287="základní",J287,0)</f>
        <v>0</v>
      </c>
      <c r="BF287" s="84">
        <f>IF(N287="snížená",J287,0)</f>
        <v>0</v>
      </c>
      <c r="BG287" s="84">
        <f>IF(N287="zákl. přenesená",J287,0)</f>
        <v>0</v>
      </c>
      <c r="BH287" s="84">
        <f>IF(N287="sníž. přenesená",J287,0)</f>
        <v>0</v>
      </c>
      <c r="BI287" s="84">
        <f>IF(N287="nulová",J287,0)</f>
        <v>0</v>
      </c>
      <c r="BJ287" s="19" t="s">
        <v>74</v>
      </c>
      <c r="BK287" s="84">
        <f>ROUND(I287*H287,2)</f>
        <v>0</v>
      </c>
      <c r="BL287" s="19" t="s">
        <v>126</v>
      </c>
      <c r="BM287" s="83" t="s">
        <v>471</v>
      </c>
    </row>
    <row r="288" spans="1:47" s="2" customFormat="1" ht="87.75">
      <c r="A288" s="26"/>
      <c r="B288" s="27"/>
      <c r="C288" s="200"/>
      <c r="D288" s="251" t="s">
        <v>128</v>
      </c>
      <c r="E288" s="200"/>
      <c r="F288" s="252" t="s">
        <v>472</v>
      </c>
      <c r="G288" s="200"/>
      <c r="H288" s="200"/>
      <c r="I288" s="200"/>
      <c r="J288" s="200"/>
      <c r="K288" s="200"/>
      <c r="L288" s="27"/>
      <c r="M288" s="85"/>
      <c r="N288" s="86"/>
      <c r="O288" s="35"/>
      <c r="P288" s="35"/>
      <c r="Q288" s="35"/>
      <c r="R288" s="35"/>
      <c r="S288" s="35"/>
      <c r="T288" s="36"/>
      <c r="U288" s="26"/>
      <c r="V288" s="26"/>
      <c r="W288" s="26"/>
      <c r="X288" s="26"/>
      <c r="Y288" s="26"/>
      <c r="Z288" s="26"/>
      <c r="AA288" s="26"/>
      <c r="AB288" s="26"/>
      <c r="AC288" s="26"/>
      <c r="AD288" s="26"/>
      <c r="AE288" s="26"/>
      <c r="AT288" s="19" t="s">
        <v>128</v>
      </c>
      <c r="AU288" s="19" t="s">
        <v>76</v>
      </c>
    </row>
    <row r="289" spans="1:65" s="2" customFormat="1" ht="14.45" customHeight="1">
      <c r="A289" s="26"/>
      <c r="B289" s="77"/>
      <c r="C289" s="264" t="s">
        <v>473</v>
      </c>
      <c r="D289" s="264" t="s">
        <v>198</v>
      </c>
      <c r="E289" s="265" t="s">
        <v>474</v>
      </c>
      <c r="F289" s="266" t="s">
        <v>475</v>
      </c>
      <c r="G289" s="267" t="s">
        <v>124</v>
      </c>
      <c r="H289" s="268">
        <v>1</v>
      </c>
      <c r="I289" s="102"/>
      <c r="J289" s="269">
        <f>ROUND(I289*H289,2)</f>
        <v>0</v>
      </c>
      <c r="K289" s="266" t="s">
        <v>125</v>
      </c>
      <c r="L289" s="103"/>
      <c r="M289" s="104" t="s">
        <v>3</v>
      </c>
      <c r="N289" s="105" t="s">
        <v>41</v>
      </c>
      <c r="O289" s="35"/>
      <c r="P289" s="81">
        <f>O289*H289</f>
        <v>0</v>
      </c>
      <c r="Q289" s="81">
        <v>0.232</v>
      </c>
      <c r="R289" s="81">
        <f>Q289*H289</f>
        <v>0.232</v>
      </c>
      <c r="S289" s="81">
        <v>0</v>
      </c>
      <c r="T289" s="82">
        <f>S289*H289</f>
        <v>0</v>
      </c>
      <c r="U289" s="26"/>
      <c r="V289" s="26"/>
      <c r="W289" s="26"/>
      <c r="X289" s="26"/>
      <c r="Y289" s="26"/>
      <c r="Z289" s="26"/>
      <c r="AA289" s="26"/>
      <c r="AB289" s="26"/>
      <c r="AC289" s="26"/>
      <c r="AD289" s="26"/>
      <c r="AE289" s="26"/>
      <c r="AR289" s="83" t="s">
        <v>166</v>
      </c>
      <c r="AT289" s="83" t="s">
        <v>198</v>
      </c>
      <c r="AU289" s="83" t="s">
        <v>76</v>
      </c>
      <c r="AY289" s="19" t="s">
        <v>119</v>
      </c>
      <c r="BE289" s="84">
        <f>IF(N289="základní",J289,0)</f>
        <v>0</v>
      </c>
      <c r="BF289" s="84">
        <f>IF(N289="snížená",J289,0)</f>
        <v>0</v>
      </c>
      <c r="BG289" s="84">
        <f>IF(N289="zákl. přenesená",J289,0)</f>
        <v>0</v>
      </c>
      <c r="BH289" s="84">
        <f>IF(N289="sníž. přenesená",J289,0)</f>
        <v>0</v>
      </c>
      <c r="BI289" s="84">
        <f>IF(N289="nulová",J289,0)</f>
        <v>0</v>
      </c>
      <c r="BJ289" s="19" t="s">
        <v>74</v>
      </c>
      <c r="BK289" s="84">
        <f>ROUND(I289*H289,2)</f>
        <v>0</v>
      </c>
      <c r="BL289" s="19" t="s">
        <v>126</v>
      </c>
      <c r="BM289" s="83" t="s">
        <v>476</v>
      </c>
    </row>
    <row r="290" spans="1:65" s="2" customFormat="1" ht="14.45" customHeight="1">
      <c r="A290" s="26"/>
      <c r="B290" s="77"/>
      <c r="C290" s="264" t="s">
        <v>477</v>
      </c>
      <c r="D290" s="264" t="s">
        <v>198</v>
      </c>
      <c r="E290" s="265" t="s">
        <v>478</v>
      </c>
      <c r="F290" s="266" t="s">
        <v>479</v>
      </c>
      <c r="G290" s="267" t="s">
        <v>124</v>
      </c>
      <c r="H290" s="268">
        <v>1</v>
      </c>
      <c r="I290" s="102"/>
      <c r="J290" s="269">
        <f>ROUND(I290*H290,2)</f>
        <v>0</v>
      </c>
      <c r="K290" s="266" t="s">
        <v>125</v>
      </c>
      <c r="L290" s="103"/>
      <c r="M290" s="104" t="s">
        <v>3</v>
      </c>
      <c r="N290" s="105" t="s">
        <v>41</v>
      </c>
      <c r="O290" s="35"/>
      <c r="P290" s="81">
        <f>O290*H290</f>
        <v>0</v>
      </c>
      <c r="Q290" s="81">
        <v>0.06</v>
      </c>
      <c r="R290" s="81">
        <f>Q290*H290</f>
        <v>0.06</v>
      </c>
      <c r="S290" s="81">
        <v>0</v>
      </c>
      <c r="T290" s="82">
        <f>S290*H290</f>
        <v>0</v>
      </c>
      <c r="U290" s="26"/>
      <c r="V290" s="26"/>
      <c r="W290" s="26"/>
      <c r="X290" s="26"/>
      <c r="Y290" s="26"/>
      <c r="Z290" s="26"/>
      <c r="AA290" s="26"/>
      <c r="AB290" s="26"/>
      <c r="AC290" s="26"/>
      <c r="AD290" s="26"/>
      <c r="AE290" s="26"/>
      <c r="AR290" s="83" t="s">
        <v>166</v>
      </c>
      <c r="AT290" s="83" t="s">
        <v>198</v>
      </c>
      <c r="AU290" s="83" t="s">
        <v>76</v>
      </c>
      <c r="AY290" s="19" t="s">
        <v>119</v>
      </c>
      <c r="BE290" s="84">
        <f>IF(N290="základní",J290,0)</f>
        <v>0</v>
      </c>
      <c r="BF290" s="84">
        <f>IF(N290="snížená",J290,0)</f>
        <v>0</v>
      </c>
      <c r="BG290" s="84">
        <f>IF(N290="zákl. přenesená",J290,0)</f>
        <v>0</v>
      </c>
      <c r="BH290" s="84">
        <f>IF(N290="sníž. přenesená",J290,0)</f>
        <v>0</v>
      </c>
      <c r="BI290" s="84">
        <f>IF(N290="nulová",J290,0)</f>
        <v>0</v>
      </c>
      <c r="BJ290" s="19" t="s">
        <v>74</v>
      </c>
      <c r="BK290" s="84">
        <f>ROUND(I290*H290,2)</f>
        <v>0</v>
      </c>
      <c r="BL290" s="19" t="s">
        <v>126</v>
      </c>
      <c r="BM290" s="83" t="s">
        <v>480</v>
      </c>
    </row>
    <row r="291" spans="1:65" s="2" customFormat="1" ht="14.45" customHeight="1">
      <c r="A291" s="26"/>
      <c r="B291" s="77"/>
      <c r="C291" s="264" t="s">
        <v>481</v>
      </c>
      <c r="D291" s="264" t="s">
        <v>198</v>
      </c>
      <c r="E291" s="265" t="s">
        <v>482</v>
      </c>
      <c r="F291" s="266" t="s">
        <v>483</v>
      </c>
      <c r="G291" s="267" t="s">
        <v>124</v>
      </c>
      <c r="H291" s="268">
        <v>1</v>
      </c>
      <c r="I291" s="102"/>
      <c r="J291" s="269">
        <f>ROUND(I291*H291,2)</f>
        <v>0</v>
      </c>
      <c r="K291" s="266" t="s">
        <v>125</v>
      </c>
      <c r="L291" s="103"/>
      <c r="M291" s="104" t="s">
        <v>3</v>
      </c>
      <c r="N291" s="105" t="s">
        <v>41</v>
      </c>
      <c r="O291" s="35"/>
      <c r="P291" s="81">
        <f>O291*H291</f>
        <v>0</v>
      </c>
      <c r="Q291" s="81">
        <v>0.027</v>
      </c>
      <c r="R291" s="81">
        <f>Q291*H291</f>
        <v>0.027</v>
      </c>
      <c r="S291" s="81">
        <v>0</v>
      </c>
      <c r="T291" s="82">
        <f>S291*H291</f>
        <v>0</v>
      </c>
      <c r="U291" s="26"/>
      <c r="V291" s="26"/>
      <c r="W291" s="26"/>
      <c r="X291" s="26"/>
      <c r="Y291" s="26"/>
      <c r="Z291" s="26"/>
      <c r="AA291" s="26"/>
      <c r="AB291" s="26"/>
      <c r="AC291" s="26"/>
      <c r="AD291" s="26"/>
      <c r="AE291" s="26"/>
      <c r="AR291" s="83" t="s">
        <v>166</v>
      </c>
      <c r="AT291" s="83" t="s">
        <v>198</v>
      </c>
      <c r="AU291" s="83" t="s">
        <v>76</v>
      </c>
      <c r="AY291" s="19" t="s">
        <v>119</v>
      </c>
      <c r="BE291" s="84">
        <f>IF(N291="základní",J291,0)</f>
        <v>0</v>
      </c>
      <c r="BF291" s="84">
        <f>IF(N291="snížená",J291,0)</f>
        <v>0</v>
      </c>
      <c r="BG291" s="84">
        <f>IF(N291="zákl. přenesená",J291,0)</f>
        <v>0</v>
      </c>
      <c r="BH291" s="84">
        <f>IF(N291="sníž. přenesená",J291,0)</f>
        <v>0</v>
      </c>
      <c r="BI291" s="84">
        <f>IF(N291="nulová",J291,0)</f>
        <v>0</v>
      </c>
      <c r="BJ291" s="19" t="s">
        <v>74</v>
      </c>
      <c r="BK291" s="84">
        <f>ROUND(I291*H291,2)</f>
        <v>0</v>
      </c>
      <c r="BL291" s="19" t="s">
        <v>126</v>
      </c>
      <c r="BM291" s="83" t="s">
        <v>484</v>
      </c>
    </row>
    <row r="292" spans="1:65" s="2" customFormat="1" ht="14.45" customHeight="1">
      <c r="A292" s="26"/>
      <c r="B292" s="77"/>
      <c r="C292" s="245" t="s">
        <v>485</v>
      </c>
      <c r="D292" s="245" t="s">
        <v>121</v>
      </c>
      <c r="E292" s="246" t="s">
        <v>486</v>
      </c>
      <c r="F292" s="247" t="s">
        <v>487</v>
      </c>
      <c r="G292" s="248" t="s">
        <v>124</v>
      </c>
      <c r="H292" s="249">
        <v>1</v>
      </c>
      <c r="I292" s="78"/>
      <c r="J292" s="250">
        <f>ROUND(I292*H292,2)</f>
        <v>0</v>
      </c>
      <c r="K292" s="247" t="s">
        <v>125</v>
      </c>
      <c r="L292" s="27"/>
      <c r="M292" s="79" t="s">
        <v>3</v>
      </c>
      <c r="N292" s="80" t="s">
        <v>41</v>
      </c>
      <c r="O292" s="35"/>
      <c r="P292" s="81">
        <f>O292*H292</f>
        <v>0</v>
      </c>
      <c r="Q292" s="81">
        <v>0.21734</v>
      </c>
      <c r="R292" s="81">
        <f>Q292*H292</f>
        <v>0.21734</v>
      </c>
      <c r="S292" s="81">
        <v>0</v>
      </c>
      <c r="T292" s="82">
        <f>S292*H292</f>
        <v>0</v>
      </c>
      <c r="U292" s="26"/>
      <c r="V292" s="26"/>
      <c r="W292" s="26"/>
      <c r="X292" s="26"/>
      <c r="Y292" s="26"/>
      <c r="Z292" s="26"/>
      <c r="AA292" s="26"/>
      <c r="AB292" s="26"/>
      <c r="AC292" s="26"/>
      <c r="AD292" s="26"/>
      <c r="AE292" s="26"/>
      <c r="AR292" s="83" t="s">
        <v>126</v>
      </c>
      <c r="AT292" s="83" t="s">
        <v>121</v>
      </c>
      <c r="AU292" s="83" t="s">
        <v>76</v>
      </c>
      <c r="AY292" s="19" t="s">
        <v>119</v>
      </c>
      <c r="BE292" s="84">
        <f>IF(N292="základní",J292,0)</f>
        <v>0</v>
      </c>
      <c r="BF292" s="84">
        <f>IF(N292="snížená",J292,0)</f>
        <v>0</v>
      </c>
      <c r="BG292" s="84">
        <f>IF(N292="zákl. přenesená",J292,0)</f>
        <v>0</v>
      </c>
      <c r="BH292" s="84">
        <f>IF(N292="sníž. přenesená",J292,0)</f>
        <v>0</v>
      </c>
      <c r="BI292" s="84">
        <f>IF(N292="nulová",J292,0)</f>
        <v>0</v>
      </c>
      <c r="BJ292" s="19" t="s">
        <v>74</v>
      </c>
      <c r="BK292" s="84">
        <f>ROUND(I292*H292,2)</f>
        <v>0</v>
      </c>
      <c r="BL292" s="19" t="s">
        <v>126</v>
      </c>
      <c r="BM292" s="83" t="s">
        <v>488</v>
      </c>
    </row>
    <row r="293" spans="1:47" s="2" customFormat="1" ht="29.25">
      <c r="A293" s="26"/>
      <c r="B293" s="27"/>
      <c r="C293" s="200"/>
      <c r="D293" s="251" t="s">
        <v>128</v>
      </c>
      <c r="E293" s="200"/>
      <c r="F293" s="252" t="s">
        <v>489</v>
      </c>
      <c r="G293" s="200"/>
      <c r="H293" s="200"/>
      <c r="I293" s="200"/>
      <c r="J293" s="200"/>
      <c r="K293" s="200"/>
      <c r="L293" s="27"/>
      <c r="M293" s="85"/>
      <c r="N293" s="86"/>
      <c r="O293" s="35"/>
      <c r="P293" s="35"/>
      <c r="Q293" s="35"/>
      <c r="R293" s="35"/>
      <c r="S293" s="35"/>
      <c r="T293" s="36"/>
      <c r="U293" s="26"/>
      <c r="V293" s="26"/>
      <c r="W293" s="26"/>
      <c r="X293" s="26"/>
      <c r="Y293" s="26"/>
      <c r="Z293" s="26"/>
      <c r="AA293" s="26"/>
      <c r="AB293" s="26"/>
      <c r="AC293" s="26"/>
      <c r="AD293" s="26"/>
      <c r="AE293" s="26"/>
      <c r="AT293" s="19" t="s">
        <v>128</v>
      </c>
      <c r="AU293" s="19" t="s">
        <v>76</v>
      </c>
    </row>
    <row r="294" spans="1:65" s="2" customFormat="1" ht="14.45" customHeight="1">
      <c r="A294" s="26"/>
      <c r="B294" s="77"/>
      <c r="C294" s="264" t="s">
        <v>490</v>
      </c>
      <c r="D294" s="264" t="s">
        <v>198</v>
      </c>
      <c r="E294" s="265" t="s">
        <v>491</v>
      </c>
      <c r="F294" s="266" t="s">
        <v>492</v>
      </c>
      <c r="G294" s="267" t="s">
        <v>124</v>
      </c>
      <c r="H294" s="268">
        <v>1</v>
      </c>
      <c r="I294" s="102"/>
      <c r="J294" s="269">
        <f>ROUND(I294*H294,2)</f>
        <v>0</v>
      </c>
      <c r="K294" s="266" t="s">
        <v>125</v>
      </c>
      <c r="L294" s="103"/>
      <c r="M294" s="104" t="s">
        <v>3</v>
      </c>
      <c r="N294" s="105" t="s">
        <v>41</v>
      </c>
      <c r="O294" s="35"/>
      <c r="P294" s="81">
        <f>O294*H294</f>
        <v>0</v>
      </c>
      <c r="Q294" s="81">
        <v>0.0506</v>
      </c>
      <c r="R294" s="81">
        <f>Q294*H294</f>
        <v>0.0506</v>
      </c>
      <c r="S294" s="81">
        <v>0</v>
      </c>
      <c r="T294" s="82">
        <f>S294*H294</f>
        <v>0</v>
      </c>
      <c r="U294" s="26"/>
      <c r="V294" s="26"/>
      <c r="W294" s="26"/>
      <c r="X294" s="26"/>
      <c r="Y294" s="26"/>
      <c r="Z294" s="26"/>
      <c r="AA294" s="26"/>
      <c r="AB294" s="26"/>
      <c r="AC294" s="26"/>
      <c r="AD294" s="26"/>
      <c r="AE294" s="26"/>
      <c r="AR294" s="83" t="s">
        <v>166</v>
      </c>
      <c r="AT294" s="83" t="s">
        <v>198</v>
      </c>
      <c r="AU294" s="83" t="s">
        <v>76</v>
      </c>
      <c r="AY294" s="19" t="s">
        <v>119</v>
      </c>
      <c r="BE294" s="84">
        <f>IF(N294="základní",J294,0)</f>
        <v>0</v>
      </c>
      <c r="BF294" s="84">
        <f>IF(N294="snížená",J294,0)</f>
        <v>0</v>
      </c>
      <c r="BG294" s="84">
        <f>IF(N294="zákl. přenesená",J294,0)</f>
        <v>0</v>
      </c>
      <c r="BH294" s="84">
        <f>IF(N294="sníž. přenesená",J294,0)</f>
        <v>0</v>
      </c>
      <c r="BI294" s="84">
        <f>IF(N294="nulová",J294,0)</f>
        <v>0</v>
      </c>
      <c r="BJ294" s="19" t="s">
        <v>74</v>
      </c>
      <c r="BK294" s="84">
        <f>ROUND(I294*H294,2)</f>
        <v>0</v>
      </c>
      <c r="BL294" s="19" t="s">
        <v>126</v>
      </c>
      <c r="BM294" s="83" t="s">
        <v>493</v>
      </c>
    </row>
    <row r="295" spans="1:65" s="2" customFormat="1" ht="14.45" customHeight="1">
      <c r="A295" s="26"/>
      <c r="B295" s="77"/>
      <c r="C295" s="264" t="s">
        <v>494</v>
      </c>
      <c r="D295" s="264" t="s">
        <v>198</v>
      </c>
      <c r="E295" s="265" t="s">
        <v>495</v>
      </c>
      <c r="F295" s="266" t="s">
        <v>496</v>
      </c>
      <c r="G295" s="267" t="s">
        <v>124</v>
      </c>
      <c r="H295" s="268">
        <v>1</v>
      </c>
      <c r="I295" s="102"/>
      <c r="J295" s="269">
        <f>ROUND(I295*H295,2)</f>
        <v>0</v>
      </c>
      <c r="K295" s="266" t="s">
        <v>125</v>
      </c>
      <c r="L295" s="103"/>
      <c r="M295" s="104" t="s">
        <v>3</v>
      </c>
      <c r="N295" s="105" t="s">
        <v>41</v>
      </c>
      <c r="O295" s="35"/>
      <c r="P295" s="81">
        <f>O295*H295</f>
        <v>0</v>
      </c>
      <c r="Q295" s="81">
        <v>0.0065</v>
      </c>
      <c r="R295" s="81">
        <f>Q295*H295</f>
        <v>0.0065</v>
      </c>
      <c r="S295" s="81">
        <v>0</v>
      </c>
      <c r="T295" s="82">
        <f>S295*H295</f>
        <v>0</v>
      </c>
      <c r="U295" s="26"/>
      <c r="V295" s="26"/>
      <c r="W295" s="26"/>
      <c r="X295" s="26"/>
      <c r="Y295" s="26"/>
      <c r="Z295" s="26"/>
      <c r="AA295" s="26"/>
      <c r="AB295" s="26"/>
      <c r="AC295" s="26"/>
      <c r="AD295" s="26"/>
      <c r="AE295" s="26"/>
      <c r="AR295" s="83" t="s">
        <v>166</v>
      </c>
      <c r="AT295" s="83" t="s">
        <v>198</v>
      </c>
      <c r="AU295" s="83" t="s">
        <v>76</v>
      </c>
      <c r="AY295" s="19" t="s">
        <v>119</v>
      </c>
      <c r="BE295" s="84">
        <f>IF(N295="základní",J295,0)</f>
        <v>0</v>
      </c>
      <c r="BF295" s="84">
        <f>IF(N295="snížená",J295,0)</f>
        <v>0</v>
      </c>
      <c r="BG295" s="84">
        <f>IF(N295="zákl. přenesená",J295,0)</f>
        <v>0</v>
      </c>
      <c r="BH295" s="84">
        <f>IF(N295="sníž. přenesená",J295,0)</f>
        <v>0</v>
      </c>
      <c r="BI295" s="84">
        <f>IF(N295="nulová",J295,0)</f>
        <v>0</v>
      </c>
      <c r="BJ295" s="19" t="s">
        <v>74</v>
      </c>
      <c r="BK295" s="84">
        <f>ROUND(I295*H295,2)</f>
        <v>0</v>
      </c>
      <c r="BL295" s="19" t="s">
        <v>126</v>
      </c>
      <c r="BM295" s="83" t="s">
        <v>497</v>
      </c>
    </row>
    <row r="296" spans="1:65" s="2" customFormat="1" ht="14.45" customHeight="1">
      <c r="A296" s="26"/>
      <c r="B296" s="77"/>
      <c r="C296" s="245" t="s">
        <v>498</v>
      </c>
      <c r="D296" s="245" t="s">
        <v>121</v>
      </c>
      <c r="E296" s="246" t="s">
        <v>499</v>
      </c>
      <c r="F296" s="247" t="s">
        <v>500</v>
      </c>
      <c r="G296" s="248" t="s">
        <v>124</v>
      </c>
      <c r="H296" s="249">
        <v>1</v>
      </c>
      <c r="I296" s="78"/>
      <c r="J296" s="250">
        <f>ROUND(I296*H296,2)</f>
        <v>0</v>
      </c>
      <c r="K296" s="247" t="s">
        <v>125</v>
      </c>
      <c r="L296" s="27"/>
      <c r="M296" s="79" t="s">
        <v>3</v>
      </c>
      <c r="N296" s="80" t="s">
        <v>41</v>
      </c>
      <c r="O296" s="35"/>
      <c r="P296" s="81">
        <f>O296*H296</f>
        <v>0</v>
      </c>
      <c r="Q296" s="81">
        <v>0.42368</v>
      </c>
      <c r="R296" s="81">
        <f>Q296*H296</f>
        <v>0.42368</v>
      </c>
      <c r="S296" s="81">
        <v>0</v>
      </c>
      <c r="T296" s="82">
        <f>S296*H296</f>
        <v>0</v>
      </c>
      <c r="U296" s="26"/>
      <c r="V296" s="26"/>
      <c r="W296" s="26"/>
      <c r="X296" s="26"/>
      <c r="Y296" s="26"/>
      <c r="Z296" s="26"/>
      <c r="AA296" s="26"/>
      <c r="AB296" s="26"/>
      <c r="AC296" s="26"/>
      <c r="AD296" s="26"/>
      <c r="AE296" s="26"/>
      <c r="AR296" s="83" t="s">
        <v>126</v>
      </c>
      <c r="AT296" s="83" t="s">
        <v>121</v>
      </c>
      <c r="AU296" s="83" t="s">
        <v>76</v>
      </c>
      <c r="AY296" s="19" t="s">
        <v>119</v>
      </c>
      <c r="BE296" s="84">
        <f>IF(N296="základní",J296,0)</f>
        <v>0</v>
      </c>
      <c r="BF296" s="84">
        <f>IF(N296="snížená",J296,0)</f>
        <v>0</v>
      </c>
      <c r="BG296" s="84">
        <f>IF(N296="zákl. přenesená",J296,0)</f>
        <v>0</v>
      </c>
      <c r="BH296" s="84">
        <f>IF(N296="sníž. přenesená",J296,0)</f>
        <v>0</v>
      </c>
      <c r="BI296" s="84">
        <f>IF(N296="nulová",J296,0)</f>
        <v>0</v>
      </c>
      <c r="BJ296" s="19" t="s">
        <v>74</v>
      </c>
      <c r="BK296" s="84">
        <f>ROUND(I296*H296,2)</f>
        <v>0</v>
      </c>
      <c r="BL296" s="19" t="s">
        <v>126</v>
      </c>
      <c r="BM296" s="83" t="s">
        <v>501</v>
      </c>
    </row>
    <row r="297" spans="1:47" s="2" customFormat="1" ht="97.5">
      <c r="A297" s="26"/>
      <c r="B297" s="27"/>
      <c r="C297" s="200"/>
      <c r="D297" s="251" t="s">
        <v>128</v>
      </c>
      <c r="E297" s="200"/>
      <c r="F297" s="252" t="s">
        <v>502</v>
      </c>
      <c r="G297" s="200"/>
      <c r="H297" s="200"/>
      <c r="I297" s="200"/>
      <c r="J297" s="200"/>
      <c r="K297" s="200"/>
      <c r="L297" s="27"/>
      <c r="M297" s="85"/>
      <c r="N297" s="86"/>
      <c r="O297" s="35"/>
      <c r="P297" s="35"/>
      <c r="Q297" s="35"/>
      <c r="R297" s="35"/>
      <c r="S297" s="35"/>
      <c r="T297" s="36"/>
      <c r="U297" s="26"/>
      <c r="V297" s="26"/>
      <c r="W297" s="26"/>
      <c r="X297" s="26"/>
      <c r="Y297" s="26"/>
      <c r="Z297" s="26"/>
      <c r="AA297" s="26"/>
      <c r="AB297" s="26"/>
      <c r="AC297" s="26"/>
      <c r="AD297" s="26"/>
      <c r="AE297" s="26"/>
      <c r="AT297" s="19" t="s">
        <v>128</v>
      </c>
      <c r="AU297" s="19" t="s">
        <v>76</v>
      </c>
    </row>
    <row r="298" spans="1:65" s="2" customFormat="1" ht="14.45" customHeight="1">
      <c r="A298" s="26"/>
      <c r="B298" s="77"/>
      <c r="C298" s="245" t="s">
        <v>503</v>
      </c>
      <c r="D298" s="245" t="s">
        <v>121</v>
      </c>
      <c r="E298" s="246" t="s">
        <v>504</v>
      </c>
      <c r="F298" s="247" t="s">
        <v>505</v>
      </c>
      <c r="G298" s="248" t="s">
        <v>124</v>
      </c>
      <c r="H298" s="249">
        <v>1</v>
      </c>
      <c r="I298" s="78"/>
      <c r="J298" s="250">
        <f>ROUND(I298*H298,2)</f>
        <v>0</v>
      </c>
      <c r="K298" s="247" t="s">
        <v>125</v>
      </c>
      <c r="L298" s="27"/>
      <c r="M298" s="79" t="s">
        <v>3</v>
      </c>
      <c r="N298" s="80" t="s">
        <v>41</v>
      </c>
      <c r="O298" s="35"/>
      <c r="P298" s="81">
        <f>O298*H298</f>
        <v>0</v>
      </c>
      <c r="Q298" s="81">
        <v>0.32974</v>
      </c>
      <c r="R298" s="81">
        <f>Q298*H298</f>
        <v>0.32974</v>
      </c>
      <c r="S298" s="81">
        <v>0</v>
      </c>
      <c r="T298" s="82">
        <f>S298*H298</f>
        <v>0</v>
      </c>
      <c r="U298" s="26"/>
      <c r="V298" s="26"/>
      <c r="W298" s="26"/>
      <c r="X298" s="26"/>
      <c r="Y298" s="26"/>
      <c r="Z298" s="26"/>
      <c r="AA298" s="26"/>
      <c r="AB298" s="26"/>
      <c r="AC298" s="26"/>
      <c r="AD298" s="26"/>
      <c r="AE298" s="26"/>
      <c r="AR298" s="83" t="s">
        <v>126</v>
      </c>
      <c r="AT298" s="83" t="s">
        <v>121</v>
      </c>
      <c r="AU298" s="83" t="s">
        <v>76</v>
      </c>
      <c r="AY298" s="19" t="s">
        <v>119</v>
      </c>
      <c r="BE298" s="84">
        <f>IF(N298="základní",J298,0)</f>
        <v>0</v>
      </c>
      <c r="BF298" s="84">
        <f>IF(N298="snížená",J298,0)</f>
        <v>0</v>
      </c>
      <c r="BG298" s="84">
        <f>IF(N298="zákl. přenesená",J298,0)</f>
        <v>0</v>
      </c>
      <c r="BH298" s="84">
        <f>IF(N298="sníž. přenesená",J298,0)</f>
        <v>0</v>
      </c>
      <c r="BI298" s="84">
        <f>IF(N298="nulová",J298,0)</f>
        <v>0</v>
      </c>
      <c r="BJ298" s="19" t="s">
        <v>74</v>
      </c>
      <c r="BK298" s="84">
        <f>ROUND(I298*H298,2)</f>
        <v>0</v>
      </c>
      <c r="BL298" s="19" t="s">
        <v>126</v>
      </c>
      <c r="BM298" s="83" t="s">
        <v>506</v>
      </c>
    </row>
    <row r="299" spans="1:47" s="2" customFormat="1" ht="97.5">
      <c r="A299" s="26"/>
      <c r="B299" s="27"/>
      <c r="C299" s="200"/>
      <c r="D299" s="251" t="s">
        <v>128</v>
      </c>
      <c r="E299" s="200"/>
      <c r="F299" s="252" t="s">
        <v>502</v>
      </c>
      <c r="G299" s="200"/>
      <c r="H299" s="200"/>
      <c r="I299" s="200"/>
      <c r="J299" s="200"/>
      <c r="K299" s="200"/>
      <c r="L299" s="27"/>
      <c r="M299" s="85"/>
      <c r="N299" s="86"/>
      <c r="O299" s="35"/>
      <c r="P299" s="35"/>
      <c r="Q299" s="35"/>
      <c r="R299" s="35"/>
      <c r="S299" s="35"/>
      <c r="T299" s="36"/>
      <c r="U299" s="26"/>
      <c r="V299" s="26"/>
      <c r="W299" s="26"/>
      <c r="X299" s="26"/>
      <c r="Y299" s="26"/>
      <c r="Z299" s="26"/>
      <c r="AA299" s="26"/>
      <c r="AB299" s="26"/>
      <c r="AC299" s="26"/>
      <c r="AD299" s="26"/>
      <c r="AE299" s="26"/>
      <c r="AT299" s="19" t="s">
        <v>128</v>
      </c>
      <c r="AU299" s="19" t="s">
        <v>76</v>
      </c>
    </row>
    <row r="300" spans="2:63" s="12" customFormat="1" ht="22.9" customHeight="1">
      <c r="B300" s="69"/>
      <c r="C300" s="239"/>
      <c r="D300" s="240" t="s">
        <v>68</v>
      </c>
      <c r="E300" s="243" t="s">
        <v>173</v>
      </c>
      <c r="F300" s="243" t="s">
        <v>507</v>
      </c>
      <c r="G300" s="239"/>
      <c r="H300" s="239"/>
      <c r="I300" s="239"/>
      <c r="J300" s="244">
        <f>BK300</f>
        <v>0</v>
      </c>
      <c r="K300" s="239"/>
      <c r="L300" s="69"/>
      <c r="M300" s="71"/>
      <c r="N300" s="72"/>
      <c r="O300" s="72"/>
      <c r="P300" s="73">
        <f>SUM(P301:P373)</f>
        <v>0</v>
      </c>
      <c r="Q300" s="72"/>
      <c r="R300" s="73">
        <f>SUM(R301:R373)</f>
        <v>13.241896719999998</v>
      </c>
      <c r="S300" s="72"/>
      <c r="T300" s="74">
        <f>SUM(T301:T373)</f>
        <v>15.30924</v>
      </c>
      <c r="AR300" s="70" t="s">
        <v>74</v>
      </c>
      <c r="AT300" s="75" t="s">
        <v>68</v>
      </c>
      <c r="AU300" s="75" t="s">
        <v>74</v>
      </c>
      <c r="AY300" s="70" t="s">
        <v>119</v>
      </c>
      <c r="BK300" s="76">
        <f>SUM(BK301:BK373)</f>
        <v>0</v>
      </c>
    </row>
    <row r="301" spans="1:65" s="2" customFormat="1" ht="24.2" customHeight="1">
      <c r="A301" s="26"/>
      <c r="B301" s="77"/>
      <c r="C301" s="245" t="s">
        <v>508</v>
      </c>
      <c r="D301" s="245" t="s">
        <v>121</v>
      </c>
      <c r="E301" s="246" t="s">
        <v>509</v>
      </c>
      <c r="F301" s="247" t="s">
        <v>510</v>
      </c>
      <c r="G301" s="248" t="s">
        <v>154</v>
      </c>
      <c r="H301" s="249">
        <v>16</v>
      </c>
      <c r="I301" s="78"/>
      <c r="J301" s="250">
        <f>ROUND(I301*H301,2)</f>
        <v>0</v>
      </c>
      <c r="K301" s="247" t="s">
        <v>125</v>
      </c>
      <c r="L301" s="27"/>
      <c r="M301" s="79" t="s">
        <v>3</v>
      </c>
      <c r="N301" s="80" t="s">
        <v>41</v>
      </c>
      <c r="O301" s="35"/>
      <c r="P301" s="81">
        <f>O301*H301</f>
        <v>0</v>
      </c>
      <c r="Q301" s="81">
        <v>0.20219</v>
      </c>
      <c r="R301" s="81">
        <f>Q301*H301</f>
        <v>3.23504</v>
      </c>
      <c r="S301" s="81">
        <v>0</v>
      </c>
      <c r="T301" s="82">
        <f>S301*H301</f>
        <v>0</v>
      </c>
      <c r="U301" s="26"/>
      <c r="V301" s="26"/>
      <c r="W301" s="26"/>
      <c r="X301" s="26"/>
      <c r="Y301" s="26"/>
      <c r="Z301" s="26"/>
      <c r="AA301" s="26"/>
      <c r="AB301" s="26"/>
      <c r="AC301" s="26"/>
      <c r="AD301" s="26"/>
      <c r="AE301" s="26"/>
      <c r="AR301" s="83" t="s">
        <v>126</v>
      </c>
      <c r="AT301" s="83" t="s">
        <v>121</v>
      </c>
      <c r="AU301" s="83" t="s">
        <v>76</v>
      </c>
      <c r="AY301" s="19" t="s">
        <v>119</v>
      </c>
      <c r="BE301" s="84">
        <f>IF(N301="základní",J301,0)</f>
        <v>0</v>
      </c>
      <c r="BF301" s="84">
        <f>IF(N301="snížená",J301,0)</f>
        <v>0</v>
      </c>
      <c r="BG301" s="84">
        <f>IF(N301="zákl. přenesená",J301,0)</f>
        <v>0</v>
      </c>
      <c r="BH301" s="84">
        <f>IF(N301="sníž. přenesená",J301,0)</f>
        <v>0</v>
      </c>
      <c r="BI301" s="84">
        <f>IF(N301="nulová",J301,0)</f>
        <v>0</v>
      </c>
      <c r="BJ301" s="19" t="s">
        <v>74</v>
      </c>
      <c r="BK301" s="84">
        <f>ROUND(I301*H301,2)</f>
        <v>0</v>
      </c>
      <c r="BL301" s="19" t="s">
        <v>126</v>
      </c>
      <c r="BM301" s="83" t="s">
        <v>511</v>
      </c>
    </row>
    <row r="302" spans="1:47" s="2" customFormat="1" ht="87.75">
      <c r="A302" s="26"/>
      <c r="B302" s="27"/>
      <c r="C302" s="200"/>
      <c r="D302" s="251" t="s">
        <v>128</v>
      </c>
      <c r="E302" s="200"/>
      <c r="F302" s="252" t="s">
        <v>512</v>
      </c>
      <c r="G302" s="200"/>
      <c r="H302" s="200"/>
      <c r="I302" s="200"/>
      <c r="J302" s="200"/>
      <c r="K302" s="200"/>
      <c r="L302" s="27"/>
      <c r="M302" s="85"/>
      <c r="N302" s="86"/>
      <c r="O302" s="35"/>
      <c r="P302" s="35"/>
      <c r="Q302" s="35"/>
      <c r="R302" s="35"/>
      <c r="S302" s="35"/>
      <c r="T302" s="36"/>
      <c r="U302" s="26"/>
      <c r="V302" s="26"/>
      <c r="W302" s="26"/>
      <c r="X302" s="26"/>
      <c r="Y302" s="26"/>
      <c r="Z302" s="26"/>
      <c r="AA302" s="26"/>
      <c r="AB302" s="26"/>
      <c r="AC302" s="26"/>
      <c r="AD302" s="26"/>
      <c r="AE302" s="26"/>
      <c r="AT302" s="19" t="s">
        <v>128</v>
      </c>
      <c r="AU302" s="19" t="s">
        <v>76</v>
      </c>
    </row>
    <row r="303" spans="2:51" s="14" customFormat="1" ht="12">
      <c r="B303" s="92"/>
      <c r="C303" s="256"/>
      <c r="D303" s="251" t="s">
        <v>140</v>
      </c>
      <c r="E303" s="257" t="s">
        <v>3</v>
      </c>
      <c r="F303" s="258" t="s">
        <v>214</v>
      </c>
      <c r="G303" s="256"/>
      <c r="H303" s="259">
        <v>16</v>
      </c>
      <c r="I303" s="256"/>
      <c r="J303" s="256"/>
      <c r="K303" s="256"/>
      <c r="L303" s="92"/>
      <c r="M303" s="94"/>
      <c r="N303" s="95"/>
      <c r="O303" s="95"/>
      <c r="P303" s="95"/>
      <c r="Q303" s="95"/>
      <c r="R303" s="95"/>
      <c r="S303" s="95"/>
      <c r="T303" s="96"/>
      <c r="AT303" s="93" t="s">
        <v>140</v>
      </c>
      <c r="AU303" s="93" t="s">
        <v>76</v>
      </c>
      <c r="AV303" s="14" t="s">
        <v>76</v>
      </c>
      <c r="AW303" s="14" t="s">
        <v>31</v>
      </c>
      <c r="AX303" s="14" t="s">
        <v>74</v>
      </c>
      <c r="AY303" s="93" t="s">
        <v>119</v>
      </c>
    </row>
    <row r="304" spans="1:65" s="2" customFormat="1" ht="14.45" customHeight="1">
      <c r="A304" s="26"/>
      <c r="B304" s="77"/>
      <c r="C304" s="264" t="s">
        <v>513</v>
      </c>
      <c r="D304" s="264" t="s">
        <v>198</v>
      </c>
      <c r="E304" s="265" t="s">
        <v>514</v>
      </c>
      <c r="F304" s="266" t="s">
        <v>515</v>
      </c>
      <c r="G304" s="267" t="s">
        <v>154</v>
      </c>
      <c r="H304" s="268">
        <v>16</v>
      </c>
      <c r="I304" s="102"/>
      <c r="J304" s="269">
        <f>ROUND(I304*H304,2)</f>
        <v>0</v>
      </c>
      <c r="K304" s="266" t="s">
        <v>125</v>
      </c>
      <c r="L304" s="103"/>
      <c r="M304" s="104" t="s">
        <v>3</v>
      </c>
      <c r="N304" s="105" t="s">
        <v>41</v>
      </c>
      <c r="O304" s="35"/>
      <c r="P304" s="81">
        <f>O304*H304</f>
        <v>0</v>
      </c>
      <c r="Q304" s="81">
        <v>0.0483</v>
      </c>
      <c r="R304" s="81">
        <f>Q304*H304</f>
        <v>0.7728</v>
      </c>
      <c r="S304" s="81">
        <v>0</v>
      </c>
      <c r="T304" s="82">
        <f>S304*H304</f>
        <v>0</v>
      </c>
      <c r="U304" s="26"/>
      <c r="V304" s="26"/>
      <c r="W304" s="26"/>
      <c r="X304" s="26"/>
      <c r="Y304" s="26"/>
      <c r="Z304" s="26"/>
      <c r="AA304" s="26"/>
      <c r="AB304" s="26"/>
      <c r="AC304" s="26"/>
      <c r="AD304" s="26"/>
      <c r="AE304" s="26"/>
      <c r="AR304" s="83" t="s">
        <v>166</v>
      </c>
      <c r="AT304" s="83" t="s">
        <v>198</v>
      </c>
      <c r="AU304" s="83" t="s">
        <v>76</v>
      </c>
      <c r="AY304" s="19" t="s">
        <v>119</v>
      </c>
      <c r="BE304" s="84">
        <f>IF(N304="základní",J304,0)</f>
        <v>0</v>
      </c>
      <c r="BF304" s="84">
        <f>IF(N304="snížená",J304,0)</f>
        <v>0</v>
      </c>
      <c r="BG304" s="84">
        <f>IF(N304="zákl. přenesená",J304,0)</f>
        <v>0</v>
      </c>
      <c r="BH304" s="84">
        <f>IF(N304="sníž. přenesená",J304,0)</f>
        <v>0</v>
      </c>
      <c r="BI304" s="84">
        <f>IF(N304="nulová",J304,0)</f>
        <v>0</v>
      </c>
      <c r="BJ304" s="19" t="s">
        <v>74</v>
      </c>
      <c r="BK304" s="84">
        <f>ROUND(I304*H304,2)</f>
        <v>0</v>
      </c>
      <c r="BL304" s="19" t="s">
        <v>126</v>
      </c>
      <c r="BM304" s="83" t="s">
        <v>516</v>
      </c>
    </row>
    <row r="305" spans="1:65" s="2" customFormat="1" ht="24.2" customHeight="1">
      <c r="A305" s="26"/>
      <c r="B305" s="77"/>
      <c r="C305" s="245" t="s">
        <v>517</v>
      </c>
      <c r="D305" s="245" t="s">
        <v>121</v>
      </c>
      <c r="E305" s="246" t="s">
        <v>518</v>
      </c>
      <c r="F305" s="247" t="s">
        <v>519</v>
      </c>
      <c r="G305" s="248" t="s">
        <v>154</v>
      </c>
      <c r="H305" s="249">
        <v>29.5</v>
      </c>
      <c r="I305" s="78"/>
      <c r="J305" s="250">
        <f>ROUND(I305*H305,2)</f>
        <v>0</v>
      </c>
      <c r="K305" s="247" t="s">
        <v>125</v>
      </c>
      <c r="L305" s="27"/>
      <c r="M305" s="79" t="s">
        <v>3</v>
      </c>
      <c r="N305" s="80" t="s">
        <v>41</v>
      </c>
      <c r="O305" s="35"/>
      <c r="P305" s="81">
        <f>O305*H305</f>
        <v>0</v>
      </c>
      <c r="Q305" s="81">
        <v>0.1554</v>
      </c>
      <c r="R305" s="81">
        <f>Q305*H305</f>
        <v>4.584300000000001</v>
      </c>
      <c r="S305" s="81">
        <v>0</v>
      </c>
      <c r="T305" s="82">
        <f>S305*H305</f>
        <v>0</v>
      </c>
      <c r="U305" s="26"/>
      <c r="V305" s="26"/>
      <c r="W305" s="26"/>
      <c r="X305" s="26"/>
      <c r="Y305" s="26"/>
      <c r="Z305" s="26"/>
      <c r="AA305" s="26"/>
      <c r="AB305" s="26"/>
      <c r="AC305" s="26"/>
      <c r="AD305" s="26"/>
      <c r="AE305" s="26"/>
      <c r="AR305" s="83" t="s">
        <v>126</v>
      </c>
      <c r="AT305" s="83" t="s">
        <v>121</v>
      </c>
      <c r="AU305" s="83" t="s">
        <v>76</v>
      </c>
      <c r="AY305" s="19" t="s">
        <v>119</v>
      </c>
      <c r="BE305" s="84">
        <f>IF(N305="základní",J305,0)</f>
        <v>0</v>
      </c>
      <c r="BF305" s="84">
        <f>IF(N305="snížená",J305,0)</f>
        <v>0</v>
      </c>
      <c r="BG305" s="84">
        <f>IF(N305="zákl. přenesená",J305,0)</f>
        <v>0</v>
      </c>
      <c r="BH305" s="84">
        <f>IF(N305="sníž. přenesená",J305,0)</f>
        <v>0</v>
      </c>
      <c r="BI305" s="84">
        <f>IF(N305="nulová",J305,0)</f>
        <v>0</v>
      </c>
      <c r="BJ305" s="19" t="s">
        <v>74</v>
      </c>
      <c r="BK305" s="84">
        <f>ROUND(I305*H305,2)</f>
        <v>0</v>
      </c>
      <c r="BL305" s="19" t="s">
        <v>126</v>
      </c>
      <c r="BM305" s="83" t="s">
        <v>520</v>
      </c>
    </row>
    <row r="306" spans="1:47" s="2" customFormat="1" ht="87.75">
      <c r="A306" s="26"/>
      <c r="B306" s="27"/>
      <c r="C306" s="200"/>
      <c r="D306" s="251" t="s">
        <v>128</v>
      </c>
      <c r="E306" s="200"/>
      <c r="F306" s="252" t="s">
        <v>512</v>
      </c>
      <c r="G306" s="200"/>
      <c r="H306" s="200"/>
      <c r="I306" s="200"/>
      <c r="J306" s="200"/>
      <c r="K306" s="200"/>
      <c r="L306" s="27"/>
      <c r="M306" s="85"/>
      <c r="N306" s="86"/>
      <c r="O306" s="35"/>
      <c r="P306" s="35"/>
      <c r="Q306" s="35"/>
      <c r="R306" s="35"/>
      <c r="S306" s="35"/>
      <c r="T306" s="36"/>
      <c r="U306" s="26"/>
      <c r="V306" s="26"/>
      <c r="W306" s="26"/>
      <c r="X306" s="26"/>
      <c r="Y306" s="26"/>
      <c r="Z306" s="26"/>
      <c r="AA306" s="26"/>
      <c r="AB306" s="26"/>
      <c r="AC306" s="26"/>
      <c r="AD306" s="26"/>
      <c r="AE306" s="26"/>
      <c r="AT306" s="19" t="s">
        <v>128</v>
      </c>
      <c r="AU306" s="19" t="s">
        <v>76</v>
      </c>
    </row>
    <row r="307" spans="1:65" s="2" customFormat="1" ht="14.45" customHeight="1">
      <c r="A307" s="26"/>
      <c r="B307" s="77"/>
      <c r="C307" s="264" t="s">
        <v>521</v>
      </c>
      <c r="D307" s="264" t="s">
        <v>198</v>
      </c>
      <c r="E307" s="265" t="s">
        <v>522</v>
      </c>
      <c r="F307" s="266" t="s">
        <v>523</v>
      </c>
      <c r="G307" s="267" t="s">
        <v>154</v>
      </c>
      <c r="H307" s="268">
        <v>28</v>
      </c>
      <c r="I307" s="102"/>
      <c r="J307" s="269">
        <f>ROUND(I307*H307,2)</f>
        <v>0</v>
      </c>
      <c r="K307" s="266" t="s">
        <v>125</v>
      </c>
      <c r="L307" s="103"/>
      <c r="M307" s="104" t="s">
        <v>3</v>
      </c>
      <c r="N307" s="105" t="s">
        <v>41</v>
      </c>
      <c r="O307" s="35"/>
      <c r="P307" s="81">
        <f>O307*H307</f>
        <v>0</v>
      </c>
      <c r="Q307" s="81">
        <v>0.08</v>
      </c>
      <c r="R307" s="81">
        <f>Q307*H307</f>
        <v>2.24</v>
      </c>
      <c r="S307" s="81">
        <v>0</v>
      </c>
      <c r="T307" s="82">
        <f>S307*H307</f>
        <v>0</v>
      </c>
      <c r="U307" s="26"/>
      <c r="V307" s="26"/>
      <c r="W307" s="26"/>
      <c r="X307" s="26"/>
      <c r="Y307" s="26"/>
      <c r="Z307" s="26"/>
      <c r="AA307" s="26"/>
      <c r="AB307" s="26"/>
      <c r="AC307" s="26"/>
      <c r="AD307" s="26"/>
      <c r="AE307" s="26"/>
      <c r="AR307" s="83" t="s">
        <v>166</v>
      </c>
      <c r="AT307" s="83" t="s">
        <v>198</v>
      </c>
      <c r="AU307" s="83" t="s">
        <v>76</v>
      </c>
      <c r="AY307" s="19" t="s">
        <v>119</v>
      </c>
      <c r="BE307" s="84">
        <f>IF(N307="základní",J307,0)</f>
        <v>0</v>
      </c>
      <c r="BF307" s="84">
        <f>IF(N307="snížená",J307,0)</f>
        <v>0</v>
      </c>
      <c r="BG307" s="84">
        <f>IF(N307="zákl. přenesená",J307,0)</f>
        <v>0</v>
      </c>
      <c r="BH307" s="84">
        <f>IF(N307="sníž. přenesená",J307,0)</f>
        <v>0</v>
      </c>
      <c r="BI307" s="84">
        <f>IF(N307="nulová",J307,0)</f>
        <v>0</v>
      </c>
      <c r="BJ307" s="19" t="s">
        <v>74</v>
      </c>
      <c r="BK307" s="84">
        <f>ROUND(I307*H307,2)</f>
        <v>0</v>
      </c>
      <c r="BL307" s="19" t="s">
        <v>126</v>
      </c>
      <c r="BM307" s="83" t="s">
        <v>524</v>
      </c>
    </row>
    <row r="308" spans="1:65" s="2" customFormat="1" ht="14.45" customHeight="1">
      <c r="A308" s="26"/>
      <c r="B308" s="77"/>
      <c r="C308" s="264" t="s">
        <v>525</v>
      </c>
      <c r="D308" s="264" t="s">
        <v>198</v>
      </c>
      <c r="E308" s="265" t="s">
        <v>526</v>
      </c>
      <c r="F308" s="266" t="s">
        <v>527</v>
      </c>
      <c r="G308" s="267" t="s">
        <v>154</v>
      </c>
      <c r="H308" s="268">
        <v>2</v>
      </c>
      <c r="I308" s="102"/>
      <c r="J308" s="269">
        <f>ROUND(I308*H308,2)</f>
        <v>0</v>
      </c>
      <c r="K308" s="266" t="s">
        <v>125</v>
      </c>
      <c r="L308" s="103"/>
      <c r="M308" s="104" t="s">
        <v>3</v>
      </c>
      <c r="N308" s="105" t="s">
        <v>41</v>
      </c>
      <c r="O308" s="35"/>
      <c r="P308" s="81">
        <f>O308*H308</f>
        <v>0</v>
      </c>
      <c r="Q308" s="81">
        <v>0.06567</v>
      </c>
      <c r="R308" s="81">
        <f>Q308*H308</f>
        <v>0.13134</v>
      </c>
      <c r="S308" s="81">
        <v>0</v>
      </c>
      <c r="T308" s="82">
        <f>S308*H308</f>
        <v>0</v>
      </c>
      <c r="U308" s="26"/>
      <c r="V308" s="26"/>
      <c r="W308" s="26"/>
      <c r="X308" s="26"/>
      <c r="Y308" s="26"/>
      <c r="Z308" s="26"/>
      <c r="AA308" s="26"/>
      <c r="AB308" s="26"/>
      <c r="AC308" s="26"/>
      <c r="AD308" s="26"/>
      <c r="AE308" s="26"/>
      <c r="AR308" s="83" t="s">
        <v>166</v>
      </c>
      <c r="AT308" s="83" t="s">
        <v>198</v>
      </c>
      <c r="AU308" s="83" t="s">
        <v>76</v>
      </c>
      <c r="AY308" s="19" t="s">
        <v>119</v>
      </c>
      <c r="BE308" s="84">
        <f>IF(N308="základní",J308,0)</f>
        <v>0</v>
      </c>
      <c r="BF308" s="84">
        <f>IF(N308="snížená",J308,0)</f>
        <v>0</v>
      </c>
      <c r="BG308" s="84">
        <f>IF(N308="zákl. přenesená",J308,0)</f>
        <v>0</v>
      </c>
      <c r="BH308" s="84">
        <f>IF(N308="sníž. přenesená",J308,0)</f>
        <v>0</v>
      </c>
      <c r="BI308" s="84">
        <f>IF(N308="nulová",J308,0)</f>
        <v>0</v>
      </c>
      <c r="BJ308" s="19" t="s">
        <v>74</v>
      </c>
      <c r="BK308" s="84">
        <f>ROUND(I308*H308,2)</f>
        <v>0</v>
      </c>
      <c r="BL308" s="19" t="s">
        <v>126</v>
      </c>
      <c r="BM308" s="83" t="s">
        <v>528</v>
      </c>
    </row>
    <row r="309" spans="1:65" s="2" customFormat="1" ht="14.45" customHeight="1">
      <c r="A309" s="26"/>
      <c r="B309" s="77"/>
      <c r="C309" s="245" t="s">
        <v>529</v>
      </c>
      <c r="D309" s="245" t="s">
        <v>121</v>
      </c>
      <c r="E309" s="246" t="s">
        <v>530</v>
      </c>
      <c r="F309" s="247" t="s">
        <v>531</v>
      </c>
      <c r="G309" s="248" t="s">
        <v>169</v>
      </c>
      <c r="H309" s="249">
        <v>0.683</v>
      </c>
      <c r="I309" s="78"/>
      <c r="J309" s="250">
        <f>ROUND(I309*H309,2)</f>
        <v>0</v>
      </c>
      <c r="K309" s="247" t="s">
        <v>125</v>
      </c>
      <c r="L309" s="27"/>
      <c r="M309" s="79" t="s">
        <v>3</v>
      </c>
      <c r="N309" s="80" t="s">
        <v>41</v>
      </c>
      <c r="O309" s="35"/>
      <c r="P309" s="81">
        <f>O309*H309</f>
        <v>0</v>
      </c>
      <c r="Q309" s="81">
        <v>2.25634</v>
      </c>
      <c r="R309" s="81">
        <f>Q309*H309</f>
        <v>1.54108022</v>
      </c>
      <c r="S309" s="81">
        <v>0</v>
      </c>
      <c r="T309" s="82">
        <f>S309*H309</f>
        <v>0</v>
      </c>
      <c r="U309" s="26"/>
      <c r="V309" s="26"/>
      <c r="W309" s="26"/>
      <c r="X309" s="26"/>
      <c r="Y309" s="26"/>
      <c r="Z309" s="26"/>
      <c r="AA309" s="26"/>
      <c r="AB309" s="26"/>
      <c r="AC309" s="26"/>
      <c r="AD309" s="26"/>
      <c r="AE309" s="26"/>
      <c r="AR309" s="83" t="s">
        <v>126</v>
      </c>
      <c r="AT309" s="83" t="s">
        <v>121</v>
      </c>
      <c r="AU309" s="83" t="s">
        <v>76</v>
      </c>
      <c r="AY309" s="19" t="s">
        <v>119</v>
      </c>
      <c r="BE309" s="84">
        <f>IF(N309="základní",J309,0)</f>
        <v>0</v>
      </c>
      <c r="BF309" s="84">
        <f>IF(N309="snížená",J309,0)</f>
        <v>0</v>
      </c>
      <c r="BG309" s="84">
        <f>IF(N309="zákl. přenesená",J309,0)</f>
        <v>0</v>
      </c>
      <c r="BH309" s="84">
        <f>IF(N309="sníž. přenesená",J309,0)</f>
        <v>0</v>
      </c>
      <c r="BI309" s="84">
        <f>IF(N309="nulová",J309,0)</f>
        <v>0</v>
      </c>
      <c r="BJ309" s="19" t="s">
        <v>74</v>
      </c>
      <c r="BK309" s="84">
        <f>ROUND(I309*H309,2)</f>
        <v>0</v>
      </c>
      <c r="BL309" s="19" t="s">
        <v>126</v>
      </c>
      <c r="BM309" s="83" t="s">
        <v>532</v>
      </c>
    </row>
    <row r="310" spans="2:51" s="14" customFormat="1" ht="12">
      <c r="B310" s="92"/>
      <c r="C310" s="256"/>
      <c r="D310" s="251" t="s">
        <v>140</v>
      </c>
      <c r="E310" s="257" t="s">
        <v>3</v>
      </c>
      <c r="F310" s="258" t="s">
        <v>533</v>
      </c>
      <c r="G310" s="256"/>
      <c r="H310" s="259">
        <v>0.683</v>
      </c>
      <c r="I310" s="256"/>
      <c r="J310" s="256"/>
      <c r="K310" s="256"/>
      <c r="L310" s="92"/>
      <c r="M310" s="94"/>
      <c r="N310" s="95"/>
      <c r="O310" s="95"/>
      <c r="P310" s="95"/>
      <c r="Q310" s="95"/>
      <c r="R310" s="95"/>
      <c r="S310" s="95"/>
      <c r="T310" s="96"/>
      <c r="AT310" s="93" t="s">
        <v>140</v>
      </c>
      <c r="AU310" s="93" t="s">
        <v>76</v>
      </c>
      <c r="AV310" s="14" t="s">
        <v>76</v>
      </c>
      <c r="AW310" s="14" t="s">
        <v>31</v>
      </c>
      <c r="AX310" s="14" t="s">
        <v>74</v>
      </c>
      <c r="AY310" s="93" t="s">
        <v>119</v>
      </c>
    </row>
    <row r="311" spans="1:65" s="2" customFormat="1" ht="14.45" customHeight="1">
      <c r="A311" s="26"/>
      <c r="B311" s="77"/>
      <c r="C311" s="245" t="s">
        <v>534</v>
      </c>
      <c r="D311" s="245" t="s">
        <v>121</v>
      </c>
      <c r="E311" s="246" t="s">
        <v>535</v>
      </c>
      <c r="F311" s="247" t="s">
        <v>536</v>
      </c>
      <c r="G311" s="248" t="s">
        <v>137</v>
      </c>
      <c r="H311" s="249">
        <v>140.57</v>
      </c>
      <c r="I311" s="78"/>
      <c r="J311" s="250">
        <f>ROUND(I311*H311,2)</f>
        <v>0</v>
      </c>
      <c r="K311" s="247" t="s">
        <v>125</v>
      </c>
      <c r="L311" s="27"/>
      <c r="M311" s="79" t="s">
        <v>3</v>
      </c>
      <c r="N311" s="80" t="s">
        <v>41</v>
      </c>
      <c r="O311" s="35"/>
      <c r="P311" s="81">
        <f>O311*H311</f>
        <v>0</v>
      </c>
      <c r="Q311" s="81">
        <v>0.00069</v>
      </c>
      <c r="R311" s="81">
        <f>Q311*H311</f>
        <v>0.09699329999999999</v>
      </c>
      <c r="S311" s="81">
        <v>0</v>
      </c>
      <c r="T311" s="82">
        <f>S311*H311</f>
        <v>0</v>
      </c>
      <c r="U311" s="26"/>
      <c r="V311" s="26"/>
      <c r="W311" s="26"/>
      <c r="X311" s="26"/>
      <c r="Y311" s="26"/>
      <c r="Z311" s="26"/>
      <c r="AA311" s="26"/>
      <c r="AB311" s="26"/>
      <c r="AC311" s="26"/>
      <c r="AD311" s="26"/>
      <c r="AE311" s="26"/>
      <c r="AR311" s="83" t="s">
        <v>126</v>
      </c>
      <c r="AT311" s="83" t="s">
        <v>121</v>
      </c>
      <c r="AU311" s="83" t="s">
        <v>76</v>
      </c>
      <c r="AY311" s="19" t="s">
        <v>119</v>
      </c>
      <c r="BE311" s="84">
        <f>IF(N311="základní",J311,0)</f>
        <v>0</v>
      </c>
      <c r="BF311" s="84">
        <f>IF(N311="snížená",J311,0)</f>
        <v>0</v>
      </c>
      <c r="BG311" s="84">
        <f>IF(N311="zákl. přenesená",J311,0)</f>
        <v>0</v>
      </c>
      <c r="BH311" s="84">
        <f>IF(N311="sníž. přenesená",J311,0)</f>
        <v>0</v>
      </c>
      <c r="BI311" s="84">
        <f>IF(N311="nulová",J311,0)</f>
        <v>0</v>
      </c>
      <c r="BJ311" s="19" t="s">
        <v>74</v>
      </c>
      <c r="BK311" s="84">
        <f>ROUND(I311*H311,2)</f>
        <v>0</v>
      </c>
      <c r="BL311" s="19" t="s">
        <v>126</v>
      </c>
      <c r="BM311" s="83" t="s">
        <v>537</v>
      </c>
    </row>
    <row r="312" spans="1:47" s="2" customFormat="1" ht="29.25">
      <c r="A312" s="26"/>
      <c r="B312" s="27"/>
      <c r="C312" s="200"/>
      <c r="D312" s="251" t="s">
        <v>128</v>
      </c>
      <c r="E312" s="200"/>
      <c r="F312" s="252" t="s">
        <v>538</v>
      </c>
      <c r="G312" s="200"/>
      <c r="H312" s="200"/>
      <c r="I312" s="200"/>
      <c r="J312" s="200"/>
      <c r="K312" s="200"/>
      <c r="L312" s="27"/>
      <c r="M312" s="85"/>
      <c r="N312" s="86"/>
      <c r="O312" s="35"/>
      <c r="P312" s="35"/>
      <c r="Q312" s="35"/>
      <c r="R312" s="35"/>
      <c r="S312" s="35"/>
      <c r="T312" s="36"/>
      <c r="U312" s="26"/>
      <c r="V312" s="26"/>
      <c r="W312" s="26"/>
      <c r="X312" s="26"/>
      <c r="Y312" s="26"/>
      <c r="Z312" s="26"/>
      <c r="AA312" s="26"/>
      <c r="AB312" s="26"/>
      <c r="AC312" s="26"/>
      <c r="AD312" s="26"/>
      <c r="AE312" s="26"/>
      <c r="AT312" s="19" t="s">
        <v>128</v>
      </c>
      <c r="AU312" s="19" t="s">
        <v>76</v>
      </c>
    </row>
    <row r="313" spans="2:51" s="14" customFormat="1" ht="12">
      <c r="B313" s="92"/>
      <c r="C313" s="256"/>
      <c r="D313" s="251" t="s">
        <v>140</v>
      </c>
      <c r="E313" s="257" t="s">
        <v>3</v>
      </c>
      <c r="F313" s="258" t="s">
        <v>162</v>
      </c>
      <c r="G313" s="256"/>
      <c r="H313" s="259">
        <v>105</v>
      </c>
      <c r="I313" s="256"/>
      <c r="J313" s="256"/>
      <c r="K313" s="256"/>
      <c r="L313" s="92"/>
      <c r="M313" s="94"/>
      <c r="N313" s="95"/>
      <c r="O313" s="95"/>
      <c r="P313" s="95"/>
      <c r="Q313" s="95"/>
      <c r="R313" s="95"/>
      <c r="S313" s="95"/>
      <c r="T313" s="96"/>
      <c r="AT313" s="93" t="s">
        <v>140</v>
      </c>
      <c r="AU313" s="93" t="s">
        <v>76</v>
      </c>
      <c r="AV313" s="14" t="s">
        <v>76</v>
      </c>
      <c r="AW313" s="14" t="s">
        <v>31</v>
      </c>
      <c r="AX313" s="14" t="s">
        <v>69</v>
      </c>
      <c r="AY313" s="93" t="s">
        <v>119</v>
      </c>
    </row>
    <row r="314" spans="2:51" s="14" customFormat="1" ht="12">
      <c r="B314" s="92"/>
      <c r="C314" s="256"/>
      <c r="D314" s="251" t="s">
        <v>140</v>
      </c>
      <c r="E314" s="257" t="s">
        <v>3</v>
      </c>
      <c r="F314" s="258" t="s">
        <v>208</v>
      </c>
      <c r="G314" s="256"/>
      <c r="H314" s="259">
        <v>35.57</v>
      </c>
      <c r="I314" s="256"/>
      <c r="J314" s="256"/>
      <c r="K314" s="256"/>
      <c r="L314" s="92"/>
      <c r="M314" s="94"/>
      <c r="N314" s="95"/>
      <c r="O314" s="95"/>
      <c r="P314" s="95"/>
      <c r="Q314" s="95"/>
      <c r="R314" s="95"/>
      <c r="S314" s="95"/>
      <c r="T314" s="96"/>
      <c r="AT314" s="93" t="s">
        <v>140</v>
      </c>
      <c r="AU314" s="93" t="s">
        <v>76</v>
      </c>
      <c r="AV314" s="14" t="s">
        <v>76</v>
      </c>
      <c r="AW314" s="14" t="s">
        <v>31</v>
      </c>
      <c r="AX314" s="14" t="s">
        <v>69</v>
      </c>
      <c r="AY314" s="93" t="s">
        <v>119</v>
      </c>
    </row>
    <row r="315" spans="2:51" s="15" customFormat="1" ht="12">
      <c r="B315" s="97"/>
      <c r="C315" s="260"/>
      <c r="D315" s="251" t="s">
        <v>140</v>
      </c>
      <c r="E315" s="261" t="s">
        <v>3</v>
      </c>
      <c r="F315" s="262" t="s">
        <v>165</v>
      </c>
      <c r="G315" s="260"/>
      <c r="H315" s="263">
        <v>140.57</v>
      </c>
      <c r="I315" s="260"/>
      <c r="J315" s="260"/>
      <c r="K315" s="260"/>
      <c r="L315" s="97"/>
      <c r="M315" s="99"/>
      <c r="N315" s="100"/>
      <c r="O315" s="100"/>
      <c r="P315" s="100"/>
      <c r="Q315" s="100"/>
      <c r="R315" s="100"/>
      <c r="S315" s="100"/>
      <c r="T315" s="101"/>
      <c r="AT315" s="98" t="s">
        <v>140</v>
      </c>
      <c r="AU315" s="98" t="s">
        <v>76</v>
      </c>
      <c r="AV315" s="15" t="s">
        <v>126</v>
      </c>
      <c r="AW315" s="15" t="s">
        <v>31</v>
      </c>
      <c r="AX315" s="15" t="s">
        <v>74</v>
      </c>
      <c r="AY315" s="98" t="s">
        <v>119</v>
      </c>
    </row>
    <row r="316" spans="1:65" s="2" customFormat="1" ht="24.2" customHeight="1">
      <c r="A316" s="26"/>
      <c r="B316" s="77"/>
      <c r="C316" s="245" t="s">
        <v>539</v>
      </c>
      <c r="D316" s="245" t="s">
        <v>121</v>
      </c>
      <c r="E316" s="246" t="s">
        <v>540</v>
      </c>
      <c r="F316" s="247" t="s">
        <v>541</v>
      </c>
      <c r="G316" s="248" t="s">
        <v>154</v>
      </c>
      <c r="H316" s="249">
        <v>17.5</v>
      </c>
      <c r="I316" s="78"/>
      <c r="J316" s="250">
        <f>ROUND(I316*H316,2)</f>
        <v>0</v>
      </c>
      <c r="K316" s="247" t="s">
        <v>125</v>
      </c>
      <c r="L316" s="27"/>
      <c r="M316" s="79" t="s">
        <v>3</v>
      </c>
      <c r="N316" s="80" t="s">
        <v>41</v>
      </c>
      <c r="O316" s="35"/>
      <c r="P316" s="81">
        <f>O316*H316</f>
        <v>0</v>
      </c>
      <c r="Q316" s="81">
        <v>0.0006</v>
      </c>
      <c r="R316" s="81">
        <f>Q316*H316</f>
        <v>0.010499999999999999</v>
      </c>
      <c r="S316" s="81">
        <v>0</v>
      </c>
      <c r="T316" s="82">
        <f>S316*H316</f>
        <v>0</v>
      </c>
      <c r="U316" s="26"/>
      <c r="V316" s="26"/>
      <c r="W316" s="26"/>
      <c r="X316" s="26"/>
      <c r="Y316" s="26"/>
      <c r="Z316" s="26"/>
      <c r="AA316" s="26"/>
      <c r="AB316" s="26"/>
      <c r="AC316" s="26"/>
      <c r="AD316" s="26"/>
      <c r="AE316" s="26"/>
      <c r="AR316" s="83" t="s">
        <v>126</v>
      </c>
      <c r="AT316" s="83" t="s">
        <v>121</v>
      </c>
      <c r="AU316" s="83" t="s">
        <v>76</v>
      </c>
      <c r="AY316" s="19" t="s">
        <v>119</v>
      </c>
      <c r="BE316" s="84">
        <f>IF(N316="základní",J316,0)</f>
        <v>0</v>
      </c>
      <c r="BF316" s="84">
        <f>IF(N316="snížená",J316,0)</f>
        <v>0</v>
      </c>
      <c r="BG316" s="84">
        <f>IF(N316="zákl. přenesená",J316,0)</f>
        <v>0</v>
      </c>
      <c r="BH316" s="84">
        <f>IF(N316="sníž. přenesená",J316,0)</f>
        <v>0</v>
      </c>
      <c r="BI316" s="84">
        <f>IF(N316="nulová",J316,0)</f>
        <v>0</v>
      </c>
      <c r="BJ316" s="19" t="s">
        <v>74</v>
      </c>
      <c r="BK316" s="84">
        <f>ROUND(I316*H316,2)</f>
        <v>0</v>
      </c>
      <c r="BL316" s="19" t="s">
        <v>126</v>
      </c>
      <c r="BM316" s="83" t="s">
        <v>542</v>
      </c>
    </row>
    <row r="317" spans="1:47" s="2" customFormat="1" ht="29.25">
      <c r="A317" s="26"/>
      <c r="B317" s="27"/>
      <c r="C317" s="200"/>
      <c r="D317" s="251" t="s">
        <v>128</v>
      </c>
      <c r="E317" s="200"/>
      <c r="F317" s="252" t="s">
        <v>543</v>
      </c>
      <c r="G317" s="200"/>
      <c r="H317" s="200"/>
      <c r="I317" s="200"/>
      <c r="J317" s="200"/>
      <c r="K317" s="200"/>
      <c r="L317" s="27"/>
      <c r="M317" s="85"/>
      <c r="N317" s="86"/>
      <c r="O317" s="35"/>
      <c r="P317" s="35"/>
      <c r="Q317" s="35"/>
      <c r="R317" s="35"/>
      <c r="S317" s="35"/>
      <c r="T317" s="36"/>
      <c r="U317" s="26"/>
      <c r="V317" s="26"/>
      <c r="W317" s="26"/>
      <c r="X317" s="26"/>
      <c r="Y317" s="26"/>
      <c r="Z317" s="26"/>
      <c r="AA317" s="26"/>
      <c r="AB317" s="26"/>
      <c r="AC317" s="26"/>
      <c r="AD317" s="26"/>
      <c r="AE317" s="26"/>
      <c r="AT317" s="19" t="s">
        <v>128</v>
      </c>
      <c r="AU317" s="19" t="s">
        <v>76</v>
      </c>
    </row>
    <row r="318" spans="1:65" s="2" customFormat="1" ht="24.2" customHeight="1">
      <c r="A318" s="26"/>
      <c r="B318" s="77"/>
      <c r="C318" s="245" t="s">
        <v>544</v>
      </c>
      <c r="D318" s="245" t="s">
        <v>121</v>
      </c>
      <c r="E318" s="246" t="s">
        <v>545</v>
      </c>
      <c r="F318" s="247" t="s">
        <v>546</v>
      </c>
      <c r="G318" s="248" t="s">
        <v>169</v>
      </c>
      <c r="H318" s="249">
        <v>1092</v>
      </c>
      <c r="I318" s="78"/>
      <c r="J318" s="250">
        <f>ROUND(I318*H318,2)</f>
        <v>0</v>
      </c>
      <c r="K318" s="247" t="s">
        <v>125</v>
      </c>
      <c r="L318" s="27"/>
      <c r="M318" s="79" t="s">
        <v>3</v>
      </c>
      <c r="N318" s="80" t="s">
        <v>41</v>
      </c>
      <c r="O318" s="35"/>
      <c r="P318" s="81">
        <f>O318*H318</f>
        <v>0</v>
      </c>
      <c r="Q318" s="81">
        <v>0</v>
      </c>
      <c r="R318" s="81">
        <f>Q318*H318</f>
        <v>0</v>
      </c>
      <c r="S318" s="81">
        <v>0</v>
      </c>
      <c r="T318" s="82">
        <f>S318*H318</f>
        <v>0</v>
      </c>
      <c r="U318" s="26"/>
      <c r="V318" s="26"/>
      <c r="W318" s="26"/>
      <c r="X318" s="26"/>
      <c r="Y318" s="26"/>
      <c r="Z318" s="26"/>
      <c r="AA318" s="26"/>
      <c r="AB318" s="26"/>
      <c r="AC318" s="26"/>
      <c r="AD318" s="26"/>
      <c r="AE318" s="26"/>
      <c r="AR318" s="83" t="s">
        <v>126</v>
      </c>
      <c r="AT318" s="83" t="s">
        <v>121</v>
      </c>
      <c r="AU318" s="83" t="s">
        <v>76</v>
      </c>
      <c r="AY318" s="19" t="s">
        <v>119</v>
      </c>
      <c r="BE318" s="84">
        <f>IF(N318="základní",J318,0)</f>
        <v>0</v>
      </c>
      <c r="BF318" s="84">
        <f>IF(N318="snížená",J318,0)</f>
        <v>0</v>
      </c>
      <c r="BG318" s="84">
        <f>IF(N318="zákl. přenesená",J318,0)</f>
        <v>0</v>
      </c>
      <c r="BH318" s="84">
        <f>IF(N318="sníž. přenesená",J318,0)</f>
        <v>0</v>
      </c>
      <c r="BI318" s="84">
        <f>IF(N318="nulová",J318,0)</f>
        <v>0</v>
      </c>
      <c r="BJ318" s="19" t="s">
        <v>74</v>
      </c>
      <c r="BK318" s="84">
        <f>ROUND(I318*H318,2)</f>
        <v>0</v>
      </c>
      <c r="BL318" s="19" t="s">
        <v>126</v>
      </c>
      <c r="BM318" s="83" t="s">
        <v>547</v>
      </c>
    </row>
    <row r="319" spans="1:47" s="2" customFormat="1" ht="29.25">
      <c r="A319" s="26"/>
      <c r="B319" s="27"/>
      <c r="C319" s="200"/>
      <c r="D319" s="251" t="s">
        <v>128</v>
      </c>
      <c r="E319" s="200"/>
      <c r="F319" s="252" t="s">
        <v>548</v>
      </c>
      <c r="G319" s="200"/>
      <c r="H319" s="200"/>
      <c r="I319" s="200"/>
      <c r="J319" s="200"/>
      <c r="K319" s="200"/>
      <c r="L319" s="27"/>
      <c r="M319" s="85"/>
      <c r="N319" s="86"/>
      <c r="O319" s="35"/>
      <c r="P319" s="35"/>
      <c r="Q319" s="35"/>
      <c r="R319" s="35"/>
      <c r="S319" s="35"/>
      <c r="T319" s="36"/>
      <c r="U319" s="26"/>
      <c r="V319" s="26"/>
      <c r="W319" s="26"/>
      <c r="X319" s="26"/>
      <c r="Y319" s="26"/>
      <c r="Z319" s="26"/>
      <c r="AA319" s="26"/>
      <c r="AB319" s="26"/>
      <c r="AC319" s="26"/>
      <c r="AD319" s="26"/>
      <c r="AE319" s="26"/>
      <c r="AT319" s="19" t="s">
        <v>128</v>
      </c>
      <c r="AU319" s="19" t="s">
        <v>76</v>
      </c>
    </row>
    <row r="320" spans="2:51" s="14" customFormat="1" ht="12">
      <c r="B320" s="92"/>
      <c r="C320" s="256"/>
      <c r="D320" s="251" t="s">
        <v>140</v>
      </c>
      <c r="E320" s="257" t="s">
        <v>3</v>
      </c>
      <c r="F320" s="258" t="s">
        <v>549</v>
      </c>
      <c r="G320" s="256"/>
      <c r="H320" s="259">
        <v>1092</v>
      </c>
      <c r="I320" s="256"/>
      <c r="J320" s="256"/>
      <c r="K320" s="256"/>
      <c r="L320" s="92"/>
      <c r="M320" s="94"/>
      <c r="N320" s="95"/>
      <c r="O320" s="95"/>
      <c r="P320" s="95"/>
      <c r="Q320" s="95"/>
      <c r="R320" s="95"/>
      <c r="S320" s="95"/>
      <c r="T320" s="96"/>
      <c r="AT320" s="93" t="s">
        <v>140</v>
      </c>
      <c r="AU320" s="93" t="s">
        <v>76</v>
      </c>
      <c r="AV320" s="14" t="s">
        <v>76</v>
      </c>
      <c r="AW320" s="14" t="s">
        <v>31</v>
      </c>
      <c r="AX320" s="14" t="s">
        <v>74</v>
      </c>
      <c r="AY320" s="93" t="s">
        <v>119</v>
      </c>
    </row>
    <row r="321" spans="1:65" s="2" customFormat="1" ht="24.2" customHeight="1">
      <c r="A321" s="26"/>
      <c r="B321" s="77"/>
      <c r="C321" s="245" t="s">
        <v>550</v>
      </c>
      <c r="D321" s="245" t="s">
        <v>121</v>
      </c>
      <c r="E321" s="246" t="s">
        <v>551</v>
      </c>
      <c r="F321" s="247" t="s">
        <v>552</v>
      </c>
      <c r="G321" s="248" t="s">
        <v>169</v>
      </c>
      <c r="H321" s="249">
        <v>32760</v>
      </c>
      <c r="I321" s="78"/>
      <c r="J321" s="250">
        <f>ROUND(I321*H321,2)</f>
        <v>0</v>
      </c>
      <c r="K321" s="247" t="s">
        <v>125</v>
      </c>
      <c r="L321" s="27"/>
      <c r="M321" s="79" t="s">
        <v>3</v>
      </c>
      <c r="N321" s="80" t="s">
        <v>41</v>
      </c>
      <c r="O321" s="35"/>
      <c r="P321" s="81">
        <f>O321*H321</f>
        <v>0</v>
      </c>
      <c r="Q321" s="81">
        <v>0</v>
      </c>
      <c r="R321" s="81">
        <f>Q321*H321</f>
        <v>0</v>
      </c>
      <c r="S321" s="81">
        <v>0</v>
      </c>
      <c r="T321" s="82">
        <f>S321*H321</f>
        <v>0</v>
      </c>
      <c r="U321" s="26"/>
      <c r="V321" s="26"/>
      <c r="W321" s="26"/>
      <c r="X321" s="26"/>
      <c r="Y321" s="26"/>
      <c r="Z321" s="26"/>
      <c r="AA321" s="26"/>
      <c r="AB321" s="26"/>
      <c r="AC321" s="26"/>
      <c r="AD321" s="26"/>
      <c r="AE321" s="26"/>
      <c r="AR321" s="83" t="s">
        <v>126</v>
      </c>
      <c r="AT321" s="83" t="s">
        <v>121</v>
      </c>
      <c r="AU321" s="83" t="s">
        <v>76</v>
      </c>
      <c r="AY321" s="19" t="s">
        <v>119</v>
      </c>
      <c r="BE321" s="84">
        <f>IF(N321="základní",J321,0)</f>
        <v>0</v>
      </c>
      <c r="BF321" s="84">
        <f>IF(N321="snížená",J321,0)</f>
        <v>0</v>
      </c>
      <c r="BG321" s="84">
        <f>IF(N321="zákl. přenesená",J321,0)</f>
        <v>0</v>
      </c>
      <c r="BH321" s="84">
        <f>IF(N321="sníž. přenesená",J321,0)</f>
        <v>0</v>
      </c>
      <c r="BI321" s="84">
        <f>IF(N321="nulová",J321,0)</f>
        <v>0</v>
      </c>
      <c r="BJ321" s="19" t="s">
        <v>74</v>
      </c>
      <c r="BK321" s="84">
        <f>ROUND(I321*H321,2)</f>
        <v>0</v>
      </c>
      <c r="BL321" s="19" t="s">
        <v>126</v>
      </c>
      <c r="BM321" s="83" t="s">
        <v>553</v>
      </c>
    </row>
    <row r="322" spans="1:47" s="2" customFormat="1" ht="29.25">
      <c r="A322" s="26"/>
      <c r="B322" s="27"/>
      <c r="C322" s="200"/>
      <c r="D322" s="251" t="s">
        <v>128</v>
      </c>
      <c r="E322" s="200"/>
      <c r="F322" s="252" t="s">
        <v>548</v>
      </c>
      <c r="G322" s="200"/>
      <c r="H322" s="200"/>
      <c r="I322" s="200"/>
      <c r="J322" s="200"/>
      <c r="K322" s="200"/>
      <c r="L322" s="27"/>
      <c r="M322" s="85"/>
      <c r="N322" s="86"/>
      <c r="O322" s="35"/>
      <c r="P322" s="35"/>
      <c r="Q322" s="35"/>
      <c r="R322" s="35"/>
      <c r="S322" s="35"/>
      <c r="T322" s="36"/>
      <c r="U322" s="26"/>
      <c r="V322" s="26"/>
      <c r="W322" s="26"/>
      <c r="X322" s="26"/>
      <c r="Y322" s="26"/>
      <c r="Z322" s="26"/>
      <c r="AA322" s="26"/>
      <c r="AB322" s="26"/>
      <c r="AC322" s="26"/>
      <c r="AD322" s="26"/>
      <c r="AE322" s="26"/>
      <c r="AT322" s="19" t="s">
        <v>128</v>
      </c>
      <c r="AU322" s="19" t="s">
        <v>76</v>
      </c>
    </row>
    <row r="323" spans="2:51" s="14" customFormat="1" ht="12">
      <c r="B323" s="92"/>
      <c r="C323" s="256"/>
      <c r="D323" s="251" t="s">
        <v>140</v>
      </c>
      <c r="E323" s="256"/>
      <c r="F323" s="258" t="s">
        <v>554</v>
      </c>
      <c r="G323" s="256"/>
      <c r="H323" s="259">
        <v>32760</v>
      </c>
      <c r="I323" s="256"/>
      <c r="J323" s="256"/>
      <c r="K323" s="256"/>
      <c r="L323" s="92"/>
      <c r="M323" s="94"/>
      <c r="N323" s="95"/>
      <c r="O323" s="95"/>
      <c r="P323" s="95"/>
      <c r="Q323" s="95"/>
      <c r="R323" s="95"/>
      <c r="S323" s="95"/>
      <c r="T323" s="96"/>
      <c r="AT323" s="93" t="s">
        <v>140</v>
      </c>
      <c r="AU323" s="93" t="s">
        <v>76</v>
      </c>
      <c r="AV323" s="14" t="s">
        <v>76</v>
      </c>
      <c r="AW323" s="14" t="s">
        <v>4</v>
      </c>
      <c r="AX323" s="14" t="s">
        <v>74</v>
      </c>
      <c r="AY323" s="93" t="s">
        <v>119</v>
      </c>
    </row>
    <row r="324" spans="1:65" s="2" customFormat="1" ht="24.2" customHeight="1">
      <c r="A324" s="26"/>
      <c r="B324" s="77"/>
      <c r="C324" s="245" t="s">
        <v>555</v>
      </c>
      <c r="D324" s="245" t="s">
        <v>121</v>
      </c>
      <c r="E324" s="246" t="s">
        <v>556</v>
      </c>
      <c r="F324" s="247" t="s">
        <v>557</v>
      </c>
      <c r="G324" s="248" t="s">
        <v>169</v>
      </c>
      <c r="H324" s="249">
        <v>1092</v>
      </c>
      <c r="I324" s="78"/>
      <c r="J324" s="250">
        <f>ROUND(I324*H324,2)</f>
        <v>0</v>
      </c>
      <c r="K324" s="247" t="s">
        <v>125</v>
      </c>
      <c r="L324" s="27"/>
      <c r="M324" s="79" t="s">
        <v>3</v>
      </c>
      <c r="N324" s="80" t="s">
        <v>41</v>
      </c>
      <c r="O324" s="35"/>
      <c r="P324" s="81">
        <f>O324*H324</f>
        <v>0</v>
      </c>
      <c r="Q324" s="81">
        <v>0</v>
      </c>
      <c r="R324" s="81">
        <f>Q324*H324</f>
        <v>0</v>
      </c>
      <c r="S324" s="81">
        <v>0</v>
      </c>
      <c r="T324" s="82">
        <f>S324*H324</f>
        <v>0</v>
      </c>
      <c r="U324" s="26"/>
      <c r="V324" s="26"/>
      <c r="W324" s="26"/>
      <c r="X324" s="26"/>
      <c r="Y324" s="26"/>
      <c r="Z324" s="26"/>
      <c r="AA324" s="26"/>
      <c r="AB324" s="26"/>
      <c r="AC324" s="26"/>
      <c r="AD324" s="26"/>
      <c r="AE324" s="26"/>
      <c r="AR324" s="83" t="s">
        <v>126</v>
      </c>
      <c r="AT324" s="83" t="s">
        <v>121</v>
      </c>
      <c r="AU324" s="83" t="s">
        <v>76</v>
      </c>
      <c r="AY324" s="19" t="s">
        <v>119</v>
      </c>
      <c r="BE324" s="84">
        <f>IF(N324="základní",J324,0)</f>
        <v>0</v>
      </c>
      <c r="BF324" s="84">
        <f>IF(N324="snížená",J324,0)</f>
        <v>0</v>
      </c>
      <c r="BG324" s="84">
        <f>IF(N324="zákl. přenesená",J324,0)</f>
        <v>0</v>
      </c>
      <c r="BH324" s="84">
        <f>IF(N324="sníž. přenesená",J324,0)</f>
        <v>0</v>
      </c>
      <c r="BI324" s="84">
        <f>IF(N324="nulová",J324,0)</f>
        <v>0</v>
      </c>
      <c r="BJ324" s="19" t="s">
        <v>74</v>
      </c>
      <c r="BK324" s="84">
        <f>ROUND(I324*H324,2)</f>
        <v>0</v>
      </c>
      <c r="BL324" s="19" t="s">
        <v>126</v>
      </c>
      <c r="BM324" s="83" t="s">
        <v>558</v>
      </c>
    </row>
    <row r="325" spans="1:47" s="2" customFormat="1" ht="29.25">
      <c r="A325" s="26"/>
      <c r="B325" s="27"/>
      <c r="C325" s="200"/>
      <c r="D325" s="251" t="s">
        <v>128</v>
      </c>
      <c r="E325" s="200"/>
      <c r="F325" s="252" t="s">
        <v>559</v>
      </c>
      <c r="G325" s="200"/>
      <c r="H325" s="200"/>
      <c r="I325" s="200"/>
      <c r="J325" s="200"/>
      <c r="K325" s="200"/>
      <c r="L325" s="27"/>
      <c r="M325" s="85"/>
      <c r="N325" s="86"/>
      <c r="O325" s="35"/>
      <c r="P325" s="35"/>
      <c r="Q325" s="35"/>
      <c r="R325" s="35"/>
      <c r="S325" s="35"/>
      <c r="T325" s="36"/>
      <c r="U325" s="26"/>
      <c r="V325" s="26"/>
      <c r="W325" s="26"/>
      <c r="X325" s="26"/>
      <c r="Y325" s="26"/>
      <c r="Z325" s="26"/>
      <c r="AA325" s="26"/>
      <c r="AB325" s="26"/>
      <c r="AC325" s="26"/>
      <c r="AD325" s="26"/>
      <c r="AE325" s="26"/>
      <c r="AT325" s="19" t="s">
        <v>128</v>
      </c>
      <c r="AU325" s="19" t="s">
        <v>76</v>
      </c>
    </row>
    <row r="326" spans="1:65" s="2" customFormat="1" ht="24.2" customHeight="1">
      <c r="A326" s="26"/>
      <c r="B326" s="77"/>
      <c r="C326" s="245" t="s">
        <v>560</v>
      </c>
      <c r="D326" s="245" t="s">
        <v>121</v>
      </c>
      <c r="E326" s="246" t="s">
        <v>561</v>
      </c>
      <c r="F326" s="247" t="s">
        <v>562</v>
      </c>
      <c r="G326" s="248" t="s">
        <v>137</v>
      </c>
      <c r="H326" s="249">
        <v>50</v>
      </c>
      <c r="I326" s="78"/>
      <c r="J326" s="250">
        <f>ROUND(I326*H326,2)</f>
        <v>0</v>
      </c>
      <c r="K326" s="247" t="s">
        <v>125</v>
      </c>
      <c r="L326" s="27"/>
      <c r="M326" s="79" t="s">
        <v>3</v>
      </c>
      <c r="N326" s="80" t="s">
        <v>41</v>
      </c>
      <c r="O326" s="35"/>
      <c r="P326" s="81">
        <f>O326*H326</f>
        <v>0</v>
      </c>
      <c r="Q326" s="81">
        <v>0.00021</v>
      </c>
      <c r="R326" s="81">
        <f>Q326*H326</f>
        <v>0.0105</v>
      </c>
      <c r="S326" s="81">
        <v>0</v>
      </c>
      <c r="T326" s="82">
        <f>S326*H326</f>
        <v>0</v>
      </c>
      <c r="U326" s="26"/>
      <c r="V326" s="26"/>
      <c r="W326" s="26"/>
      <c r="X326" s="26"/>
      <c r="Y326" s="26"/>
      <c r="Z326" s="26"/>
      <c r="AA326" s="26"/>
      <c r="AB326" s="26"/>
      <c r="AC326" s="26"/>
      <c r="AD326" s="26"/>
      <c r="AE326" s="26"/>
      <c r="AR326" s="83" t="s">
        <v>126</v>
      </c>
      <c r="AT326" s="83" t="s">
        <v>121</v>
      </c>
      <c r="AU326" s="83" t="s">
        <v>76</v>
      </c>
      <c r="AY326" s="19" t="s">
        <v>119</v>
      </c>
      <c r="BE326" s="84">
        <f>IF(N326="základní",J326,0)</f>
        <v>0</v>
      </c>
      <c r="BF326" s="84">
        <f>IF(N326="snížená",J326,0)</f>
        <v>0</v>
      </c>
      <c r="BG326" s="84">
        <f>IF(N326="zákl. přenesená",J326,0)</f>
        <v>0</v>
      </c>
      <c r="BH326" s="84">
        <f>IF(N326="sníž. přenesená",J326,0)</f>
        <v>0</v>
      </c>
      <c r="BI326" s="84">
        <f>IF(N326="nulová",J326,0)</f>
        <v>0</v>
      </c>
      <c r="BJ326" s="19" t="s">
        <v>74</v>
      </c>
      <c r="BK326" s="84">
        <f>ROUND(I326*H326,2)</f>
        <v>0</v>
      </c>
      <c r="BL326" s="19" t="s">
        <v>126</v>
      </c>
      <c r="BM326" s="83" t="s">
        <v>563</v>
      </c>
    </row>
    <row r="327" spans="1:47" s="2" customFormat="1" ht="48.75">
      <c r="A327" s="26"/>
      <c r="B327" s="27"/>
      <c r="C327" s="200"/>
      <c r="D327" s="251" t="s">
        <v>128</v>
      </c>
      <c r="E327" s="200"/>
      <c r="F327" s="252" t="s">
        <v>564</v>
      </c>
      <c r="G327" s="200"/>
      <c r="H327" s="200"/>
      <c r="I327" s="200"/>
      <c r="J327" s="200"/>
      <c r="K327" s="200"/>
      <c r="L327" s="27"/>
      <c r="M327" s="85"/>
      <c r="N327" s="86"/>
      <c r="O327" s="35"/>
      <c r="P327" s="35"/>
      <c r="Q327" s="35"/>
      <c r="R327" s="35"/>
      <c r="S327" s="35"/>
      <c r="T327" s="36"/>
      <c r="U327" s="26"/>
      <c r="V327" s="26"/>
      <c r="W327" s="26"/>
      <c r="X327" s="26"/>
      <c r="Y327" s="26"/>
      <c r="Z327" s="26"/>
      <c r="AA327" s="26"/>
      <c r="AB327" s="26"/>
      <c r="AC327" s="26"/>
      <c r="AD327" s="26"/>
      <c r="AE327" s="26"/>
      <c r="AT327" s="19" t="s">
        <v>128</v>
      </c>
      <c r="AU327" s="19" t="s">
        <v>76</v>
      </c>
    </row>
    <row r="328" spans="2:51" s="14" customFormat="1" ht="12">
      <c r="B328" s="92"/>
      <c r="C328" s="256"/>
      <c r="D328" s="251" t="s">
        <v>140</v>
      </c>
      <c r="E328" s="257" t="s">
        <v>3</v>
      </c>
      <c r="F328" s="258" t="s">
        <v>565</v>
      </c>
      <c r="G328" s="256"/>
      <c r="H328" s="259">
        <v>50</v>
      </c>
      <c r="I328" s="256"/>
      <c r="J328" s="256"/>
      <c r="K328" s="256"/>
      <c r="L328" s="92"/>
      <c r="M328" s="94"/>
      <c r="N328" s="95"/>
      <c r="O328" s="95"/>
      <c r="P328" s="95"/>
      <c r="Q328" s="95"/>
      <c r="R328" s="95"/>
      <c r="S328" s="95"/>
      <c r="T328" s="96"/>
      <c r="AT328" s="93" t="s">
        <v>140</v>
      </c>
      <c r="AU328" s="93" t="s">
        <v>76</v>
      </c>
      <c r="AV328" s="14" t="s">
        <v>76</v>
      </c>
      <c r="AW328" s="14" t="s">
        <v>31</v>
      </c>
      <c r="AX328" s="14" t="s">
        <v>74</v>
      </c>
      <c r="AY328" s="93" t="s">
        <v>119</v>
      </c>
    </row>
    <row r="329" spans="1:65" s="2" customFormat="1" ht="24.2" customHeight="1">
      <c r="A329" s="26"/>
      <c r="B329" s="77"/>
      <c r="C329" s="245" t="s">
        <v>566</v>
      </c>
      <c r="D329" s="245" t="s">
        <v>121</v>
      </c>
      <c r="E329" s="246" t="s">
        <v>567</v>
      </c>
      <c r="F329" s="247" t="s">
        <v>568</v>
      </c>
      <c r="G329" s="248" t="s">
        <v>137</v>
      </c>
      <c r="H329" s="249">
        <v>196.68</v>
      </c>
      <c r="I329" s="78"/>
      <c r="J329" s="250">
        <f>ROUND(I329*H329,2)</f>
        <v>0</v>
      </c>
      <c r="K329" s="247" t="s">
        <v>125</v>
      </c>
      <c r="L329" s="27"/>
      <c r="M329" s="79" t="s">
        <v>3</v>
      </c>
      <c r="N329" s="80" t="s">
        <v>41</v>
      </c>
      <c r="O329" s="35"/>
      <c r="P329" s="81">
        <f>O329*H329</f>
        <v>0</v>
      </c>
      <c r="Q329" s="81">
        <v>4E-05</v>
      </c>
      <c r="R329" s="81">
        <f>Q329*H329</f>
        <v>0.007867200000000001</v>
      </c>
      <c r="S329" s="81">
        <v>0</v>
      </c>
      <c r="T329" s="82">
        <f>S329*H329</f>
        <v>0</v>
      </c>
      <c r="U329" s="26"/>
      <c r="V329" s="26"/>
      <c r="W329" s="26"/>
      <c r="X329" s="26"/>
      <c r="Y329" s="26"/>
      <c r="Z329" s="26"/>
      <c r="AA329" s="26"/>
      <c r="AB329" s="26"/>
      <c r="AC329" s="26"/>
      <c r="AD329" s="26"/>
      <c r="AE329" s="26"/>
      <c r="AR329" s="83" t="s">
        <v>126</v>
      </c>
      <c r="AT329" s="83" t="s">
        <v>121</v>
      </c>
      <c r="AU329" s="83" t="s">
        <v>76</v>
      </c>
      <c r="AY329" s="19" t="s">
        <v>119</v>
      </c>
      <c r="BE329" s="84">
        <f>IF(N329="základní",J329,0)</f>
        <v>0</v>
      </c>
      <c r="BF329" s="84">
        <f>IF(N329="snížená",J329,0)</f>
        <v>0</v>
      </c>
      <c r="BG329" s="84">
        <f>IF(N329="zákl. přenesená",J329,0)</f>
        <v>0</v>
      </c>
      <c r="BH329" s="84">
        <f>IF(N329="sníž. přenesená",J329,0)</f>
        <v>0</v>
      </c>
      <c r="BI329" s="84">
        <f>IF(N329="nulová",J329,0)</f>
        <v>0</v>
      </c>
      <c r="BJ329" s="19" t="s">
        <v>74</v>
      </c>
      <c r="BK329" s="84">
        <f>ROUND(I329*H329,2)</f>
        <v>0</v>
      </c>
      <c r="BL329" s="19" t="s">
        <v>126</v>
      </c>
      <c r="BM329" s="83" t="s">
        <v>569</v>
      </c>
    </row>
    <row r="330" spans="1:47" s="2" customFormat="1" ht="165.75">
      <c r="A330" s="26"/>
      <c r="B330" s="27"/>
      <c r="C330" s="200"/>
      <c r="D330" s="251" t="s">
        <v>128</v>
      </c>
      <c r="E330" s="200"/>
      <c r="F330" s="252" t="s">
        <v>570</v>
      </c>
      <c r="G330" s="200"/>
      <c r="H330" s="200"/>
      <c r="I330" s="200"/>
      <c r="J330" s="200"/>
      <c r="K330" s="200"/>
      <c r="L330" s="27"/>
      <c r="M330" s="85"/>
      <c r="N330" s="86"/>
      <c r="O330" s="35"/>
      <c r="P330" s="35"/>
      <c r="Q330" s="35"/>
      <c r="R330" s="35"/>
      <c r="S330" s="35"/>
      <c r="T330" s="36"/>
      <c r="U330" s="26"/>
      <c r="V330" s="26"/>
      <c r="W330" s="26"/>
      <c r="X330" s="26"/>
      <c r="Y330" s="26"/>
      <c r="Z330" s="26"/>
      <c r="AA330" s="26"/>
      <c r="AB330" s="26"/>
      <c r="AC330" s="26"/>
      <c r="AD330" s="26"/>
      <c r="AE330" s="26"/>
      <c r="AT330" s="19" t="s">
        <v>128</v>
      </c>
      <c r="AU330" s="19" t="s">
        <v>76</v>
      </c>
    </row>
    <row r="331" spans="1:65" s="2" customFormat="1" ht="24.2" customHeight="1">
      <c r="A331" s="26"/>
      <c r="B331" s="77"/>
      <c r="C331" s="245" t="s">
        <v>571</v>
      </c>
      <c r="D331" s="245" t="s">
        <v>121</v>
      </c>
      <c r="E331" s="246" t="s">
        <v>572</v>
      </c>
      <c r="F331" s="247" t="s">
        <v>573</v>
      </c>
      <c r="G331" s="248" t="s">
        <v>124</v>
      </c>
      <c r="H331" s="249">
        <v>888</v>
      </c>
      <c r="I331" s="78"/>
      <c r="J331" s="250">
        <f>ROUND(I331*H331,2)</f>
        <v>0</v>
      </c>
      <c r="K331" s="247" t="s">
        <v>3</v>
      </c>
      <c r="L331" s="27"/>
      <c r="M331" s="79" t="s">
        <v>3</v>
      </c>
      <c r="N331" s="80" t="s">
        <v>41</v>
      </c>
      <c r="O331" s="35"/>
      <c r="P331" s="81">
        <f>O331*H331</f>
        <v>0</v>
      </c>
      <c r="Q331" s="81">
        <v>4E-05</v>
      </c>
      <c r="R331" s="81">
        <f>Q331*H331</f>
        <v>0.03552</v>
      </c>
      <c r="S331" s="81">
        <v>0</v>
      </c>
      <c r="T331" s="82">
        <f>S331*H331</f>
        <v>0</v>
      </c>
      <c r="U331" s="26"/>
      <c r="V331" s="26"/>
      <c r="W331" s="26"/>
      <c r="X331" s="26"/>
      <c r="Y331" s="26"/>
      <c r="Z331" s="26"/>
      <c r="AA331" s="26"/>
      <c r="AB331" s="26"/>
      <c r="AC331" s="26"/>
      <c r="AD331" s="26"/>
      <c r="AE331" s="26"/>
      <c r="AR331" s="83" t="s">
        <v>126</v>
      </c>
      <c r="AT331" s="83" t="s">
        <v>121</v>
      </c>
      <c r="AU331" s="83" t="s">
        <v>76</v>
      </c>
      <c r="AY331" s="19" t="s">
        <v>119</v>
      </c>
      <c r="BE331" s="84">
        <f>IF(N331="základní",J331,0)</f>
        <v>0</v>
      </c>
      <c r="BF331" s="84">
        <f>IF(N331="snížená",J331,0)</f>
        <v>0</v>
      </c>
      <c r="BG331" s="84">
        <f>IF(N331="zákl. přenesená",J331,0)</f>
        <v>0</v>
      </c>
      <c r="BH331" s="84">
        <f>IF(N331="sníž. přenesená",J331,0)</f>
        <v>0</v>
      </c>
      <c r="BI331" s="84">
        <f>IF(N331="nulová",J331,0)</f>
        <v>0</v>
      </c>
      <c r="BJ331" s="19" t="s">
        <v>74</v>
      </c>
      <c r="BK331" s="84">
        <f>ROUND(I331*H331,2)</f>
        <v>0</v>
      </c>
      <c r="BL331" s="19" t="s">
        <v>126</v>
      </c>
      <c r="BM331" s="83" t="s">
        <v>574</v>
      </c>
    </row>
    <row r="332" spans="1:47" s="2" customFormat="1" ht="87.75">
      <c r="A332" s="26"/>
      <c r="B332" s="27"/>
      <c r="C332" s="200"/>
      <c r="D332" s="251" t="s">
        <v>128</v>
      </c>
      <c r="E332" s="200"/>
      <c r="F332" s="252" t="s">
        <v>575</v>
      </c>
      <c r="G332" s="200"/>
      <c r="H332" s="200"/>
      <c r="I332" s="200"/>
      <c r="J332" s="200"/>
      <c r="K332" s="200"/>
      <c r="L332" s="27"/>
      <c r="M332" s="85"/>
      <c r="N332" s="86"/>
      <c r="O332" s="35"/>
      <c r="P332" s="35"/>
      <c r="Q332" s="35"/>
      <c r="R332" s="35"/>
      <c r="S332" s="35"/>
      <c r="T332" s="36"/>
      <c r="U332" s="26"/>
      <c r="V332" s="26"/>
      <c r="W332" s="26"/>
      <c r="X332" s="26"/>
      <c r="Y332" s="26"/>
      <c r="Z332" s="26"/>
      <c r="AA332" s="26"/>
      <c r="AB332" s="26"/>
      <c r="AC332" s="26"/>
      <c r="AD332" s="26"/>
      <c r="AE332" s="26"/>
      <c r="AT332" s="19" t="s">
        <v>128</v>
      </c>
      <c r="AU332" s="19" t="s">
        <v>76</v>
      </c>
    </row>
    <row r="333" spans="2:51" s="14" customFormat="1" ht="12">
      <c r="B333" s="92"/>
      <c r="C333" s="256"/>
      <c r="D333" s="251" t="s">
        <v>140</v>
      </c>
      <c r="E333" s="257" t="s">
        <v>3</v>
      </c>
      <c r="F333" s="258" t="s">
        <v>576</v>
      </c>
      <c r="G333" s="256"/>
      <c r="H333" s="259">
        <v>888</v>
      </c>
      <c r="I333" s="256"/>
      <c r="J333" s="256"/>
      <c r="K333" s="256"/>
      <c r="L333" s="92"/>
      <c r="M333" s="94"/>
      <c r="N333" s="95"/>
      <c r="O333" s="95"/>
      <c r="P333" s="95"/>
      <c r="Q333" s="95"/>
      <c r="R333" s="95"/>
      <c r="S333" s="95"/>
      <c r="T333" s="96"/>
      <c r="AT333" s="93" t="s">
        <v>140</v>
      </c>
      <c r="AU333" s="93" t="s">
        <v>76</v>
      </c>
      <c r="AV333" s="14" t="s">
        <v>76</v>
      </c>
      <c r="AW333" s="14" t="s">
        <v>31</v>
      </c>
      <c r="AX333" s="14" t="s">
        <v>74</v>
      </c>
      <c r="AY333" s="93" t="s">
        <v>119</v>
      </c>
    </row>
    <row r="334" spans="1:65" s="2" customFormat="1" ht="14.45" customHeight="1">
      <c r="A334" s="26"/>
      <c r="B334" s="77"/>
      <c r="C334" s="245" t="s">
        <v>577</v>
      </c>
      <c r="D334" s="245" t="s">
        <v>121</v>
      </c>
      <c r="E334" s="246" t="s">
        <v>578</v>
      </c>
      <c r="F334" s="247" t="s">
        <v>579</v>
      </c>
      <c r="G334" s="248" t="s">
        <v>124</v>
      </c>
      <c r="H334" s="249">
        <v>888</v>
      </c>
      <c r="I334" s="78"/>
      <c r="J334" s="250">
        <f>ROUND(I334*H334,2)</f>
        <v>0</v>
      </c>
      <c r="K334" s="247" t="s">
        <v>125</v>
      </c>
      <c r="L334" s="27"/>
      <c r="M334" s="79" t="s">
        <v>3</v>
      </c>
      <c r="N334" s="80" t="s">
        <v>41</v>
      </c>
      <c r="O334" s="35"/>
      <c r="P334" s="81">
        <f>O334*H334</f>
        <v>0</v>
      </c>
      <c r="Q334" s="81">
        <v>0.00024</v>
      </c>
      <c r="R334" s="81">
        <f>Q334*H334</f>
        <v>0.21312</v>
      </c>
      <c r="S334" s="81">
        <v>0</v>
      </c>
      <c r="T334" s="82">
        <f>S334*H334</f>
        <v>0</v>
      </c>
      <c r="U334" s="26"/>
      <c r="V334" s="26"/>
      <c r="W334" s="26"/>
      <c r="X334" s="26"/>
      <c r="Y334" s="26"/>
      <c r="Z334" s="26"/>
      <c r="AA334" s="26"/>
      <c r="AB334" s="26"/>
      <c r="AC334" s="26"/>
      <c r="AD334" s="26"/>
      <c r="AE334" s="26"/>
      <c r="AR334" s="83" t="s">
        <v>126</v>
      </c>
      <c r="AT334" s="83" t="s">
        <v>121</v>
      </c>
      <c r="AU334" s="83" t="s">
        <v>76</v>
      </c>
      <c r="AY334" s="19" t="s">
        <v>119</v>
      </c>
      <c r="BE334" s="84">
        <f>IF(N334="základní",J334,0)</f>
        <v>0</v>
      </c>
      <c r="BF334" s="84">
        <f>IF(N334="snížená",J334,0)</f>
        <v>0</v>
      </c>
      <c r="BG334" s="84">
        <f>IF(N334="zákl. přenesená",J334,0)</f>
        <v>0</v>
      </c>
      <c r="BH334" s="84">
        <f>IF(N334="sníž. přenesená",J334,0)</f>
        <v>0</v>
      </c>
      <c r="BI334" s="84">
        <f>IF(N334="nulová",J334,0)</f>
        <v>0</v>
      </c>
      <c r="BJ334" s="19" t="s">
        <v>74</v>
      </c>
      <c r="BK334" s="84">
        <f>ROUND(I334*H334,2)</f>
        <v>0</v>
      </c>
      <c r="BL334" s="19" t="s">
        <v>126</v>
      </c>
      <c r="BM334" s="83" t="s">
        <v>580</v>
      </c>
    </row>
    <row r="335" spans="1:47" s="2" customFormat="1" ht="87.75">
      <c r="A335" s="26"/>
      <c r="B335" s="27"/>
      <c r="C335" s="200"/>
      <c r="D335" s="251" t="s">
        <v>128</v>
      </c>
      <c r="E335" s="200"/>
      <c r="F335" s="252" t="s">
        <v>575</v>
      </c>
      <c r="G335" s="200"/>
      <c r="H335" s="200"/>
      <c r="I335" s="200"/>
      <c r="J335" s="200"/>
      <c r="K335" s="200"/>
      <c r="L335" s="27"/>
      <c r="M335" s="85"/>
      <c r="N335" s="86"/>
      <c r="O335" s="35"/>
      <c r="P335" s="35"/>
      <c r="Q335" s="35"/>
      <c r="R335" s="35"/>
      <c r="S335" s="35"/>
      <c r="T335" s="36"/>
      <c r="U335" s="26"/>
      <c r="V335" s="26"/>
      <c r="W335" s="26"/>
      <c r="X335" s="26"/>
      <c r="Y335" s="26"/>
      <c r="Z335" s="26"/>
      <c r="AA335" s="26"/>
      <c r="AB335" s="26"/>
      <c r="AC335" s="26"/>
      <c r="AD335" s="26"/>
      <c r="AE335" s="26"/>
      <c r="AT335" s="19" t="s">
        <v>128</v>
      </c>
      <c r="AU335" s="19" t="s">
        <v>76</v>
      </c>
    </row>
    <row r="336" spans="1:65" s="2" customFormat="1" ht="14.45" customHeight="1">
      <c r="A336" s="26"/>
      <c r="B336" s="77"/>
      <c r="C336" s="245" t="s">
        <v>581</v>
      </c>
      <c r="D336" s="245" t="s">
        <v>121</v>
      </c>
      <c r="E336" s="246" t="s">
        <v>582</v>
      </c>
      <c r="F336" s="247" t="s">
        <v>583</v>
      </c>
      <c r="G336" s="248" t="s">
        <v>169</v>
      </c>
      <c r="H336" s="249">
        <v>1.088</v>
      </c>
      <c r="I336" s="78"/>
      <c r="J336" s="250">
        <f>ROUND(I336*H336,2)</f>
        <v>0</v>
      </c>
      <c r="K336" s="247" t="s">
        <v>125</v>
      </c>
      <c r="L336" s="27"/>
      <c r="M336" s="79" t="s">
        <v>3</v>
      </c>
      <c r="N336" s="80" t="s">
        <v>41</v>
      </c>
      <c r="O336" s="35"/>
      <c r="P336" s="81">
        <f>O336*H336</f>
        <v>0</v>
      </c>
      <c r="Q336" s="81">
        <v>0</v>
      </c>
      <c r="R336" s="81">
        <f>Q336*H336</f>
        <v>0</v>
      </c>
      <c r="S336" s="81">
        <v>1.8</v>
      </c>
      <c r="T336" s="82">
        <f>S336*H336</f>
        <v>1.9584000000000001</v>
      </c>
      <c r="U336" s="26"/>
      <c r="V336" s="26"/>
      <c r="W336" s="26"/>
      <c r="X336" s="26"/>
      <c r="Y336" s="26"/>
      <c r="Z336" s="26"/>
      <c r="AA336" s="26"/>
      <c r="AB336" s="26"/>
      <c r="AC336" s="26"/>
      <c r="AD336" s="26"/>
      <c r="AE336" s="26"/>
      <c r="AR336" s="83" t="s">
        <v>126</v>
      </c>
      <c r="AT336" s="83" t="s">
        <v>121</v>
      </c>
      <c r="AU336" s="83" t="s">
        <v>76</v>
      </c>
      <c r="AY336" s="19" t="s">
        <v>119</v>
      </c>
      <c r="BE336" s="84">
        <f>IF(N336="základní",J336,0)</f>
        <v>0</v>
      </c>
      <c r="BF336" s="84">
        <f>IF(N336="snížená",J336,0)</f>
        <v>0</v>
      </c>
      <c r="BG336" s="84">
        <f>IF(N336="zákl. přenesená",J336,0)</f>
        <v>0</v>
      </c>
      <c r="BH336" s="84">
        <f>IF(N336="sníž. přenesená",J336,0)</f>
        <v>0</v>
      </c>
      <c r="BI336" s="84">
        <f>IF(N336="nulová",J336,0)</f>
        <v>0</v>
      </c>
      <c r="BJ336" s="19" t="s">
        <v>74</v>
      </c>
      <c r="BK336" s="84">
        <f>ROUND(I336*H336,2)</f>
        <v>0</v>
      </c>
      <c r="BL336" s="19" t="s">
        <v>126</v>
      </c>
      <c r="BM336" s="83" t="s">
        <v>584</v>
      </c>
    </row>
    <row r="337" spans="2:51" s="13" customFormat="1" ht="12">
      <c r="B337" s="87"/>
      <c r="C337" s="253"/>
      <c r="D337" s="251" t="s">
        <v>140</v>
      </c>
      <c r="E337" s="254" t="s">
        <v>3</v>
      </c>
      <c r="F337" s="255" t="s">
        <v>585</v>
      </c>
      <c r="G337" s="253"/>
      <c r="H337" s="254" t="s">
        <v>3</v>
      </c>
      <c r="I337" s="253"/>
      <c r="J337" s="253"/>
      <c r="K337" s="253"/>
      <c r="L337" s="87"/>
      <c r="M337" s="89"/>
      <c r="N337" s="90"/>
      <c r="O337" s="90"/>
      <c r="P337" s="90"/>
      <c r="Q337" s="90"/>
      <c r="R337" s="90"/>
      <c r="S337" s="90"/>
      <c r="T337" s="91"/>
      <c r="AT337" s="88" t="s">
        <v>140</v>
      </c>
      <c r="AU337" s="88" t="s">
        <v>76</v>
      </c>
      <c r="AV337" s="13" t="s">
        <v>74</v>
      </c>
      <c r="AW337" s="13" t="s">
        <v>31</v>
      </c>
      <c r="AX337" s="13" t="s">
        <v>69</v>
      </c>
      <c r="AY337" s="88" t="s">
        <v>119</v>
      </c>
    </row>
    <row r="338" spans="2:51" s="14" customFormat="1" ht="12">
      <c r="B338" s="92"/>
      <c r="C338" s="256"/>
      <c r="D338" s="251" t="s">
        <v>140</v>
      </c>
      <c r="E338" s="257" t="s">
        <v>3</v>
      </c>
      <c r="F338" s="258" t="s">
        <v>586</v>
      </c>
      <c r="G338" s="256"/>
      <c r="H338" s="259">
        <v>1.088</v>
      </c>
      <c r="I338" s="256"/>
      <c r="J338" s="256"/>
      <c r="K338" s="256"/>
      <c r="L338" s="92"/>
      <c r="M338" s="94"/>
      <c r="N338" s="95"/>
      <c r="O338" s="95"/>
      <c r="P338" s="95"/>
      <c r="Q338" s="95"/>
      <c r="R338" s="95"/>
      <c r="S338" s="95"/>
      <c r="T338" s="96"/>
      <c r="AT338" s="93" t="s">
        <v>140</v>
      </c>
      <c r="AU338" s="93" t="s">
        <v>76</v>
      </c>
      <c r="AV338" s="14" t="s">
        <v>76</v>
      </c>
      <c r="AW338" s="14" t="s">
        <v>31</v>
      </c>
      <c r="AX338" s="14" t="s">
        <v>74</v>
      </c>
      <c r="AY338" s="93" t="s">
        <v>119</v>
      </c>
    </row>
    <row r="339" spans="1:65" s="2" customFormat="1" ht="24.2" customHeight="1">
      <c r="A339" s="26"/>
      <c r="B339" s="77"/>
      <c r="C339" s="245" t="s">
        <v>587</v>
      </c>
      <c r="D339" s="245" t="s">
        <v>121</v>
      </c>
      <c r="E339" s="246" t="s">
        <v>588</v>
      </c>
      <c r="F339" s="247" t="s">
        <v>589</v>
      </c>
      <c r="G339" s="248" t="s">
        <v>169</v>
      </c>
      <c r="H339" s="249">
        <v>0.115</v>
      </c>
      <c r="I339" s="78"/>
      <c r="J339" s="250">
        <f>ROUND(I339*H339,2)</f>
        <v>0</v>
      </c>
      <c r="K339" s="247" t="s">
        <v>125</v>
      </c>
      <c r="L339" s="27"/>
      <c r="M339" s="79" t="s">
        <v>3</v>
      </c>
      <c r="N339" s="80" t="s">
        <v>41</v>
      </c>
      <c r="O339" s="35"/>
      <c r="P339" s="81">
        <f>O339*H339</f>
        <v>0</v>
      </c>
      <c r="Q339" s="81">
        <v>0</v>
      </c>
      <c r="R339" s="81">
        <f>Q339*H339</f>
        <v>0</v>
      </c>
      <c r="S339" s="81">
        <v>1.8</v>
      </c>
      <c r="T339" s="82">
        <f>S339*H339</f>
        <v>0.20700000000000002</v>
      </c>
      <c r="U339" s="26"/>
      <c r="V339" s="26"/>
      <c r="W339" s="26"/>
      <c r="X339" s="26"/>
      <c r="Y339" s="26"/>
      <c r="Z339" s="26"/>
      <c r="AA339" s="26"/>
      <c r="AB339" s="26"/>
      <c r="AC339" s="26"/>
      <c r="AD339" s="26"/>
      <c r="AE339" s="26"/>
      <c r="AR339" s="83" t="s">
        <v>126</v>
      </c>
      <c r="AT339" s="83" t="s">
        <v>121</v>
      </c>
      <c r="AU339" s="83" t="s">
        <v>76</v>
      </c>
      <c r="AY339" s="19" t="s">
        <v>119</v>
      </c>
      <c r="BE339" s="84">
        <f>IF(N339="základní",J339,0)</f>
        <v>0</v>
      </c>
      <c r="BF339" s="84">
        <f>IF(N339="snížená",J339,0)</f>
        <v>0</v>
      </c>
      <c r="BG339" s="84">
        <f>IF(N339="zákl. přenesená",J339,0)</f>
        <v>0</v>
      </c>
      <c r="BH339" s="84">
        <f>IF(N339="sníž. přenesená",J339,0)</f>
        <v>0</v>
      </c>
      <c r="BI339" s="84">
        <f>IF(N339="nulová",J339,0)</f>
        <v>0</v>
      </c>
      <c r="BJ339" s="19" t="s">
        <v>74</v>
      </c>
      <c r="BK339" s="84">
        <f>ROUND(I339*H339,2)</f>
        <v>0</v>
      </c>
      <c r="BL339" s="19" t="s">
        <v>126</v>
      </c>
      <c r="BM339" s="83" t="s">
        <v>590</v>
      </c>
    </row>
    <row r="340" spans="1:47" s="2" customFormat="1" ht="39">
      <c r="A340" s="26"/>
      <c r="B340" s="27"/>
      <c r="C340" s="200"/>
      <c r="D340" s="251" t="s">
        <v>128</v>
      </c>
      <c r="E340" s="200"/>
      <c r="F340" s="252" t="s">
        <v>591</v>
      </c>
      <c r="G340" s="200"/>
      <c r="H340" s="200"/>
      <c r="I340" s="200"/>
      <c r="J340" s="200"/>
      <c r="K340" s="200"/>
      <c r="L340" s="27"/>
      <c r="M340" s="85"/>
      <c r="N340" s="86"/>
      <c r="O340" s="35"/>
      <c r="P340" s="35"/>
      <c r="Q340" s="35"/>
      <c r="R340" s="35"/>
      <c r="S340" s="35"/>
      <c r="T340" s="36"/>
      <c r="U340" s="26"/>
      <c r="V340" s="26"/>
      <c r="W340" s="26"/>
      <c r="X340" s="26"/>
      <c r="Y340" s="26"/>
      <c r="Z340" s="26"/>
      <c r="AA340" s="26"/>
      <c r="AB340" s="26"/>
      <c r="AC340" s="26"/>
      <c r="AD340" s="26"/>
      <c r="AE340" s="26"/>
      <c r="AT340" s="19" t="s">
        <v>128</v>
      </c>
      <c r="AU340" s="19" t="s">
        <v>76</v>
      </c>
    </row>
    <row r="341" spans="2:51" s="14" customFormat="1" ht="12">
      <c r="B341" s="92"/>
      <c r="C341" s="256"/>
      <c r="D341" s="251" t="s">
        <v>140</v>
      </c>
      <c r="E341" s="257" t="s">
        <v>3</v>
      </c>
      <c r="F341" s="258" t="s">
        <v>592</v>
      </c>
      <c r="G341" s="256"/>
      <c r="H341" s="259">
        <v>0.115</v>
      </c>
      <c r="I341" s="256"/>
      <c r="J341" s="256"/>
      <c r="K341" s="256"/>
      <c r="L341" s="92"/>
      <c r="M341" s="94"/>
      <c r="N341" s="95"/>
      <c r="O341" s="95"/>
      <c r="P341" s="95"/>
      <c r="Q341" s="95"/>
      <c r="R341" s="95"/>
      <c r="S341" s="95"/>
      <c r="T341" s="96"/>
      <c r="AT341" s="93" t="s">
        <v>140</v>
      </c>
      <c r="AU341" s="93" t="s">
        <v>76</v>
      </c>
      <c r="AV341" s="14" t="s">
        <v>76</v>
      </c>
      <c r="AW341" s="14" t="s">
        <v>31</v>
      </c>
      <c r="AX341" s="14" t="s">
        <v>69</v>
      </c>
      <c r="AY341" s="93" t="s">
        <v>119</v>
      </c>
    </row>
    <row r="342" spans="2:51" s="15" customFormat="1" ht="12">
      <c r="B342" s="97"/>
      <c r="C342" s="260"/>
      <c r="D342" s="251" t="s">
        <v>140</v>
      </c>
      <c r="E342" s="261" t="s">
        <v>3</v>
      </c>
      <c r="F342" s="262" t="s">
        <v>165</v>
      </c>
      <c r="G342" s="260"/>
      <c r="H342" s="263">
        <v>0.115</v>
      </c>
      <c r="I342" s="260"/>
      <c r="J342" s="260"/>
      <c r="K342" s="260"/>
      <c r="L342" s="97"/>
      <c r="M342" s="99"/>
      <c r="N342" s="100"/>
      <c r="O342" s="100"/>
      <c r="P342" s="100"/>
      <c r="Q342" s="100"/>
      <c r="R342" s="100"/>
      <c r="S342" s="100"/>
      <c r="T342" s="101"/>
      <c r="AT342" s="98" t="s">
        <v>140</v>
      </c>
      <c r="AU342" s="98" t="s">
        <v>76</v>
      </c>
      <c r="AV342" s="15" t="s">
        <v>126</v>
      </c>
      <c r="AW342" s="15" t="s">
        <v>31</v>
      </c>
      <c r="AX342" s="15" t="s">
        <v>74</v>
      </c>
      <c r="AY342" s="98" t="s">
        <v>119</v>
      </c>
    </row>
    <row r="343" spans="1:65" s="2" customFormat="1" ht="24.2" customHeight="1">
      <c r="A343" s="26"/>
      <c r="B343" s="77"/>
      <c r="C343" s="245" t="s">
        <v>593</v>
      </c>
      <c r="D343" s="245" t="s">
        <v>121</v>
      </c>
      <c r="E343" s="246" t="s">
        <v>594</v>
      </c>
      <c r="F343" s="247" t="s">
        <v>595</v>
      </c>
      <c r="G343" s="248" t="s">
        <v>169</v>
      </c>
      <c r="H343" s="249">
        <v>3.888</v>
      </c>
      <c r="I343" s="78"/>
      <c r="J343" s="250">
        <f>ROUND(I343*H343,2)</f>
        <v>0</v>
      </c>
      <c r="K343" s="247" t="s">
        <v>125</v>
      </c>
      <c r="L343" s="27"/>
      <c r="M343" s="79" t="s">
        <v>3</v>
      </c>
      <c r="N343" s="80" t="s">
        <v>41</v>
      </c>
      <c r="O343" s="35"/>
      <c r="P343" s="81">
        <f>O343*H343</f>
        <v>0</v>
      </c>
      <c r="Q343" s="81">
        <v>0</v>
      </c>
      <c r="R343" s="81">
        <f>Q343*H343</f>
        <v>0</v>
      </c>
      <c r="S343" s="81">
        <v>2</v>
      </c>
      <c r="T343" s="82">
        <f>S343*H343</f>
        <v>7.776</v>
      </c>
      <c r="U343" s="26"/>
      <c r="V343" s="26"/>
      <c r="W343" s="26"/>
      <c r="X343" s="26"/>
      <c r="Y343" s="26"/>
      <c r="Z343" s="26"/>
      <c r="AA343" s="26"/>
      <c r="AB343" s="26"/>
      <c r="AC343" s="26"/>
      <c r="AD343" s="26"/>
      <c r="AE343" s="26"/>
      <c r="AR343" s="83" t="s">
        <v>126</v>
      </c>
      <c r="AT343" s="83" t="s">
        <v>121</v>
      </c>
      <c r="AU343" s="83" t="s">
        <v>76</v>
      </c>
      <c r="AY343" s="19" t="s">
        <v>119</v>
      </c>
      <c r="BE343" s="84">
        <f>IF(N343="základní",J343,0)</f>
        <v>0</v>
      </c>
      <c r="BF343" s="84">
        <f>IF(N343="snížená",J343,0)</f>
        <v>0</v>
      </c>
      <c r="BG343" s="84">
        <f>IF(N343="zákl. přenesená",J343,0)</f>
        <v>0</v>
      </c>
      <c r="BH343" s="84">
        <f>IF(N343="sníž. přenesená",J343,0)</f>
        <v>0</v>
      </c>
      <c r="BI343" s="84">
        <f>IF(N343="nulová",J343,0)</f>
        <v>0</v>
      </c>
      <c r="BJ343" s="19" t="s">
        <v>74</v>
      </c>
      <c r="BK343" s="84">
        <f>ROUND(I343*H343,2)</f>
        <v>0</v>
      </c>
      <c r="BL343" s="19" t="s">
        <v>126</v>
      </c>
      <c r="BM343" s="83" t="s">
        <v>596</v>
      </c>
    </row>
    <row r="344" spans="1:47" s="2" customFormat="1" ht="39">
      <c r="A344" s="26"/>
      <c r="B344" s="27"/>
      <c r="C344" s="200"/>
      <c r="D344" s="251" t="s">
        <v>128</v>
      </c>
      <c r="E344" s="200"/>
      <c r="F344" s="252" t="s">
        <v>591</v>
      </c>
      <c r="G344" s="200"/>
      <c r="H344" s="200"/>
      <c r="I344" s="200"/>
      <c r="J344" s="200"/>
      <c r="K344" s="200"/>
      <c r="L344" s="27"/>
      <c r="M344" s="85"/>
      <c r="N344" s="86"/>
      <c r="O344" s="35"/>
      <c r="P344" s="35"/>
      <c r="Q344" s="35"/>
      <c r="R344" s="35"/>
      <c r="S344" s="35"/>
      <c r="T344" s="36"/>
      <c r="U344" s="26"/>
      <c r="V344" s="26"/>
      <c r="W344" s="26"/>
      <c r="X344" s="26"/>
      <c r="Y344" s="26"/>
      <c r="Z344" s="26"/>
      <c r="AA344" s="26"/>
      <c r="AB344" s="26"/>
      <c r="AC344" s="26"/>
      <c r="AD344" s="26"/>
      <c r="AE344" s="26"/>
      <c r="AT344" s="19" t="s">
        <v>128</v>
      </c>
      <c r="AU344" s="19" t="s">
        <v>76</v>
      </c>
    </row>
    <row r="345" spans="2:51" s="14" customFormat="1" ht="12">
      <c r="B345" s="92"/>
      <c r="C345" s="256"/>
      <c r="D345" s="251" t="s">
        <v>140</v>
      </c>
      <c r="E345" s="257" t="s">
        <v>3</v>
      </c>
      <c r="F345" s="258" t="s">
        <v>597</v>
      </c>
      <c r="G345" s="256"/>
      <c r="H345" s="259">
        <v>3.888</v>
      </c>
      <c r="I345" s="256"/>
      <c r="J345" s="256"/>
      <c r="K345" s="256"/>
      <c r="L345" s="92"/>
      <c r="M345" s="94"/>
      <c r="N345" s="95"/>
      <c r="O345" s="95"/>
      <c r="P345" s="95"/>
      <c r="Q345" s="95"/>
      <c r="R345" s="95"/>
      <c r="S345" s="95"/>
      <c r="T345" s="96"/>
      <c r="AT345" s="93" t="s">
        <v>140</v>
      </c>
      <c r="AU345" s="93" t="s">
        <v>76</v>
      </c>
      <c r="AV345" s="14" t="s">
        <v>76</v>
      </c>
      <c r="AW345" s="14" t="s">
        <v>31</v>
      </c>
      <c r="AX345" s="14" t="s">
        <v>74</v>
      </c>
      <c r="AY345" s="93" t="s">
        <v>119</v>
      </c>
    </row>
    <row r="346" spans="1:65" s="2" customFormat="1" ht="14.45" customHeight="1">
      <c r="A346" s="26"/>
      <c r="B346" s="77"/>
      <c r="C346" s="245" t="s">
        <v>598</v>
      </c>
      <c r="D346" s="245" t="s">
        <v>121</v>
      </c>
      <c r="E346" s="246" t="s">
        <v>599</v>
      </c>
      <c r="F346" s="247" t="s">
        <v>600</v>
      </c>
      <c r="G346" s="248" t="s">
        <v>169</v>
      </c>
      <c r="H346" s="249">
        <v>0.761</v>
      </c>
      <c r="I346" s="78"/>
      <c r="J346" s="250">
        <f>ROUND(I346*H346,2)</f>
        <v>0</v>
      </c>
      <c r="K346" s="247" t="s">
        <v>125</v>
      </c>
      <c r="L346" s="27"/>
      <c r="M346" s="79" t="s">
        <v>3</v>
      </c>
      <c r="N346" s="80" t="s">
        <v>41</v>
      </c>
      <c r="O346" s="35"/>
      <c r="P346" s="81">
        <f>O346*H346</f>
        <v>0</v>
      </c>
      <c r="Q346" s="81">
        <v>0</v>
      </c>
      <c r="R346" s="81">
        <f>Q346*H346</f>
        <v>0</v>
      </c>
      <c r="S346" s="81">
        <v>2.4</v>
      </c>
      <c r="T346" s="82">
        <f>S346*H346</f>
        <v>1.8264</v>
      </c>
      <c r="U346" s="26"/>
      <c r="V346" s="26"/>
      <c r="W346" s="26"/>
      <c r="X346" s="26"/>
      <c r="Y346" s="26"/>
      <c r="Z346" s="26"/>
      <c r="AA346" s="26"/>
      <c r="AB346" s="26"/>
      <c r="AC346" s="26"/>
      <c r="AD346" s="26"/>
      <c r="AE346" s="26"/>
      <c r="AR346" s="83" t="s">
        <v>126</v>
      </c>
      <c r="AT346" s="83" t="s">
        <v>121</v>
      </c>
      <c r="AU346" s="83" t="s">
        <v>76</v>
      </c>
      <c r="AY346" s="19" t="s">
        <v>119</v>
      </c>
      <c r="BE346" s="84">
        <f>IF(N346="základní",J346,0)</f>
        <v>0</v>
      </c>
      <c r="BF346" s="84">
        <f>IF(N346="snížená",J346,0)</f>
        <v>0</v>
      </c>
      <c r="BG346" s="84">
        <f>IF(N346="zákl. přenesená",J346,0)</f>
        <v>0</v>
      </c>
      <c r="BH346" s="84">
        <f>IF(N346="sníž. přenesená",J346,0)</f>
        <v>0</v>
      </c>
      <c r="BI346" s="84">
        <f>IF(N346="nulová",J346,0)</f>
        <v>0</v>
      </c>
      <c r="BJ346" s="19" t="s">
        <v>74</v>
      </c>
      <c r="BK346" s="84">
        <f>ROUND(I346*H346,2)</f>
        <v>0</v>
      </c>
      <c r="BL346" s="19" t="s">
        <v>126</v>
      </c>
      <c r="BM346" s="83" t="s">
        <v>601</v>
      </c>
    </row>
    <row r="347" spans="1:47" s="2" customFormat="1" ht="29.25">
      <c r="A347" s="26"/>
      <c r="B347" s="27"/>
      <c r="C347" s="200"/>
      <c r="D347" s="251" t="s">
        <v>128</v>
      </c>
      <c r="E347" s="200"/>
      <c r="F347" s="252" t="s">
        <v>602</v>
      </c>
      <c r="G347" s="200"/>
      <c r="H347" s="200"/>
      <c r="I347" s="200"/>
      <c r="J347" s="200"/>
      <c r="K347" s="200"/>
      <c r="L347" s="27"/>
      <c r="M347" s="85"/>
      <c r="N347" s="86"/>
      <c r="O347" s="35"/>
      <c r="P347" s="35"/>
      <c r="Q347" s="35"/>
      <c r="R347" s="35"/>
      <c r="S347" s="35"/>
      <c r="T347" s="36"/>
      <c r="U347" s="26"/>
      <c r="V347" s="26"/>
      <c r="W347" s="26"/>
      <c r="X347" s="26"/>
      <c r="Y347" s="26"/>
      <c r="Z347" s="26"/>
      <c r="AA347" s="26"/>
      <c r="AB347" s="26"/>
      <c r="AC347" s="26"/>
      <c r="AD347" s="26"/>
      <c r="AE347" s="26"/>
      <c r="AT347" s="19" t="s">
        <v>128</v>
      </c>
      <c r="AU347" s="19" t="s">
        <v>76</v>
      </c>
    </row>
    <row r="348" spans="2:51" s="13" customFormat="1" ht="12">
      <c r="B348" s="87"/>
      <c r="C348" s="253"/>
      <c r="D348" s="251" t="s">
        <v>140</v>
      </c>
      <c r="E348" s="254" t="s">
        <v>3</v>
      </c>
      <c r="F348" s="255" t="s">
        <v>603</v>
      </c>
      <c r="G348" s="253"/>
      <c r="H348" s="254" t="s">
        <v>3</v>
      </c>
      <c r="I348" s="253"/>
      <c r="J348" s="253"/>
      <c r="K348" s="253"/>
      <c r="L348" s="87"/>
      <c r="M348" s="89"/>
      <c r="N348" s="90"/>
      <c r="O348" s="90"/>
      <c r="P348" s="90"/>
      <c r="Q348" s="90"/>
      <c r="R348" s="90"/>
      <c r="S348" s="90"/>
      <c r="T348" s="91"/>
      <c r="AT348" s="88" t="s">
        <v>140</v>
      </c>
      <c r="AU348" s="88" t="s">
        <v>76</v>
      </c>
      <c r="AV348" s="13" t="s">
        <v>74</v>
      </c>
      <c r="AW348" s="13" t="s">
        <v>31</v>
      </c>
      <c r="AX348" s="13" t="s">
        <v>69</v>
      </c>
      <c r="AY348" s="88" t="s">
        <v>119</v>
      </c>
    </row>
    <row r="349" spans="2:51" s="14" customFormat="1" ht="12">
      <c r="B349" s="92"/>
      <c r="C349" s="256"/>
      <c r="D349" s="251" t="s">
        <v>140</v>
      </c>
      <c r="E349" s="257" t="s">
        <v>3</v>
      </c>
      <c r="F349" s="258" t="s">
        <v>604</v>
      </c>
      <c r="G349" s="256"/>
      <c r="H349" s="259">
        <v>0.761</v>
      </c>
      <c r="I349" s="256"/>
      <c r="J349" s="256"/>
      <c r="K349" s="256"/>
      <c r="L349" s="92"/>
      <c r="M349" s="94"/>
      <c r="N349" s="95"/>
      <c r="O349" s="95"/>
      <c r="P349" s="95"/>
      <c r="Q349" s="95"/>
      <c r="R349" s="95"/>
      <c r="S349" s="95"/>
      <c r="T349" s="96"/>
      <c r="AT349" s="93" t="s">
        <v>140</v>
      </c>
      <c r="AU349" s="93" t="s">
        <v>76</v>
      </c>
      <c r="AV349" s="14" t="s">
        <v>76</v>
      </c>
      <c r="AW349" s="14" t="s">
        <v>31</v>
      </c>
      <c r="AX349" s="14" t="s">
        <v>69</v>
      </c>
      <c r="AY349" s="93" t="s">
        <v>119</v>
      </c>
    </row>
    <row r="350" spans="2:51" s="15" customFormat="1" ht="12">
      <c r="B350" s="97"/>
      <c r="C350" s="260"/>
      <c r="D350" s="251" t="s">
        <v>140</v>
      </c>
      <c r="E350" s="261" t="s">
        <v>3</v>
      </c>
      <c r="F350" s="262" t="s">
        <v>165</v>
      </c>
      <c r="G350" s="260"/>
      <c r="H350" s="263">
        <v>0.761</v>
      </c>
      <c r="I350" s="260"/>
      <c r="J350" s="260"/>
      <c r="K350" s="260"/>
      <c r="L350" s="97"/>
      <c r="M350" s="99"/>
      <c r="N350" s="100"/>
      <c r="O350" s="100"/>
      <c r="P350" s="100"/>
      <c r="Q350" s="100"/>
      <c r="R350" s="100"/>
      <c r="S350" s="100"/>
      <c r="T350" s="101"/>
      <c r="AT350" s="98" t="s">
        <v>140</v>
      </c>
      <c r="AU350" s="98" t="s">
        <v>76</v>
      </c>
      <c r="AV350" s="15" t="s">
        <v>126</v>
      </c>
      <c r="AW350" s="15" t="s">
        <v>31</v>
      </c>
      <c r="AX350" s="15" t="s">
        <v>74</v>
      </c>
      <c r="AY350" s="98" t="s">
        <v>119</v>
      </c>
    </row>
    <row r="351" spans="1:65" s="2" customFormat="1" ht="24.2" customHeight="1">
      <c r="A351" s="26"/>
      <c r="B351" s="77"/>
      <c r="C351" s="245" t="s">
        <v>605</v>
      </c>
      <c r="D351" s="245" t="s">
        <v>121</v>
      </c>
      <c r="E351" s="246" t="s">
        <v>606</v>
      </c>
      <c r="F351" s="247" t="s">
        <v>607</v>
      </c>
      <c r="G351" s="248" t="s">
        <v>137</v>
      </c>
      <c r="H351" s="249">
        <v>11.7</v>
      </c>
      <c r="I351" s="78"/>
      <c r="J351" s="250">
        <f>ROUND(I351*H351,2)</f>
        <v>0</v>
      </c>
      <c r="K351" s="247" t="s">
        <v>125</v>
      </c>
      <c r="L351" s="27"/>
      <c r="M351" s="79" t="s">
        <v>3</v>
      </c>
      <c r="N351" s="80" t="s">
        <v>41</v>
      </c>
      <c r="O351" s="35"/>
      <c r="P351" s="81">
        <f>O351*H351</f>
        <v>0</v>
      </c>
      <c r="Q351" s="81">
        <v>0</v>
      </c>
      <c r="R351" s="81">
        <f>Q351*H351</f>
        <v>0</v>
      </c>
      <c r="S351" s="81">
        <v>0.066</v>
      </c>
      <c r="T351" s="82">
        <f>S351*H351</f>
        <v>0.7722</v>
      </c>
      <c r="U351" s="26"/>
      <c r="V351" s="26"/>
      <c r="W351" s="26"/>
      <c r="X351" s="26"/>
      <c r="Y351" s="26"/>
      <c r="Z351" s="26"/>
      <c r="AA351" s="26"/>
      <c r="AB351" s="26"/>
      <c r="AC351" s="26"/>
      <c r="AD351" s="26"/>
      <c r="AE351" s="26"/>
      <c r="AR351" s="83" t="s">
        <v>126</v>
      </c>
      <c r="AT351" s="83" t="s">
        <v>121</v>
      </c>
      <c r="AU351" s="83" t="s">
        <v>76</v>
      </c>
      <c r="AY351" s="19" t="s">
        <v>119</v>
      </c>
      <c r="BE351" s="84">
        <f>IF(N351="základní",J351,0)</f>
        <v>0</v>
      </c>
      <c r="BF351" s="84">
        <f>IF(N351="snížená",J351,0)</f>
        <v>0</v>
      </c>
      <c r="BG351" s="84">
        <f>IF(N351="zákl. přenesená",J351,0)</f>
        <v>0</v>
      </c>
      <c r="BH351" s="84">
        <f>IF(N351="sníž. přenesená",J351,0)</f>
        <v>0</v>
      </c>
      <c r="BI351" s="84">
        <f>IF(N351="nulová",J351,0)</f>
        <v>0</v>
      </c>
      <c r="BJ351" s="19" t="s">
        <v>74</v>
      </c>
      <c r="BK351" s="84">
        <f>ROUND(I351*H351,2)</f>
        <v>0</v>
      </c>
      <c r="BL351" s="19" t="s">
        <v>126</v>
      </c>
      <c r="BM351" s="83" t="s">
        <v>608</v>
      </c>
    </row>
    <row r="352" spans="1:47" s="2" customFormat="1" ht="39">
      <c r="A352" s="26"/>
      <c r="B352" s="27"/>
      <c r="C352" s="200"/>
      <c r="D352" s="251" t="s">
        <v>128</v>
      </c>
      <c r="E352" s="200"/>
      <c r="F352" s="252" t="s">
        <v>609</v>
      </c>
      <c r="G352" s="200"/>
      <c r="H352" s="200"/>
      <c r="I352" s="200"/>
      <c r="J352" s="200"/>
      <c r="K352" s="200"/>
      <c r="L352" s="27"/>
      <c r="M352" s="85"/>
      <c r="N352" s="86"/>
      <c r="O352" s="35"/>
      <c r="P352" s="35"/>
      <c r="Q352" s="35"/>
      <c r="R352" s="35"/>
      <c r="S352" s="35"/>
      <c r="T352" s="36"/>
      <c r="U352" s="26"/>
      <c r="V352" s="26"/>
      <c r="W352" s="26"/>
      <c r="X352" s="26"/>
      <c r="Y352" s="26"/>
      <c r="Z352" s="26"/>
      <c r="AA352" s="26"/>
      <c r="AB352" s="26"/>
      <c r="AC352" s="26"/>
      <c r="AD352" s="26"/>
      <c r="AE352" s="26"/>
      <c r="AT352" s="19" t="s">
        <v>128</v>
      </c>
      <c r="AU352" s="19" t="s">
        <v>76</v>
      </c>
    </row>
    <row r="353" spans="2:51" s="14" customFormat="1" ht="12">
      <c r="B353" s="92"/>
      <c r="C353" s="256"/>
      <c r="D353" s="251" t="s">
        <v>140</v>
      </c>
      <c r="E353" s="257" t="s">
        <v>3</v>
      </c>
      <c r="F353" s="258" t="s">
        <v>610</v>
      </c>
      <c r="G353" s="256"/>
      <c r="H353" s="259">
        <v>11.7</v>
      </c>
      <c r="I353" s="256"/>
      <c r="J353" s="256"/>
      <c r="K353" s="256"/>
      <c r="L353" s="92"/>
      <c r="M353" s="94"/>
      <c r="N353" s="95"/>
      <c r="O353" s="95"/>
      <c r="P353" s="95"/>
      <c r="Q353" s="95"/>
      <c r="R353" s="95"/>
      <c r="S353" s="95"/>
      <c r="T353" s="96"/>
      <c r="AT353" s="93" t="s">
        <v>140</v>
      </c>
      <c r="AU353" s="93" t="s">
        <v>76</v>
      </c>
      <c r="AV353" s="14" t="s">
        <v>76</v>
      </c>
      <c r="AW353" s="14" t="s">
        <v>31</v>
      </c>
      <c r="AX353" s="14" t="s">
        <v>74</v>
      </c>
      <c r="AY353" s="93" t="s">
        <v>119</v>
      </c>
    </row>
    <row r="354" spans="1:65" s="2" customFormat="1" ht="24.2" customHeight="1">
      <c r="A354" s="26"/>
      <c r="B354" s="77"/>
      <c r="C354" s="245" t="s">
        <v>611</v>
      </c>
      <c r="D354" s="245" t="s">
        <v>121</v>
      </c>
      <c r="E354" s="246" t="s">
        <v>612</v>
      </c>
      <c r="F354" s="247" t="s">
        <v>613</v>
      </c>
      <c r="G354" s="248" t="s">
        <v>137</v>
      </c>
      <c r="H354" s="249">
        <v>12.96</v>
      </c>
      <c r="I354" s="78"/>
      <c r="J354" s="250">
        <f>ROUND(I354*H354,2)</f>
        <v>0</v>
      </c>
      <c r="K354" s="247" t="s">
        <v>125</v>
      </c>
      <c r="L354" s="27"/>
      <c r="M354" s="79" t="s">
        <v>3</v>
      </c>
      <c r="N354" s="80" t="s">
        <v>41</v>
      </c>
      <c r="O354" s="35"/>
      <c r="P354" s="81">
        <f>O354*H354</f>
        <v>0</v>
      </c>
      <c r="Q354" s="81">
        <v>0</v>
      </c>
      <c r="R354" s="81">
        <f>Q354*H354</f>
        <v>0</v>
      </c>
      <c r="S354" s="81">
        <v>0.019</v>
      </c>
      <c r="T354" s="82">
        <f>S354*H354</f>
        <v>0.24624000000000001</v>
      </c>
      <c r="U354" s="26"/>
      <c r="V354" s="26"/>
      <c r="W354" s="26"/>
      <c r="X354" s="26"/>
      <c r="Y354" s="26"/>
      <c r="Z354" s="26"/>
      <c r="AA354" s="26"/>
      <c r="AB354" s="26"/>
      <c r="AC354" s="26"/>
      <c r="AD354" s="26"/>
      <c r="AE354" s="26"/>
      <c r="AR354" s="83" t="s">
        <v>126</v>
      </c>
      <c r="AT354" s="83" t="s">
        <v>121</v>
      </c>
      <c r="AU354" s="83" t="s">
        <v>76</v>
      </c>
      <c r="AY354" s="19" t="s">
        <v>119</v>
      </c>
      <c r="BE354" s="84">
        <f>IF(N354="základní",J354,0)</f>
        <v>0</v>
      </c>
      <c r="BF354" s="84">
        <f>IF(N354="snížená",J354,0)</f>
        <v>0</v>
      </c>
      <c r="BG354" s="84">
        <f>IF(N354="zákl. přenesená",J354,0)</f>
        <v>0</v>
      </c>
      <c r="BH354" s="84">
        <f>IF(N354="sníž. přenesená",J354,0)</f>
        <v>0</v>
      </c>
      <c r="BI354" s="84">
        <f>IF(N354="nulová",J354,0)</f>
        <v>0</v>
      </c>
      <c r="BJ354" s="19" t="s">
        <v>74</v>
      </c>
      <c r="BK354" s="84">
        <f>ROUND(I354*H354,2)</f>
        <v>0</v>
      </c>
      <c r="BL354" s="19" t="s">
        <v>126</v>
      </c>
      <c r="BM354" s="83" t="s">
        <v>614</v>
      </c>
    </row>
    <row r="355" spans="1:47" s="2" customFormat="1" ht="39">
      <c r="A355" s="26"/>
      <c r="B355" s="27"/>
      <c r="C355" s="200"/>
      <c r="D355" s="251" t="s">
        <v>128</v>
      </c>
      <c r="E355" s="200"/>
      <c r="F355" s="252" t="s">
        <v>609</v>
      </c>
      <c r="G355" s="200"/>
      <c r="H355" s="200"/>
      <c r="I355" s="200"/>
      <c r="J355" s="200"/>
      <c r="K355" s="200"/>
      <c r="L355" s="27"/>
      <c r="M355" s="85"/>
      <c r="N355" s="86"/>
      <c r="O355" s="35"/>
      <c r="P355" s="35"/>
      <c r="Q355" s="35"/>
      <c r="R355" s="35"/>
      <c r="S355" s="35"/>
      <c r="T355" s="36"/>
      <c r="U355" s="26"/>
      <c r="V355" s="26"/>
      <c r="W355" s="26"/>
      <c r="X355" s="26"/>
      <c r="Y355" s="26"/>
      <c r="Z355" s="26"/>
      <c r="AA355" s="26"/>
      <c r="AB355" s="26"/>
      <c r="AC355" s="26"/>
      <c r="AD355" s="26"/>
      <c r="AE355" s="26"/>
      <c r="AT355" s="19" t="s">
        <v>128</v>
      </c>
      <c r="AU355" s="19" t="s">
        <v>76</v>
      </c>
    </row>
    <row r="356" spans="2:51" s="14" customFormat="1" ht="12">
      <c r="B356" s="92"/>
      <c r="C356" s="256"/>
      <c r="D356" s="251" t="s">
        <v>140</v>
      </c>
      <c r="E356" s="257" t="s">
        <v>3</v>
      </c>
      <c r="F356" s="258" t="s">
        <v>615</v>
      </c>
      <c r="G356" s="256"/>
      <c r="H356" s="259">
        <v>12.96</v>
      </c>
      <c r="I356" s="256"/>
      <c r="J356" s="256"/>
      <c r="K356" s="256"/>
      <c r="L356" s="92"/>
      <c r="M356" s="94"/>
      <c r="N356" s="95"/>
      <c r="O356" s="95"/>
      <c r="P356" s="95"/>
      <c r="Q356" s="95"/>
      <c r="R356" s="95"/>
      <c r="S356" s="95"/>
      <c r="T356" s="96"/>
      <c r="AT356" s="93" t="s">
        <v>140</v>
      </c>
      <c r="AU356" s="93" t="s">
        <v>76</v>
      </c>
      <c r="AV356" s="14" t="s">
        <v>76</v>
      </c>
      <c r="AW356" s="14" t="s">
        <v>31</v>
      </c>
      <c r="AX356" s="14" t="s">
        <v>74</v>
      </c>
      <c r="AY356" s="93" t="s">
        <v>119</v>
      </c>
    </row>
    <row r="357" spans="1:65" s="2" customFormat="1" ht="24.2" customHeight="1">
      <c r="A357" s="26"/>
      <c r="B357" s="77"/>
      <c r="C357" s="245" t="s">
        <v>616</v>
      </c>
      <c r="D357" s="245" t="s">
        <v>121</v>
      </c>
      <c r="E357" s="246" t="s">
        <v>617</v>
      </c>
      <c r="F357" s="247" t="s">
        <v>618</v>
      </c>
      <c r="G357" s="248" t="s">
        <v>169</v>
      </c>
      <c r="H357" s="249">
        <v>1.368</v>
      </c>
      <c r="I357" s="78"/>
      <c r="J357" s="250">
        <f>ROUND(I357*H357,2)</f>
        <v>0</v>
      </c>
      <c r="K357" s="247" t="s">
        <v>125</v>
      </c>
      <c r="L357" s="27"/>
      <c r="M357" s="79" t="s">
        <v>3</v>
      </c>
      <c r="N357" s="80" t="s">
        <v>41</v>
      </c>
      <c r="O357" s="35"/>
      <c r="P357" s="81">
        <f>O357*H357</f>
        <v>0</v>
      </c>
      <c r="Q357" s="81">
        <v>0</v>
      </c>
      <c r="R357" s="81">
        <f>Q357*H357</f>
        <v>0</v>
      </c>
      <c r="S357" s="81">
        <v>1.8</v>
      </c>
      <c r="T357" s="82">
        <f>S357*H357</f>
        <v>2.4624</v>
      </c>
      <c r="U357" s="26"/>
      <c r="V357" s="26"/>
      <c r="W357" s="26"/>
      <c r="X357" s="26"/>
      <c r="Y357" s="26"/>
      <c r="Z357" s="26"/>
      <c r="AA357" s="26"/>
      <c r="AB357" s="26"/>
      <c r="AC357" s="26"/>
      <c r="AD357" s="26"/>
      <c r="AE357" s="26"/>
      <c r="AR357" s="83" t="s">
        <v>126</v>
      </c>
      <c r="AT357" s="83" t="s">
        <v>121</v>
      </c>
      <c r="AU357" s="83" t="s">
        <v>76</v>
      </c>
      <c r="AY357" s="19" t="s">
        <v>119</v>
      </c>
      <c r="BE357" s="84">
        <f>IF(N357="základní",J357,0)</f>
        <v>0</v>
      </c>
      <c r="BF357" s="84">
        <f>IF(N357="snížená",J357,0)</f>
        <v>0</v>
      </c>
      <c r="BG357" s="84">
        <f>IF(N357="zákl. přenesená",J357,0)</f>
        <v>0</v>
      </c>
      <c r="BH357" s="84">
        <f>IF(N357="sníž. přenesená",J357,0)</f>
        <v>0</v>
      </c>
      <c r="BI357" s="84">
        <f>IF(N357="nulová",J357,0)</f>
        <v>0</v>
      </c>
      <c r="BJ357" s="19" t="s">
        <v>74</v>
      </c>
      <c r="BK357" s="84">
        <f>ROUND(I357*H357,2)</f>
        <v>0</v>
      </c>
      <c r="BL357" s="19" t="s">
        <v>126</v>
      </c>
      <c r="BM357" s="83" t="s">
        <v>619</v>
      </c>
    </row>
    <row r="358" spans="2:51" s="14" customFormat="1" ht="12">
      <c r="B358" s="92"/>
      <c r="C358" s="256"/>
      <c r="D358" s="251" t="s">
        <v>140</v>
      </c>
      <c r="E358" s="257" t="s">
        <v>3</v>
      </c>
      <c r="F358" s="258" t="s">
        <v>620</v>
      </c>
      <c r="G358" s="256"/>
      <c r="H358" s="259">
        <v>0.72</v>
      </c>
      <c r="I358" s="256"/>
      <c r="J358" s="256"/>
      <c r="K358" s="256"/>
      <c r="L358" s="92"/>
      <c r="M358" s="94"/>
      <c r="N358" s="95"/>
      <c r="O358" s="95"/>
      <c r="P358" s="95"/>
      <c r="Q358" s="95"/>
      <c r="R358" s="95"/>
      <c r="S358" s="95"/>
      <c r="T358" s="96"/>
      <c r="AT358" s="93" t="s">
        <v>140</v>
      </c>
      <c r="AU358" s="93" t="s">
        <v>76</v>
      </c>
      <c r="AV358" s="14" t="s">
        <v>76</v>
      </c>
      <c r="AW358" s="14" t="s">
        <v>31</v>
      </c>
      <c r="AX358" s="14" t="s">
        <v>69</v>
      </c>
      <c r="AY358" s="93" t="s">
        <v>119</v>
      </c>
    </row>
    <row r="359" spans="2:51" s="14" customFormat="1" ht="12">
      <c r="B359" s="92"/>
      <c r="C359" s="256"/>
      <c r="D359" s="251" t="s">
        <v>140</v>
      </c>
      <c r="E359" s="257" t="s">
        <v>3</v>
      </c>
      <c r="F359" s="258" t="s">
        <v>621</v>
      </c>
      <c r="G359" s="256"/>
      <c r="H359" s="259">
        <v>0.648</v>
      </c>
      <c r="I359" s="256"/>
      <c r="J359" s="256"/>
      <c r="K359" s="256"/>
      <c r="L359" s="92"/>
      <c r="M359" s="94"/>
      <c r="N359" s="95"/>
      <c r="O359" s="95"/>
      <c r="P359" s="95"/>
      <c r="Q359" s="95"/>
      <c r="R359" s="95"/>
      <c r="S359" s="95"/>
      <c r="T359" s="96"/>
      <c r="AT359" s="93" t="s">
        <v>140</v>
      </c>
      <c r="AU359" s="93" t="s">
        <v>76</v>
      </c>
      <c r="AV359" s="14" t="s">
        <v>76</v>
      </c>
      <c r="AW359" s="14" t="s">
        <v>31</v>
      </c>
      <c r="AX359" s="14" t="s">
        <v>69</v>
      </c>
      <c r="AY359" s="93" t="s">
        <v>119</v>
      </c>
    </row>
    <row r="360" spans="2:51" s="15" customFormat="1" ht="12">
      <c r="B360" s="97"/>
      <c r="C360" s="260"/>
      <c r="D360" s="251" t="s">
        <v>140</v>
      </c>
      <c r="E360" s="261" t="s">
        <v>3</v>
      </c>
      <c r="F360" s="262" t="s">
        <v>165</v>
      </c>
      <c r="G360" s="260"/>
      <c r="H360" s="263">
        <v>1.3679999999999999</v>
      </c>
      <c r="I360" s="260"/>
      <c r="J360" s="260"/>
      <c r="K360" s="260"/>
      <c r="L360" s="97"/>
      <c r="M360" s="99"/>
      <c r="N360" s="100"/>
      <c r="O360" s="100"/>
      <c r="P360" s="100"/>
      <c r="Q360" s="100"/>
      <c r="R360" s="100"/>
      <c r="S360" s="100"/>
      <c r="T360" s="101"/>
      <c r="AT360" s="98" t="s">
        <v>140</v>
      </c>
      <c r="AU360" s="98" t="s">
        <v>76</v>
      </c>
      <c r="AV360" s="15" t="s">
        <v>126</v>
      </c>
      <c r="AW360" s="15" t="s">
        <v>31</v>
      </c>
      <c r="AX360" s="15" t="s">
        <v>74</v>
      </c>
      <c r="AY360" s="98" t="s">
        <v>119</v>
      </c>
    </row>
    <row r="361" spans="1:65" s="2" customFormat="1" ht="24.2" customHeight="1">
      <c r="A361" s="26"/>
      <c r="B361" s="77"/>
      <c r="C361" s="245" t="s">
        <v>622</v>
      </c>
      <c r="D361" s="245" t="s">
        <v>121</v>
      </c>
      <c r="E361" s="246" t="s">
        <v>623</v>
      </c>
      <c r="F361" s="247" t="s">
        <v>624</v>
      </c>
      <c r="G361" s="248" t="s">
        <v>154</v>
      </c>
      <c r="H361" s="249">
        <v>7.6</v>
      </c>
      <c r="I361" s="78"/>
      <c r="J361" s="250">
        <f>ROUND(I361*H361,2)</f>
        <v>0</v>
      </c>
      <c r="K361" s="247" t="s">
        <v>125</v>
      </c>
      <c r="L361" s="27"/>
      <c r="M361" s="79" t="s">
        <v>3</v>
      </c>
      <c r="N361" s="80" t="s">
        <v>41</v>
      </c>
      <c r="O361" s="35"/>
      <c r="P361" s="81">
        <f>O361*H361</f>
        <v>0</v>
      </c>
      <c r="Q361" s="81">
        <v>0.04735</v>
      </c>
      <c r="R361" s="81">
        <f>Q361*H361</f>
        <v>0.35986</v>
      </c>
      <c r="S361" s="81">
        <v>0</v>
      </c>
      <c r="T361" s="82">
        <f>S361*H361</f>
        <v>0</v>
      </c>
      <c r="U361" s="26"/>
      <c r="V361" s="26"/>
      <c r="W361" s="26"/>
      <c r="X361" s="26"/>
      <c r="Y361" s="26"/>
      <c r="Z361" s="26"/>
      <c r="AA361" s="26"/>
      <c r="AB361" s="26"/>
      <c r="AC361" s="26"/>
      <c r="AD361" s="26"/>
      <c r="AE361" s="26"/>
      <c r="AR361" s="83" t="s">
        <v>126</v>
      </c>
      <c r="AT361" s="83" t="s">
        <v>121</v>
      </c>
      <c r="AU361" s="83" t="s">
        <v>76</v>
      </c>
      <c r="AY361" s="19" t="s">
        <v>119</v>
      </c>
      <c r="BE361" s="84">
        <f>IF(N361="základní",J361,0)</f>
        <v>0</v>
      </c>
      <c r="BF361" s="84">
        <f>IF(N361="snížená",J361,0)</f>
        <v>0</v>
      </c>
      <c r="BG361" s="84">
        <f>IF(N361="zákl. přenesená",J361,0)</f>
        <v>0</v>
      </c>
      <c r="BH361" s="84">
        <f>IF(N361="sníž. přenesená",J361,0)</f>
        <v>0</v>
      </c>
      <c r="BI361" s="84">
        <f>IF(N361="nulová",J361,0)</f>
        <v>0</v>
      </c>
      <c r="BJ361" s="19" t="s">
        <v>74</v>
      </c>
      <c r="BK361" s="84">
        <f>ROUND(I361*H361,2)</f>
        <v>0</v>
      </c>
      <c r="BL361" s="19" t="s">
        <v>126</v>
      </c>
      <c r="BM361" s="83" t="s">
        <v>625</v>
      </c>
    </row>
    <row r="362" spans="1:47" s="2" customFormat="1" ht="48.75">
      <c r="A362" s="26"/>
      <c r="B362" s="27"/>
      <c r="C362" s="200"/>
      <c r="D362" s="251" t="s">
        <v>128</v>
      </c>
      <c r="E362" s="200"/>
      <c r="F362" s="252" t="s">
        <v>626</v>
      </c>
      <c r="G362" s="200"/>
      <c r="H362" s="200"/>
      <c r="I362" s="200"/>
      <c r="J362" s="200"/>
      <c r="K362" s="200"/>
      <c r="L362" s="27"/>
      <c r="M362" s="85"/>
      <c r="N362" s="86"/>
      <c r="O362" s="35"/>
      <c r="P362" s="35"/>
      <c r="Q362" s="35"/>
      <c r="R362" s="35"/>
      <c r="S362" s="35"/>
      <c r="T362" s="36"/>
      <c r="U362" s="26"/>
      <c r="V362" s="26"/>
      <c r="W362" s="26"/>
      <c r="X362" s="26"/>
      <c r="Y362" s="26"/>
      <c r="Z362" s="26"/>
      <c r="AA362" s="26"/>
      <c r="AB362" s="26"/>
      <c r="AC362" s="26"/>
      <c r="AD362" s="26"/>
      <c r="AE362" s="26"/>
      <c r="AT362" s="19" t="s">
        <v>128</v>
      </c>
      <c r="AU362" s="19" t="s">
        <v>76</v>
      </c>
    </row>
    <row r="363" spans="2:51" s="14" customFormat="1" ht="12">
      <c r="B363" s="92"/>
      <c r="C363" s="256"/>
      <c r="D363" s="251" t="s">
        <v>140</v>
      </c>
      <c r="E363" s="257" t="s">
        <v>3</v>
      </c>
      <c r="F363" s="258" t="s">
        <v>627</v>
      </c>
      <c r="G363" s="256"/>
      <c r="H363" s="259">
        <v>7.6</v>
      </c>
      <c r="I363" s="256"/>
      <c r="J363" s="256"/>
      <c r="K363" s="256"/>
      <c r="L363" s="92"/>
      <c r="M363" s="94"/>
      <c r="N363" s="95"/>
      <c r="O363" s="95"/>
      <c r="P363" s="95"/>
      <c r="Q363" s="95"/>
      <c r="R363" s="95"/>
      <c r="S363" s="95"/>
      <c r="T363" s="96"/>
      <c r="AT363" s="93" t="s">
        <v>140</v>
      </c>
      <c r="AU363" s="93" t="s">
        <v>76</v>
      </c>
      <c r="AV363" s="14" t="s">
        <v>76</v>
      </c>
      <c r="AW363" s="14" t="s">
        <v>31</v>
      </c>
      <c r="AX363" s="14" t="s">
        <v>74</v>
      </c>
      <c r="AY363" s="93" t="s">
        <v>119</v>
      </c>
    </row>
    <row r="364" spans="1:65" s="2" customFormat="1" ht="24.2" customHeight="1">
      <c r="A364" s="26"/>
      <c r="B364" s="77"/>
      <c r="C364" s="245" t="s">
        <v>628</v>
      </c>
      <c r="D364" s="245" t="s">
        <v>121</v>
      </c>
      <c r="E364" s="246" t="s">
        <v>629</v>
      </c>
      <c r="F364" s="247" t="s">
        <v>630</v>
      </c>
      <c r="G364" s="248" t="s">
        <v>154</v>
      </c>
      <c r="H364" s="249">
        <v>0.6</v>
      </c>
      <c r="I364" s="78"/>
      <c r="J364" s="250">
        <f>ROUND(I364*H364,2)</f>
        <v>0</v>
      </c>
      <c r="K364" s="247" t="s">
        <v>125</v>
      </c>
      <c r="L364" s="27"/>
      <c r="M364" s="79" t="s">
        <v>3</v>
      </c>
      <c r="N364" s="80" t="s">
        <v>41</v>
      </c>
      <c r="O364" s="35"/>
      <c r="P364" s="81">
        <f>O364*H364</f>
        <v>0</v>
      </c>
      <c r="Q364" s="81">
        <v>0.00232</v>
      </c>
      <c r="R364" s="81">
        <f>Q364*H364</f>
        <v>0.001392</v>
      </c>
      <c r="S364" s="81">
        <v>0.101</v>
      </c>
      <c r="T364" s="82">
        <f>S364*H364</f>
        <v>0.0606</v>
      </c>
      <c r="U364" s="26"/>
      <c r="V364" s="26"/>
      <c r="W364" s="26"/>
      <c r="X364" s="26"/>
      <c r="Y364" s="26"/>
      <c r="Z364" s="26"/>
      <c r="AA364" s="26"/>
      <c r="AB364" s="26"/>
      <c r="AC364" s="26"/>
      <c r="AD364" s="26"/>
      <c r="AE364" s="26"/>
      <c r="AR364" s="83" t="s">
        <v>126</v>
      </c>
      <c r="AT364" s="83" t="s">
        <v>121</v>
      </c>
      <c r="AU364" s="83" t="s">
        <v>76</v>
      </c>
      <c r="AY364" s="19" t="s">
        <v>119</v>
      </c>
      <c r="BE364" s="84">
        <f>IF(N364="základní",J364,0)</f>
        <v>0</v>
      </c>
      <c r="BF364" s="84">
        <f>IF(N364="snížená",J364,0)</f>
        <v>0</v>
      </c>
      <c r="BG364" s="84">
        <f>IF(N364="zákl. přenesená",J364,0)</f>
        <v>0</v>
      </c>
      <c r="BH364" s="84">
        <f>IF(N364="sníž. přenesená",J364,0)</f>
        <v>0</v>
      </c>
      <c r="BI364" s="84">
        <f>IF(N364="nulová",J364,0)</f>
        <v>0</v>
      </c>
      <c r="BJ364" s="19" t="s">
        <v>74</v>
      </c>
      <c r="BK364" s="84">
        <f>ROUND(I364*H364,2)</f>
        <v>0</v>
      </c>
      <c r="BL364" s="19" t="s">
        <v>126</v>
      </c>
      <c r="BM364" s="83" t="s">
        <v>631</v>
      </c>
    </row>
    <row r="365" spans="1:47" s="2" customFormat="1" ht="48.75">
      <c r="A365" s="26"/>
      <c r="B365" s="27"/>
      <c r="C365" s="200"/>
      <c r="D365" s="251" t="s">
        <v>128</v>
      </c>
      <c r="E365" s="200"/>
      <c r="F365" s="252" t="s">
        <v>632</v>
      </c>
      <c r="G365" s="200"/>
      <c r="H365" s="200"/>
      <c r="I365" s="200"/>
      <c r="J365" s="200"/>
      <c r="K365" s="200"/>
      <c r="L365" s="27"/>
      <c r="M365" s="85"/>
      <c r="N365" s="86"/>
      <c r="O365" s="35"/>
      <c r="P365" s="35"/>
      <c r="Q365" s="35"/>
      <c r="R365" s="35"/>
      <c r="S365" s="35"/>
      <c r="T365" s="36"/>
      <c r="U365" s="26"/>
      <c r="V365" s="26"/>
      <c r="W365" s="26"/>
      <c r="X365" s="26"/>
      <c r="Y365" s="26"/>
      <c r="Z365" s="26"/>
      <c r="AA365" s="26"/>
      <c r="AB365" s="26"/>
      <c r="AC365" s="26"/>
      <c r="AD365" s="26"/>
      <c r="AE365" s="26"/>
      <c r="AT365" s="19" t="s">
        <v>128</v>
      </c>
      <c r="AU365" s="19" t="s">
        <v>76</v>
      </c>
    </row>
    <row r="366" spans="2:51" s="14" customFormat="1" ht="12">
      <c r="B366" s="92"/>
      <c r="C366" s="256"/>
      <c r="D366" s="251" t="s">
        <v>140</v>
      </c>
      <c r="E366" s="257" t="s">
        <v>3</v>
      </c>
      <c r="F366" s="258" t="s">
        <v>633</v>
      </c>
      <c r="G366" s="256"/>
      <c r="H366" s="259">
        <v>0.6</v>
      </c>
      <c r="I366" s="256"/>
      <c r="J366" s="256"/>
      <c r="K366" s="256"/>
      <c r="L366" s="92"/>
      <c r="M366" s="94"/>
      <c r="N366" s="95"/>
      <c r="O366" s="95"/>
      <c r="P366" s="95"/>
      <c r="Q366" s="95"/>
      <c r="R366" s="95"/>
      <c r="S366" s="95"/>
      <c r="T366" s="96"/>
      <c r="AT366" s="93" t="s">
        <v>140</v>
      </c>
      <c r="AU366" s="93" t="s">
        <v>76</v>
      </c>
      <c r="AV366" s="14" t="s">
        <v>76</v>
      </c>
      <c r="AW366" s="14" t="s">
        <v>31</v>
      </c>
      <c r="AX366" s="14" t="s">
        <v>74</v>
      </c>
      <c r="AY366" s="93" t="s">
        <v>119</v>
      </c>
    </row>
    <row r="367" spans="1:65" s="2" customFormat="1" ht="14.45" customHeight="1">
      <c r="A367" s="26"/>
      <c r="B367" s="77"/>
      <c r="C367" s="245" t="s">
        <v>634</v>
      </c>
      <c r="D367" s="245" t="s">
        <v>121</v>
      </c>
      <c r="E367" s="246" t="s">
        <v>635</v>
      </c>
      <c r="F367" s="247" t="s">
        <v>636</v>
      </c>
      <c r="G367" s="248" t="s">
        <v>154</v>
      </c>
      <c r="H367" s="249">
        <v>7.2</v>
      </c>
      <c r="I367" s="78"/>
      <c r="J367" s="250">
        <f>ROUND(I367*H367,2)</f>
        <v>0</v>
      </c>
      <c r="K367" s="247" t="s">
        <v>125</v>
      </c>
      <c r="L367" s="27"/>
      <c r="M367" s="79" t="s">
        <v>3</v>
      </c>
      <c r="N367" s="80" t="s">
        <v>41</v>
      </c>
      <c r="O367" s="35"/>
      <c r="P367" s="81">
        <f>O367*H367</f>
        <v>0</v>
      </c>
      <c r="Q367" s="81">
        <v>0.00022</v>
      </c>
      <c r="R367" s="81">
        <f>Q367*H367</f>
        <v>0.0015840000000000001</v>
      </c>
      <c r="S367" s="81">
        <v>0</v>
      </c>
      <c r="T367" s="82">
        <f>S367*H367</f>
        <v>0</v>
      </c>
      <c r="U367" s="26"/>
      <c r="V367" s="26"/>
      <c r="W367" s="26"/>
      <c r="X367" s="26"/>
      <c r="Y367" s="26"/>
      <c r="Z367" s="26"/>
      <c r="AA367" s="26"/>
      <c r="AB367" s="26"/>
      <c r="AC367" s="26"/>
      <c r="AD367" s="26"/>
      <c r="AE367" s="26"/>
      <c r="AR367" s="83" t="s">
        <v>126</v>
      </c>
      <c r="AT367" s="83" t="s">
        <v>121</v>
      </c>
      <c r="AU367" s="83" t="s">
        <v>76</v>
      </c>
      <c r="AY367" s="19" t="s">
        <v>119</v>
      </c>
      <c r="BE367" s="84">
        <f>IF(N367="základní",J367,0)</f>
        <v>0</v>
      </c>
      <c r="BF367" s="84">
        <f>IF(N367="snížená",J367,0)</f>
        <v>0</v>
      </c>
      <c r="BG367" s="84">
        <f>IF(N367="zákl. přenesená",J367,0)</f>
        <v>0</v>
      </c>
      <c r="BH367" s="84">
        <f>IF(N367="sníž. přenesená",J367,0)</f>
        <v>0</v>
      </c>
      <c r="BI367" s="84">
        <f>IF(N367="nulová",J367,0)</f>
        <v>0</v>
      </c>
      <c r="BJ367" s="19" t="s">
        <v>74</v>
      </c>
      <c r="BK367" s="84">
        <f>ROUND(I367*H367,2)</f>
        <v>0</v>
      </c>
      <c r="BL367" s="19" t="s">
        <v>126</v>
      </c>
      <c r="BM367" s="83" t="s">
        <v>637</v>
      </c>
    </row>
    <row r="368" spans="1:47" s="2" customFormat="1" ht="78">
      <c r="A368" s="26"/>
      <c r="B368" s="27"/>
      <c r="C368" s="200"/>
      <c r="D368" s="251" t="s">
        <v>128</v>
      </c>
      <c r="E368" s="200"/>
      <c r="F368" s="252" t="s">
        <v>638</v>
      </c>
      <c r="G368" s="200"/>
      <c r="H368" s="200"/>
      <c r="I368" s="200"/>
      <c r="J368" s="200"/>
      <c r="K368" s="200"/>
      <c r="L368" s="27"/>
      <c r="M368" s="85"/>
      <c r="N368" s="86"/>
      <c r="O368" s="35"/>
      <c r="P368" s="35"/>
      <c r="Q368" s="35"/>
      <c r="R368" s="35"/>
      <c r="S368" s="35"/>
      <c r="T368" s="36"/>
      <c r="U368" s="26"/>
      <c r="V368" s="26"/>
      <c r="W368" s="26"/>
      <c r="X368" s="26"/>
      <c r="Y368" s="26"/>
      <c r="Z368" s="26"/>
      <c r="AA368" s="26"/>
      <c r="AB368" s="26"/>
      <c r="AC368" s="26"/>
      <c r="AD368" s="26"/>
      <c r="AE368" s="26"/>
      <c r="AT368" s="19" t="s">
        <v>128</v>
      </c>
      <c r="AU368" s="19" t="s">
        <v>76</v>
      </c>
    </row>
    <row r="369" spans="2:51" s="14" customFormat="1" ht="12">
      <c r="B369" s="92"/>
      <c r="C369" s="256"/>
      <c r="D369" s="251" t="s">
        <v>140</v>
      </c>
      <c r="E369" s="257" t="s">
        <v>3</v>
      </c>
      <c r="F369" s="258" t="s">
        <v>639</v>
      </c>
      <c r="G369" s="256"/>
      <c r="H369" s="259">
        <v>7.2</v>
      </c>
      <c r="I369" s="256"/>
      <c r="J369" s="256"/>
      <c r="K369" s="256"/>
      <c r="L369" s="92"/>
      <c r="M369" s="94"/>
      <c r="N369" s="95"/>
      <c r="O369" s="95"/>
      <c r="P369" s="95"/>
      <c r="Q369" s="95"/>
      <c r="R369" s="95"/>
      <c r="S369" s="95"/>
      <c r="T369" s="96"/>
      <c r="AT369" s="93" t="s">
        <v>140</v>
      </c>
      <c r="AU369" s="93" t="s">
        <v>76</v>
      </c>
      <c r="AV369" s="14" t="s">
        <v>76</v>
      </c>
      <c r="AW369" s="14" t="s">
        <v>31</v>
      </c>
      <c r="AX369" s="14" t="s">
        <v>74</v>
      </c>
      <c r="AY369" s="93" t="s">
        <v>119</v>
      </c>
    </row>
    <row r="370" spans="1:65" s="2" customFormat="1" ht="14.45" customHeight="1">
      <c r="A370" s="26"/>
      <c r="B370" s="77"/>
      <c r="C370" s="245" t="s">
        <v>640</v>
      </c>
      <c r="D370" s="245" t="s">
        <v>121</v>
      </c>
      <c r="E370" s="246" t="s">
        <v>641</v>
      </c>
      <c r="F370" s="247" t="s">
        <v>642</v>
      </c>
      <c r="G370" s="248" t="s">
        <v>154</v>
      </c>
      <c r="H370" s="249">
        <v>15.62</v>
      </c>
      <c r="I370" s="78"/>
      <c r="J370" s="250">
        <f>ROUND(I370*H370,2)</f>
        <v>0</v>
      </c>
      <c r="K370" s="247" t="s">
        <v>125</v>
      </c>
      <c r="L370" s="27"/>
      <c r="M370" s="79" t="s">
        <v>3</v>
      </c>
      <c r="N370" s="80" t="s">
        <v>41</v>
      </c>
      <c r="O370" s="35"/>
      <c r="P370" s="81">
        <f>O370*H370</f>
        <v>0</v>
      </c>
      <c r="Q370" s="81">
        <v>0</v>
      </c>
      <c r="R370" s="81">
        <f>Q370*H370</f>
        <v>0</v>
      </c>
      <c r="S370" s="81">
        <v>0</v>
      </c>
      <c r="T370" s="82">
        <f>S370*H370</f>
        <v>0</v>
      </c>
      <c r="U370" s="26"/>
      <c r="V370" s="26"/>
      <c r="W370" s="26"/>
      <c r="X370" s="26"/>
      <c r="Y370" s="26"/>
      <c r="Z370" s="26"/>
      <c r="AA370" s="26"/>
      <c r="AB370" s="26"/>
      <c r="AC370" s="26"/>
      <c r="AD370" s="26"/>
      <c r="AE370" s="26"/>
      <c r="AR370" s="83" t="s">
        <v>126</v>
      </c>
      <c r="AT370" s="83" t="s">
        <v>121</v>
      </c>
      <c r="AU370" s="83" t="s">
        <v>76</v>
      </c>
      <c r="AY370" s="19" t="s">
        <v>119</v>
      </c>
      <c r="BE370" s="84">
        <f>IF(N370="základní",J370,0)</f>
        <v>0</v>
      </c>
      <c r="BF370" s="84">
        <f>IF(N370="snížená",J370,0)</f>
        <v>0</v>
      </c>
      <c r="BG370" s="84">
        <f>IF(N370="zákl. přenesená",J370,0)</f>
        <v>0</v>
      </c>
      <c r="BH370" s="84">
        <f>IF(N370="sníž. přenesená",J370,0)</f>
        <v>0</v>
      </c>
      <c r="BI370" s="84">
        <f>IF(N370="nulová",J370,0)</f>
        <v>0</v>
      </c>
      <c r="BJ370" s="19" t="s">
        <v>74</v>
      </c>
      <c r="BK370" s="84">
        <f>ROUND(I370*H370,2)</f>
        <v>0</v>
      </c>
      <c r="BL370" s="19" t="s">
        <v>126</v>
      </c>
      <c r="BM370" s="83" t="s">
        <v>643</v>
      </c>
    </row>
    <row r="371" spans="2:51" s="13" customFormat="1" ht="12">
      <c r="B371" s="87"/>
      <c r="C371" s="253"/>
      <c r="D371" s="251" t="s">
        <v>140</v>
      </c>
      <c r="E371" s="254" t="s">
        <v>3</v>
      </c>
      <c r="F371" s="255" t="s">
        <v>603</v>
      </c>
      <c r="G371" s="253"/>
      <c r="H371" s="254" t="s">
        <v>3</v>
      </c>
      <c r="I371" s="253"/>
      <c r="J371" s="253"/>
      <c r="K371" s="253"/>
      <c r="L371" s="87"/>
      <c r="M371" s="89"/>
      <c r="N371" s="90"/>
      <c r="O371" s="90"/>
      <c r="P371" s="90"/>
      <c r="Q371" s="90"/>
      <c r="R371" s="90"/>
      <c r="S371" s="90"/>
      <c r="T371" s="91"/>
      <c r="AT371" s="88" t="s">
        <v>140</v>
      </c>
      <c r="AU371" s="88" t="s">
        <v>76</v>
      </c>
      <c r="AV371" s="13" t="s">
        <v>74</v>
      </c>
      <c r="AW371" s="13" t="s">
        <v>31</v>
      </c>
      <c r="AX371" s="13" t="s">
        <v>69</v>
      </c>
      <c r="AY371" s="88" t="s">
        <v>119</v>
      </c>
    </row>
    <row r="372" spans="2:51" s="14" customFormat="1" ht="12">
      <c r="B372" s="92"/>
      <c r="C372" s="256"/>
      <c r="D372" s="251" t="s">
        <v>140</v>
      </c>
      <c r="E372" s="257" t="s">
        <v>3</v>
      </c>
      <c r="F372" s="258" t="s">
        <v>644</v>
      </c>
      <c r="G372" s="256"/>
      <c r="H372" s="259">
        <v>15.62</v>
      </c>
      <c r="I372" s="256"/>
      <c r="J372" s="256"/>
      <c r="K372" s="256"/>
      <c r="L372" s="92"/>
      <c r="M372" s="94"/>
      <c r="N372" s="95"/>
      <c r="O372" s="95"/>
      <c r="P372" s="95"/>
      <c r="Q372" s="95"/>
      <c r="R372" s="95"/>
      <c r="S372" s="95"/>
      <c r="T372" s="96"/>
      <c r="AT372" s="93" t="s">
        <v>140</v>
      </c>
      <c r="AU372" s="93" t="s">
        <v>76</v>
      </c>
      <c r="AV372" s="14" t="s">
        <v>76</v>
      </c>
      <c r="AW372" s="14" t="s">
        <v>31</v>
      </c>
      <c r="AX372" s="14" t="s">
        <v>69</v>
      </c>
      <c r="AY372" s="93" t="s">
        <v>119</v>
      </c>
    </row>
    <row r="373" spans="2:51" s="15" customFormat="1" ht="12">
      <c r="B373" s="97"/>
      <c r="C373" s="260"/>
      <c r="D373" s="251" t="s">
        <v>140</v>
      </c>
      <c r="E373" s="261" t="s">
        <v>3</v>
      </c>
      <c r="F373" s="262" t="s">
        <v>165</v>
      </c>
      <c r="G373" s="260"/>
      <c r="H373" s="263">
        <v>15.62</v>
      </c>
      <c r="I373" s="260"/>
      <c r="J373" s="260"/>
      <c r="K373" s="260"/>
      <c r="L373" s="97"/>
      <c r="M373" s="99"/>
      <c r="N373" s="100"/>
      <c r="O373" s="100"/>
      <c r="P373" s="100"/>
      <c r="Q373" s="100"/>
      <c r="R373" s="100"/>
      <c r="S373" s="100"/>
      <c r="T373" s="101"/>
      <c r="AT373" s="98" t="s">
        <v>140</v>
      </c>
      <c r="AU373" s="98" t="s">
        <v>76</v>
      </c>
      <c r="AV373" s="15" t="s">
        <v>126</v>
      </c>
      <c r="AW373" s="15" t="s">
        <v>31</v>
      </c>
      <c r="AX373" s="15" t="s">
        <v>74</v>
      </c>
      <c r="AY373" s="98" t="s">
        <v>119</v>
      </c>
    </row>
    <row r="374" spans="2:63" s="12" customFormat="1" ht="22.9" customHeight="1">
      <c r="B374" s="69"/>
      <c r="C374" s="239"/>
      <c r="D374" s="240" t="s">
        <v>68</v>
      </c>
      <c r="E374" s="243" t="s">
        <v>645</v>
      </c>
      <c r="F374" s="243" t="s">
        <v>646</v>
      </c>
      <c r="G374" s="239"/>
      <c r="H374" s="239"/>
      <c r="I374" s="239"/>
      <c r="J374" s="244">
        <f>BK374</f>
        <v>0</v>
      </c>
      <c r="K374" s="239"/>
      <c r="L374" s="69"/>
      <c r="M374" s="71"/>
      <c r="N374" s="72"/>
      <c r="O374" s="72"/>
      <c r="P374" s="73">
        <f>SUM(P375:P403)</f>
        <v>0</v>
      </c>
      <c r="Q374" s="72"/>
      <c r="R374" s="73">
        <f>SUM(R375:R403)</f>
        <v>0</v>
      </c>
      <c r="S374" s="72"/>
      <c r="T374" s="74">
        <f>SUM(T375:T403)</f>
        <v>0</v>
      </c>
      <c r="AR374" s="70" t="s">
        <v>74</v>
      </c>
      <c r="AT374" s="75" t="s">
        <v>68</v>
      </c>
      <c r="AU374" s="75" t="s">
        <v>74</v>
      </c>
      <c r="AY374" s="70" t="s">
        <v>119</v>
      </c>
      <c r="BK374" s="76">
        <f>SUM(BK375:BK403)</f>
        <v>0</v>
      </c>
    </row>
    <row r="375" spans="1:65" s="2" customFormat="1" ht="24.2" customHeight="1">
      <c r="A375" s="26"/>
      <c r="B375" s="77"/>
      <c r="C375" s="245" t="s">
        <v>647</v>
      </c>
      <c r="D375" s="245" t="s">
        <v>121</v>
      </c>
      <c r="E375" s="246" t="s">
        <v>648</v>
      </c>
      <c r="F375" s="247" t="s">
        <v>649</v>
      </c>
      <c r="G375" s="248" t="s">
        <v>181</v>
      </c>
      <c r="H375" s="249">
        <v>46.921</v>
      </c>
      <c r="I375" s="78"/>
      <c r="J375" s="250">
        <f>ROUND(I375*H375,2)</f>
        <v>0</v>
      </c>
      <c r="K375" s="247" t="s">
        <v>125</v>
      </c>
      <c r="L375" s="27"/>
      <c r="M375" s="79" t="s">
        <v>3</v>
      </c>
      <c r="N375" s="80" t="s">
        <v>41</v>
      </c>
      <c r="O375" s="35"/>
      <c r="P375" s="81">
        <f>O375*H375</f>
        <v>0</v>
      </c>
      <c r="Q375" s="81">
        <v>0</v>
      </c>
      <c r="R375" s="81">
        <f>Q375*H375</f>
        <v>0</v>
      </c>
      <c r="S375" s="81">
        <v>0</v>
      </c>
      <c r="T375" s="82">
        <f>S375*H375</f>
        <v>0</v>
      </c>
      <c r="U375" s="26"/>
      <c r="V375" s="26"/>
      <c r="W375" s="26"/>
      <c r="X375" s="26"/>
      <c r="Y375" s="26"/>
      <c r="Z375" s="26"/>
      <c r="AA375" s="26"/>
      <c r="AB375" s="26"/>
      <c r="AC375" s="26"/>
      <c r="AD375" s="26"/>
      <c r="AE375" s="26"/>
      <c r="AR375" s="83" t="s">
        <v>126</v>
      </c>
      <c r="AT375" s="83" t="s">
        <v>121</v>
      </c>
      <c r="AU375" s="83" t="s">
        <v>76</v>
      </c>
      <c r="AY375" s="19" t="s">
        <v>119</v>
      </c>
      <c r="BE375" s="84">
        <f>IF(N375="základní",J375,0)</f>
        <v>0</v>
      </c>
      <c r="BF375" s="84">
        <f>IF(N375="snížená",J375,0)</f>
        <v>0</v>
      </c>
      <c r="BG375" s="84">
        <f>IF(N375="zákl. přenesená",J375,0)</f>
        <v>0</v>
      </c>
      <c r="BH375" s="84">
        <f>IF(N375="sníž. přenesená",J375,0)</f>
        <v>0</v>
      </c>
      <c r="BI375" s="84">
        <f>IF(N375="nulová",J375,0)</f>
        <v>0</v>
      </c>
      <c r="BJ375" s="19" t="s">
        <v>74</v>
      </c>
      <c r="BK375" s="84">
        <f>ROUND(I375*H375,2)</f>
        <v>0</v>
      </c>
      <c r="BL375" s="19" t="s">
        <v>126</v>
      </c>
      <c r="BM375" s="83" t="s">
        <v>650</v>
      </c>
    </row>
    <row r="376" spans="1:47" s="2" customFormat="1" ht="107.25">
      <c r="A376" s="26"/>
      <c r="B376" s="27"/>
      <c r="C376" s="200"/>
      <c r="D376" s="251" t="s">
        <v>128</v>
      </c>
      <c r="E376" s="200"/>
      <c r="F376" s="252" t="s">
        <v>651</v>
      </c>
      <c r="G376" s="200"/>
      <c r="H376" s="200"/>
      <c r="I376" s="200"/>
      <c r="J376" s="200"/>
      <c r="K376" s="200"/>
      <c r="L376" s="27"/>
      <c r="M376" s="85"/>
      <c r="N376" s="86"/>
      <c r="O376" s="35"/>
      <c r="P376" s="35"/>
      <c r="Q376" s="35"/>
      <c r="R376" s="35"/>
      <c r="S376" s="35"/>
      <c r="T376" s="36"/>
      <c r="U376" s="26"/>
      <c r="V376" s="26"/>
      <c r="W376" s="26"/>
      <c r="X376" s="26"/>
      <c r="Y376" s="26"/>
      <c r="Z376" s="26"/>
      <c r="AA376" s="26"/>
      <c r="AB376" s="26"/>
      <c r="AC376" s="26"/>
      <c r="AD376" s="26"/>
      <c r="AE376" s="26"/>
      <c r="AT376" s="19" t="s">
        <v>128</v>
      </c>
      <c r="AU376" s="19" t="s">
        <v>76</v>
      </c>
    </row>
    <row r="377" spans="1:65" s="2" customFormat="1" ht="14.45" customHeight="1">
      <c r="A377" s="26"/>
      <c r="B377" s="77"/>
      <c r="C377" s="245" t="s">
        <v>652</v>
      </c>
      <c r="D377" s="245" t="s">
        <v>121</v>
      </c>
      <c r="E377" s="246" t="s">
        <v>653</v>
      </c>
      <c r="F377" s="247" t="s">
        <v>654</v>
      </c>
      <c r="G377" s="248" t="s">
        <v>181</v>
      </c>
      <c r="H377" s="249">
        <v>46.921</v>
      </c>
      <c r="I377" s="78"/>
      <c r="J377" s="250">
        <f>ROUND(I377*H377,2)</f>
        <v>0</v>
      </c>
      <c r="K377" s="247" t="s">
        <v>125</v>
      </c>
      <c r="L377" s="27"/>
      <c r="M377" s="79" t="s">
        <v>3</v>
      </c>
      <c r="N377" s="80" t="s">
        <v>41</v>
      </c>
      <c r="O377" s="35"/>
      <c r="P377" s="81">
        <f>O377*H377</f>
        <v>0</v>
      </c>
      <c r="Q377" s="81">
        <v>0</v>
      </c>
      <c r="R377" s="81">
        <f>Q377*H377</f>
        <v>0</v>
      </c>
      <c r="S377" s="81">
        <v>0</v>
      </c>
      <c r="T377" s="82">
        <f>S377*H377</f>
        <v>0</v>
      </c>
      <c r="U377" s="26"/>
      <c r="V377" s="26"/>
      <c r="W377" s="26"/>
      <c r="X377" s="26"/>
      <c r="Y377" s="26"/>
      <c r="Z377" s="26"/>
      <c r="AA377" s="26"/>
      <c r="AB377" s="26"/>
      <c r="AC377" s="26"/>
      <c r="AD377" s="26"/>
      <c r="AE377" s="26"/>
      <c r="AR377" s="83" t="s">
        <v>126</v>
      </c>
      <c r="AT377" s="83" t="s">
        <v>121</v>
      </c>
      <c r="AU377" s="83" t="s">
        <v>76</v>
      </c>
      <c r="AY377" s="19" t="s">
        <v>119</v>
      </c>
      <c r="BE377" s="84">
        <f>IF(N377="základní",J377,0)</f>
        <v>0</v>
      </c>
      <c r="BF377" s="84">
        <f>IF(N377="snížená",J377,0)</f>
        <v>0</v>
      </c>
      <c r="BG377" s="84">
        <f>IF(N377="zákl. přenesená",J377,0)</f>
        <v>0</v>
      </c>
      <c r="BH377" s="84">
        <f>IF(N377="sníž. přenesená",J377,0)</f>
        <v>0</v>
      </c>
      <c r="BI377" s="84">
        <f>IF(N377="nulová",J377,0)</f>
        <v>0</v>
      </c>
      <c r="BJ377" s="19" t="s">
        <v>74</v>
      </c>
      <c r="BK377" s="84">
        <f>ROUND(I377*H377,2)</f>
        <v>0</v>
      </c>
      <c r="BL377" s="19" t="s">
        <v>126</v>
      </c>
      <c r="BM377" s="83" t="s">
        <v>655</v>
      </c>
    </row>
    <row r="378" spans="1:47" s="2" customFormat="1" ht="58.5">
      <c r="A378" s="26"/>
      <c r="B378" s="27"/>
      <c r="C378" s="200"/>
      <c r="D378" s="251" t="s">
        <v>128</v>
      </c>
      <c r="E378" s="200"/>
      <c r="F378" s="252" t="s">
        <v>656</v>
      </c>
      <c r="G378" s="200"/>
      <c r="H378" s="200"/>
      <c r="I378" s="200"/>
      <c r="J378" s="200"/>
      <c r="K378" s="200"/>
      <c r="L378" s="27"/>
      <c r="M378" s="85"/>
      <c r="N378" s="86"/>
      <c r="O378" s="35"/>
      <c r="P378" s="35"/>
      <c r="Q378" s="35"/>
      <c r="R378" s="35"/>
      <c r="S378" s="35"/>
      <c r="T378" s="36"/>
      <c r="U378" s="26"/>
      <c r="V378" s="26"/>
      <c r="W378" s="26"/>
      <c r="X378" s="26"/>
      <c r="Y378" s="26"/>
      <c r="Z378" s="26"/>
      <c r="AA378" s="26"/>
      <c r="AB378" s="26"/>
      <c r="AC378" s="26"/>
      <c r="AD378" s="26"/>
      <c r="AE378" s="26"/>
      <c r="AT378" s="19" t="s">
        <v>128</v>
      </c>
      <c r="AU378" s="19" t="s">
        <v>76</v>
      </c>
    </row>
    <row r="379" spans="1:65" s="2" customFormat="1" ht="24.2" customHeight="1">
      <c r="A379" s="26"/>
      <c r="B379" s="77"/>
      <c r="C379" s="245" t="s">
        <v>657</v>
      </c>
      <c r="D379" s="245" t="s">
        <v>121</v>
      </c>
      <c r="E379" s="246" t="s">
        <v>658</v>
      </c>
      <c r="F379" s="247" t="s">
        <v>659</v>
      </c>
      <c r="G379" s="248" t="s">
        <v>181</v>
      </c>
      <c r="H379" s="249">
        <v>187.684</v>
      </c>
      <c r="I379" s="78"/>
      <c r="J379" s="250">
        <f>ROUND(I379*H379,2)</f>
        <v>0</v>
      </c>
      <c r="K379" s="247" t="s">
        <v>125</v>
      </c>
      <c r="L379" s="27"/>
      <c r="M379" s="79" t="s">
        <v>3</v>
      </c>
      <c r="N379" s="80" t="s">
        <v>41</v>
      </c>
      <c r="O379" s="35"/>
      <c r="P379" s="81">
        <f>O379*H379</f>
        <v>0</v>
      </c>
      <c r="Q379" s="81">
        <v>0</v>
      </c>
      <c r="R379" s="81">
        <f>Q379*H379</f>
        <v>0</v>
      </c>
      <c r="S379" s="81">
        <v>0</v>
      </c>
      <c r="T379" s="82">
        <f>S379*H379</f>
        <v>0</v>
      </c>
      <c r="U379" s="26"/>
      <c r="V379" s="26"/>
      <c r="W379" s="26"/>
      <c r="X379" s="26"/>
      <c r="Y379" s="26"/>
      <c r="Z379" s="26"/>
      <c r="AA379" s="26"/>
      <c r="AB379" s="26"/>
      <c r="AC379" s="26"/>
      <c r="AD379" s="26"/>
      <c r="AE379" s="26"/>
      <c r="AR379" s="83" t="s">
        <v>126</v>
      </c>
      <c r="AT379" s="83" t="s">
        <v>121</v>
      </c>
      <c r="AU379" s="83" t="s">
        <v>76</v>
      </c>
      <c r="AY379" s="19" t="s">
        <v>119</v>
      </c>
      <c r="BE379" s="84">
        <f>IF(N379="základní",J379,0)</f>
        <v>0</v>
      </c>
      <c r="BF379" s="84">
        <f>IF(N379="snížená",J379,0)</f>
        <v>0</v>
      </c>
      <c r="BG379" s="84">
        <f>IF(N379="zákl. přenesená",J379,0)</f>
        <v>0</v>
      </c>
      <c r="BH379" s="84">
        <f>IF(N379="sníž. přenesená",J379,0)</f>
        <v>0</v>
      </c>
      <c r="BI379" s="84">
        <f>IF(N379="nulová",J379,0)</f>
        <v>0</v>
      </c>
      <c r="BJ379" s="19" t="s">
        <v>74</v>
      </c>
      <c r="BK379" s="84">
        <f>ROUND(I379*H379,2)</f>
        <v>0</v>
      </c>
      <c r="BL379" s="19" t="s">
        <v>126</v>
      </c>
      <c r="BM379" s="83" t="s">
        <v>660</v>
      </c>
    </row>
    <row r="380" spans="1:47" s="2" customFormat="1" ht="58.5">
      <c r="A380" s="26"/>
      <c r="B380" s="27"/>
      <c r="C380" s="200"/>
      <c r="D380" s="251" t="s">
        <v>128</v>
      </c>
      <c r="E380" s="200"/>
      <c r="F380" s="252" t="s">
        <v>656</v>
      </c>
      <c r="G380" s="200"/>
      <c r="H380" s="200"/>
      <c r="I380" s="200"/>
      <c r="J380" s="200"/>
      <c r="K380" s="200"/>
      <c r="L380" s="27"/>
      <c r="M380" s="85"/>
      <c r="N380" s="86"/>
      <c r="O380" s="35"/>
      <c r="P380" s="35"/>
      <c r="Q380" s="35"/>
      <c r="R380" s="35"/>
      <c r="S380" s="35"/>
      <c r="T380" s="36"/>
      <c r="U380" s="26"/>
      <c r="V380" s="26"/>
      <c r="W380" s="26"/>
      <c r="X380" s="26"/>
      <c r="Y380" s="26"/>
      <c r="Z380" s="26"/>
      <c r="AA380" s="26"/>
      <c r="AB380" s="26"/>
      <c r="AC380" s="26"/>
      <c r="AD380" s="26"/>
      <c r="AE380" s="26"/>
      <c r="AT380" s="19" t="s">
        <v>128</v>
      </c>
      <c r="AU380" s="19" t="s">
        <v>76</v>
      </c>
    </row>
    <row r="381" spans="2:51" s="14" customFormat="1" ht="12">
      <c r="B381" s="92"/>
      <c r="C381" s="256"/>
      <c r="D381" s="251" t="s">
        <v>140</v>
      </c>
      <c r="E381" s="256"/>
      <c r="F381" s="258" t="s">
        <v>661</v>
      </c>
      <c r="G381" s="256"/>
      <c r="H381" s="259">
        <v>187.684</v>
      </c>
      <c r="I381" s="256"/>
      <c r="J381" s="256"/>
      <c r="K381" s="256"/>
      <c r="L381" s="92"/>
      <c r="M381" s="94"/>
      <c r="N381" s="95"/>
      <c r="O381" s="95"/>
      <c r="P381" s="95"/>
      <c r="Q381" s="95"/>
      <c r="R381" s="95"/>
      <c r="S381" s="95"/>
      <c r="T381" s="96"/>
      <c r="AT381" s="93" t="s">
        <v>140</v>
      </c>
      <c r="AU381" s="93" t="s">
        <v>76</v>
      </c>
      <c r="AV381" s="14" t="s">
        <v>76</v>
      </c>
      <c r="AW381" s="14" t="s">
        <v>4</v>
      </c>
      <c r="AX381" s="14" t="s">
        <v>74</v>
      </c>
      <c r="AY381" s="93" t="s">
        <v>119</v>
      </c>
    </row>
    <row r="382" spans="1:65" s="2" customFormat="1" ht="24.2" customHeight="1">
      <c r="A382" s="26"/>
      <c r="B382" s="77"/>
      <c r="C382" s="245" t="s">
        <v>662</v>
      </c>
      <c r="D382" s="245" t="s">
        <v>121</v>
      </c>
      <c r="E382" s="246" t="s">
        <v>663</v>
      </c>
      <c r="F382" s="247" t="s">
        <v>664</v>
      </c>
      <c r="G382" s="248" t="s">
        <v>181</v>
      </c>
      <c r="H382" s="249">
        <v>3.588</v>
      </c>
      <c r="I382" s="78"/>
      <c r="J382" s="250">
        <f>ROUND(I382*H382,2)</f>
        <v>0</v>
      </c>
      <c r="K382" s="247" t="s">
        <v>125</v>
      </c>
      <c r="L382" s="27"/>
      <c r="M382" s="79" t="s">
        <v>3</v>
      </c>
      <c r="N382" s="80" t="s">
        <v>41</v>
      </c>
      <c r="O382" s="35"/>
      <c r="P382" s="81">
        <f>O382*H382</f>
        <v>0</v>
      </c>
      <c r="Q382" s="81">
        <v>0</v>
      </c>
      <c r="R382" s="81">
        <f>Q382*H382</f>
        <v>0</v>
      </c>
      <c r="S382" s="81">
        <v>0</v>
      </c>
      <c r="T382" s="82">
        <f>S382*H382</f>
        <v>0</v>
      </c>
      <c r="U382" s="26"/>
      <c r="V382" s="26"/>
      <c r="W382" s="26"/>
      <c r="X382" s="26"/>
      <c r="Y382" s="26"/>
      <c r="Z382" s="26"/>
      <c r="AA382" s="26"/>
      <c r="AB382" s="26"/>
      <c r="AC382" s="26"/>
      <c r="AD382" s="26"/>
      <c r="AE382" s="26"/>
      <c r="AR382" s="83" t="s">
        <v>126</v>
      </c>
      <c r="AT382" s="83" t="s">
        <v>121</v>
      </c>
      <c r="AU382" s="83" t="s">
        <v>76</v>
      </c>
      <c r="AY382" s="19" t="s">
        <v>119</v>
      </c>
      <c r="BE382" s="84">
        <f>IF(N382="základní",J382,0)</f>
        <v>0</v>
      </c>
      <c r="BF382" s="84">
        <f>IF(N382="snížená",J382,0)</f>
        <v>0</v>
      </c>
      <c r="BG382" s="84">
        <f>IF(N382="zákl. přenesená",J382,0)</f>
        <v>0</v>
      </c>
      <c r="BH382" s="84">
        <f>IF(N382="sníž. přenesená",J382,0)</f>
        <v>0</v>
      </c>
      <c r="BI382" s="84">
        <f>IF(N382="nulová",J382,0)</f>
        <v>0</v>
      </c>
      <c r="BJ382" s="19" t="s">
        <v>74</v>
      </c>
      <c r="BK382" s="84">
        <f>ROUND(I382*H382,2)</f>
        <v>0</v>
      </c>
      <c r="BL382" s="19" t="s">
        <v>126</v>
      </c>
      <c r="BM382" s="83" t="s">
        <v>665</v>
      </c>
    </row>
    <row r="383" spans="1:47" s="2" customFormat="1" ht="58.5">
      <c r="A383" s="26"/>
      <c r="B383" s="27"/>
      <c r="C383" s="200"/>
      <c r="D383" s="251" t="s">
        <v>128</v>
      </c>
      <c r="E383" s="200"/>
      <c r="F383" s="252" t="s">
        <v>666</v>
      </c>
      <c r="G383" s="200"/>
      <c r="H383" s="200"/>
      <c r="I383" s="200"/>
      <c r="J383" s="200"/>
      <c r="K383" s="200"/>
      <c r="L383" s="27"/>
      <c r="M383" s="85"/>
      <c r="N383" s="86"/>
      <c r="O383" s="35"/>
      <c r="P383" s="35"/>
      <c r="Q383" s="35"/>
      <c r="R383" s="35"/>
      <c r="S383" s="35"/>
      <c r="T383" s="36"/>
      <c r="U383" s="26"/>
      <c r="V383" s="26"/>
      <c r="W383" s="26"/>
      <c r="X383" s="26"/>
      <c r="Y383" s="26"/>
      <c r="Z383" s="26"/>
      <c r="AA383" s="26"/>
      <c r="AB383" s="26"/>
      <c r="AC383" s="26"/>
      <c r="AD383" s="26"/>
      <c r="AE383" s="26"/>
      <c r="AT383" s="19" t="s">
        <v>128</v>
      </c>
      <c r="AU383" s="19" t="s">
        <v>76</v>
      </c>
    </row>
    <row r="384" spans="1:65" s="2" customFormat="1" ht="24.2" customHeight="1">
      <c r="A384" s="26"/>
      <c r="B384" s="77"/>
      <c r="C384" s="245" t="s">
        <v>667</v>
      </c>
      <c r="D384" s="245" t="s">
        <v>121</v>
      </c>
      <c r="E384" s="246" t="s">
        <v>668</v>
      </c>
      <c r="F384" s="247" t="s">
        <v>669</v>
      </c>
      <c r="G384" s="248" t="s">
        <v>181</v>
      </c>
      <c r="H384" s="249">
        <v>7.866</v>
      </c>
      <c r="I384" s="78"/>
      <c r="J384" s="250">
        <f>ROUND(I384*H384,2)</f>
        <v>0</v>
      </c>
      <c r="K384" s="247" t="s">
        <v>125</v>
      </c>
      <c r="L384" s="27"/>
      <c r="M384" s="79" t="s">
        <v>3</v>
      </c>
      <c r="N384" s="80" t="s">
        <v>41</v>
      </c>
      <c r="O384" s="35"/>
      <c r="P384" s="81">
        <f>O384*H384</f>
        <v>0</v>
      </c>
      <c r="Q384" s="81">
        <v>0</v>
      </c>
      <c r="R384" s="81">
        <f>Q384*H384</f>
        <v>0</v>
      </c>
      <c r="S384" s="81">
        <v>0</v>
      </c>
      <c r="T384" s="82">
        <f>S384*H384</f>
        <v>0</v>
      </c>
      <c r="U384" s="26"/>
      <c r="V384" s="26"/>
      <c r="W384" s="26"/>
      <c r="X384" s="26"/>
      <c r="Y384" s="26"/>
      <c r="Z384" s="26"/>
      <c r="AA384" s="26"/>
      <c r="AB384" s="26"/>
      <c r="AC384" s="26"/>
      <c r="AD384" s="26"/>
      <c r="AE384" s="26"/>
      <c r="AR384" s="83" t="s">
        <v>126</v>
      </c>
      <c r="AT384" s="83" t="s">
        <v>121</v>
      </c>
      <c r="AU384" s="83" t="s">
        <v>76</v>
      </c>
      <c r="AY384" s="19" t="s">
        <v>119</v>
      </c>
      <c r="BE384" s="84">
        <f>IF(N384="základní",J384,0)</f>
        <v>0</v>
      </c>
      <c r="BF384" s="84">
        <f>IF(N384="snížená",J384,0)</f>
        <v>0</v>
      </c>
      <c r="BG384" s="84">
        <f>IF(N384="zákl. přenesená",J384,0)</f>
        <v>0</v>
      </c>
      <c r="BH384" s="84">
        <f>IF(N384="sníž. přenesená",J384,0)</f>
        <v>0</v>
      </c>
      <c r="BI384" s="84">
        <f>IF(N384="nulová",J384,0)</f>
        <v>0</v>
      </c>
      <c r="BJ384" s="19" t="s">
        <v>74</v>
      </c>
      <c r="BK384" s="84">
        <f>ROUND(I384*H384,2)</f>
        <v>0</v>
      </c>
      <c r="BL384" s="19" t="s">
        <v>126</v>
      </c>
      <c r="BM384" s="83" t="s">
        <v>670</v>
      </c>
    </row>
    <row r="385" spans="1:47" s="2" customFormat="1" ht="58.5">
      <c r="A385" s="26"/>
      <c r="B385" s="27"/>
      <c r="C385" s="200"/>
      <c r="D385" s="251" t="s">
        <v>128</v>
      </c>
      <c r="E385" s="200"/>
      <c r="F385" s="252" t="s">
        <v>666</v>
      </c>
      <c r="G385" s="200"/>
      <c r="H385" s="200"/>
      <c r="I385" s="200"/>
      <c r="J385" s="200"/>
      <c r="K385" s="200"/>
      <c r="L385" s="27"/>
      <c r="M385" s="85"/>
      <c r="N385" s="86"/>
      <c r="O385" s="35"/>
      <c r="P385" s="35"/>
      <c r="Q385" s="35"/>
      <c r="R385" s="35"/>
      <c r="S385" s="35"/>
      <c r="T385" s="36"/>
      <c r="U385" s="26"/>
      <c r="V385" s="26"/>
      <c r="W385" s="26"/>
      <c r="X385" s="26"/>
      <c r="Y385" s="26"/>
      <c r="Z385" s="26"/>
      <c r="AA385" s="26"/>
      <c r="AB385" s="26"/>
      <c r="AC385" s="26"/>
      <c r="AD385" s="26"/>
      <c r="AE385" s="26"/>
      <c r="AT385" s="19" t="s">
        <v>128</v>
      </c>
      <c r="AU385" s="19" t="s">
        <v>76</v>
      </c>
    </row>
    <row r="386" spans="2:51" s="14" customFormat="1" ht="12">
      <c r="B386" s="92"/>
      <c r="C386" s="256"/>
      <c r="D386" s="251" t="s">
        <v>140</v>
      </c>
      <c r="E386" s="257" t="s">
        <v>3</v>
      </c>
      <c r="F386" s="258" t="s">
        <v>671</v>
      </c>
      <c r="G386" s="256"/>
      <c r="H386" s="259">
        <v>7.866</v>
      </c>
      <c r="I386" s="256"/>
      <c r="J386" s="256"/>
      <c r="K386" s="256"/>
      <c r="L386" s="92"/>
      <c r="M386" s="94"/>
      <c r="N386" s="95"/>
      <c r="O386" s="95"/>
      <c r="P386" s="95"/>
      <c r="Q386" s="95"/>
      <c r="R386" s="95"/>
      <c r="S386" s="95"/>
      <c r="T386" s="96"/>
      <c r="AT386" s="93" t="s">
        <v>140</v>
      </c>
      <c r="AU386" s="93" t="s">
        <v>76</v>
      </c>
      <c r="AV386" s="14" t="s">
        <v>76</v>
      </c>
      <c r="AW386" s="14" t="s">
        <v>31</v>
      </c>
      <c r="AX386" s="14" t="s">
        <v>74</v>
      </c>
      <c r="AY386" s="93" t="s">
        <v>119</v>
      </c>
    </row>
    <row r="387" spans="1:65" s="2" customFormat="1" ht="24.2" customHeight="1">
      <c r="A387" s="26"/>
      <c r="B387" s="77"/>
      <c r="C387" s="245" t="s">
        <v>672</v>
      </c>
      <c r="D387" s="245" t="s">
        <v>121</v>
      </c>
      <c r="E387" s="246" t="s">
        <v>673</v>
      </c>
      <c r="F387" s="247" t="s">
        <v>674</v>
      </c>
      <c r="G387" s="248" t="s">
        <v>181</v>
      </c>
      <c r="H387" s="249">
        <v>10.002</v>
      </c>
      <c r="I387" s="78"/>
      <c r="J387" s="250">
        <f>ROUND(I387*H387,2)</f>
        <v>0</v>
      </c>
      <c r="K387" s="247" t="s">
        <v>125</v>
      </c>
      <c r="L387" s="27"/>
      <c r="M387" s="79" t="s">
        <v>3</v>
      </c>
      <c r="N387" s="80" t="s">
        <v>41</v>
      </c>
      <c r="O387" s="35"/>
      <c r="P387" s="81">
        <f>O387*H387</f>
        <v>0</v>
      </c>
      <c r="Q387" s="81">
        <v>0</v>
      </c>
      <c r="R387" s="81">
        <f>Q387*H387</f>
        <v>0</v>
      </c>
      <c r="S387" s="81">
        <v>0</v>
      </c>
      <c r="T387" s="82">
        <f>S387*H387</f>
        <v>0</v>
      </c>
      <c r="U387" s="26"/>
      <c r="V387" s="26"/>
      <c r="W387" s="26"/>
      <c r="X387" s="26"/>
      <c r="Y387" s="26"/>
      <c r="Z387" s="26"/>
      <c r="AA387" s="26"/>
      <c r="AB387" s="26"/>
      <c r="AC387" s="26"/>
      <c r="AD387" s="26"/>
      <c r="AE387" s="26"/>
      <c r="AR387" s="83" t="s">
        <v>126</v>
      </c>
      <c r="AT387" s="83" t="s">
        <v>121</v>
      </c>
      <c r="AU387" s="83" t="s">
        <v>76</v>
      </c>
      <c r="AY387" s="19" t="s">
        <v>119</v>
      </c>
      <c r="BE387" s="84">
        <f>IF(N387="základní",J387,0)</f>
        <v>0</v>
      </c>
      <c r="BF387" s="84">
        <f>IF(N387="snížená",J387,0)</f>
        <v>0</v>
      </c>
      <c r="BG387" s="84">
        <f>IF(N387="zákl. přenesená",J387,0)</f>
        <v>0</v>
      </c>
      <c r="BH387" s="84">
        <f>IF(N387="sníž. přenesená",J387,0)</f>
        <v>0</v>
      </c>
      <c r="BI387" s="84">
        <f>IF(N387="nulová",J387,0)</f>
        <v>0</v>
      </c>
      <c r="BJ387" s="19" t="s">
        <v>74</v>
      </c>
      <c r="BK387" s="84">
        <f>ROUND(I387*H387,2)</f>
        <v>0</v>
      </c>
      <c r="BL387" s="19" t="s">
        <v>126</v>
      </c>
      <c r="BM387" s="83" t="s">
        <v>675</v>
      </c>
    </row>
    <row r="388" spans="1:47" s="2" customFormat="1" ht="58.5">
      <c r="A388" s="26"/>
      <c r="B388" s="27"/>
      <c r="C388" s="200"/>
      <c r="D388" s="251" t="s">
        <v>128</v>
      </c>
      <c r="E388" s="200"/>
      <c r="F388" s="252" t="s">
        <v>666</v>
      </c>
      <c r="G388" s="200"/>
      <c r="H388" s="200"/>
      <c r="I388" s="200"/>
      <c r="J388" s="200"/>
      <c r="K388" s="200"/>
      <c r="L388" s="27"/>
      <c r="M388" s="85"/>
      <c r="N388" s="86"/>
      <c r="O388" s="35"/>
      <c r="P388" s="35"/>
      <c r="Q388" s="35"/>
      <c r="R388" s="35"/>
      <c r="S388" s="35"/>
      <c r="T388" s="36"/>
      <c r="U388" s="26"/>
      <c r="V388" s="26"/>
      <c r="W388" s="26"/>
      <c r="X388" s="26"/>
      <c r="Y388" s="26"/>
      <c r="Z388" s="26"/>
      <c r="AA388" s="26"/>
      <c r="AB388" s="26"/>
      <c r="AC388" s="26"/>
      <c r="AD388" s="26"/>
      <c r="AE388" s="26"/>
      <c r="AT388" s="19" t="s">
        <v>128</v>
      </c>
      <c r="AU388" s="19" t="s">
        <v>76</v>
      </c>
    </row>
    <row r="389" spans="2:51" s="14" customFormat="1" ht="12">
      <c r="B389" s="92"/>
      <c r="C389" s="256"/>
      <c r="D389" s="251" t="s">
        <v>140</v>
      </c>
      <c r="E389" s="257" t="s">
        <v>3</v>
      </c>
      <c r="F389" s="258" t="s">
        <v>676</v>
      </c>
      <c r="G389" s="256"/>
      <c r="H389" s="259">
        <v>10.002</v>
      </c>
      <c r="I389" s="256"/>
      <c r="J389" s="256"/>
      <c r="K389" s="256"/>
      <c r="L389" s="92"/>
      <c r="M389" s="94"/>
      <c r="N389" s="95"/>
      <c r="O389" s="95"/>
      <c r="P389" s="95"/>
      <c r="Q389" s="95"/>
      <c r="R389" s="95"/>
      <c r="S389" s="95"/>
      <c r="T389" s="96"/>
      <c r="AT389" s="93" t="s">
        <v>140</v>
      </c>
      <c r="AU389" s="93" t="s">
        <v>76</v>
      </c>
      <c r="AV389" s="14" t="s">
        <v>76</v>
      </c>
      <c r="AW389" s="14" t="s">
        <v>31</v>
      </c>
      <c r="AX389" s="14" t="s">
        <v>74</v>
      </c>
      <c r="AY389" s="93" t="s">
        <v>119</v>
      </c>
    </row>
    <row r="390" spans="1:65" s="2" customFormat="1" ht="24.2" customHeight="1">
      <c r="A390" s="26"/>
      <c r="B390" s="77"/>
      <c r="C390" s="245" t="s">
        <v>677</v>
      </c>
      <c r="D390" s="245" t="s">
        <v>121</v>
      </c>
      <c r="E390" s="246" t="s">
        <v>678</v>
      </c>
      <c r="F390" s="247" t="s">
        <v>679</v>
      </c>
      <c r="G390" s="248" t="s">
        <v>181</v>
      </c>
      <c r="H390" s="249">
        <v>19.59</v>
      </c>
      <c r="I390" s="78"/>
      <c r="J390" s="250">
        <f>ROUND(I390*H390,2)</f>
        <v>0</v>
      </c>
      <c r="K390" s="247" t="s">
        <v>125</v>
      </c>
      <c r="L390" s="27"/>
      <c r="M390" s="79" t="s">
        <v>3</v>
      </c>
      <c r="N390" s="80" t="s">
        <v>41</v>
      </c>
      <c r="O390" s="35"/>
      <c r="P390" s="81">
        <f>O390*H390</f>
        <v>0</v>
      </c>
      <c r="Q390" s="81">
        <v>0</v>
      </c>
      <c r="R390" s="81">
        <f>Q390*H390</f>
        <v>0</v>
      </c>
      <c r="S390" s="81">
        <v>0</v>
      </c>
      <c r="T390" s="82">
        <f>S390*H390</f>
        <v>0</v>
      </c>
      <c r="U390" s="26"/>
      <c r="V390" s="26"/>
      <c r="W390" s="26"/>
      <c r="X390" s="26"/>
      <c r="Y390" s="26"/>
      <c r="Z390" s="26"/>
      <c r="AA390" s="26"/>
      <c r="AB390" s="26"/>
      <c r="AC390" s="26"/>
      <c r="AD390" s="26"/>
      <c r="AE390" s="26"/>
      <c r="AR390" s="83" t="s">
        <v>126</v>
      </c>
      <c r="AT390" s="83" t="s">
        <v>121</v>
      </c>
      <c r="AU390" s="83" t="s">
        <v>76</v>
      </c>
      <c r="AY390" s="19" t="s">
        <v>119</v>
      </c>
      <c r="BE390" s="84">
        <f>IF(N390="základní",J390,0)</f>
        <v>0</v>
      </c>
      <c r="BF390" s="84">
        <f>IF(N390="snížená",J390,0)</f>
        <v>0</v>
      </c>
      <c r="BG390" s="84">
        <f>IF(N390="zákl. přenesená",J390,0)</f>
        <v>0</v>
      </c>
      <c r="BH390" s="84">
        <f>IF(N390="sníž. přenesená",J390,0)</f>
        <v>0</v>
      </c>
      <c r="BI390" s="84">
        <f>IF(N390="nulová",J390,0)</f>
        <v>0</v>
      </c>
      <c r="BJ390" s="19" t="s">
        <v>74</v>
      </c>
      <c r="BK390" s="84">
        <f>ROUND(I390*H390,2)</f>
        <v>0</v>
      </c>
      <c r="BL390" s="19" t="s">
        <v>126</v>
      </c>
      <c r="BM390" s="83" t="s">
        <v>680</v>
      </c>
    </row>
    <row r="391" spans="1:47" s="2" customFormat="1" ht="58.5">
      <c r="A391" s="26"/>
      <c r="B391" s="27"/>
      <c r="C391" s="200"/>
      <c r="D391" s="251" t="s">
        <v>128</v>
      </c>
      <c r="E391" s="200"/>
      <c r="F391" s="252" t="s">
        <v>666</v>
      </c>
      <c r="G391" s="200"/>
      <c r="H391" s="200"/>
      <c r="I391" s="200"/>
      <c r="J391" s="200"/>
      <c r="K391" s="200"/>
      <c r="L391" s="27"/>
      <c r="M391" s="85"/>
      <c r="N391" s="86"/>
      <c r="O391" s="35"/>
      <c r="P391" s="35"/>
      <c r="Q391" s="35"/>
      <c r="R391" s="35"/>
      <c r="S391" s="35"/>
      <c r="T391" s="36"/>
      <c r="U391" s="26"/>
      <c r="V391" s="26"/>
      <c r="W391" s="26"/>
      <c r="X391" s="26"/>
      <c r="Y391" s="26"/>
      <c r="Z391" s="26"/>
      <c r="AA391" s="26"/>
      <c r="AB391" s="26"/>
      <c r="AC391" s="26"/>
      <c r="AD391" s="26"/>
      <c r="AE391" s="26"/>
      <c r="AT391" s="19" t="s">
        <v>128</v>
      </c>
      <c r="AU391" s="19" t="s">
        <v>76</v>
      </c>
    </row>
    <row r="392" spans="2:51" s="14" customFormat="1" ht="12">
      <c r="B392" s="92"/>
      <c r="C392" s="256"/>
      <c r="D392" s="251" t="s">
        <v>140</v>
      </c>
      <c r="E392" s="257" t="s">
        <v>3</v>
      </c>
      <c r="F392" s="258" t="s">
        <v>681</v>
      </c>
      <c r="G392" s="256"/>
      <c r="H392" s="259">
        <v>19.59</v>
      </c>
      <c r="I392" s="256"/>
      <c r="J392" s="256"/>
      <c r="K392" s="256"/>
      <c r="L392" s="92"/>
      <c r="M392" s="94"/>
      <c r="N392" s="95"/>
      <c r="O392" s="95"/>
      <c r="P392" s="95"/>
      <c r="Q392" s="95"/>
      <c r="R392" s="95"/>
      <c r="S392" s="95"/>
      <c r="T392" s="96"/>
      <c r="AT392" s="93" t="s">
        <v>140</v>
      </c>
      <c r="AU392" s="93" t="s">
        <v>76</v>
      </c>
      <c r="AV392" s="14" t="s">
        <v>76</v>
      </c>
      <c r="AW392" s="14" t="s">
        <v>31</v>
      </c>
      <c r="AX392" s="14" t="s">
        <v>74</v>
      </c>
      <c r="AY392" s="93" t="s">
        <v>119</v>
      </c>
    </row>
    <row r="393" spans="1:65" s="2" customFormat="1" ht="24.2" customHeight="1">
      <c r="A393" s="26"/>
      <c r="B393" s="77"/>
      <c r="C393" s="245" t="s">
        <v>682</v>
      </c>
      <c r="D393" s="245" t="s">
        <v>121</v>
      </c>
      <c r="E393" s="246" t="s">
        <v>683</v>
      </c>
      <c r="F393" s="247" t="s">
        <v>684</v>
      </c>
      <c r="G393" s="248" t="s">
        <v>181</v>
      </c>
      <c r="H393" s="249">
        <v>1</v>
      </c>
      <c r="I393" s="78"/>
      <c r="J393" s="250">
        <f>ROUND(I393*H393,2)</f>
        <v>0</v>
      </c>
      <c r="K393" s="247" t="s">
        <v>125</v>
      </c>
      <c r="L393" s="27"/>
      <c r="M393" s="79" t="s">
        <v>3</v>
      </c>
      <c r="N393" s="80" t="s">
        <v>41</v>
      </c>
      <c r="O393" s="35"/>
      <c r="P393" s="81">
        <f>O393*H393</f>
        <v>0</v>
      </c>
      <c r="Q393" s="81">
        <v>0</v>
      </c>
      <c r="R393" s="81">
        <f>Q393*H393</f>
        <v>0</v>
      </c>
      <c r="S393" s="81">
        <v>0</v>
      </c>
      <c r="T393" s="82">
        <f>S393*H393</f>
        <v>0</v>
      </c>
      <c r="U393" s="26"/>
      <c r="V393" s="26"/>
      <c r="W393" s="26"/>
      <c r="X393" s="26"/>
      <c r="Y393" s="26"/>
      <c r="Z393" s="26"/>
      <c r="AA393" s="26"/>
      <c r="AB393" s="26"/>
      <c r="AC393" s="26"/>
      <c r="AD393" s="26"/>
      <c r="AE393" s="26"/>
      <c r="AR393" s="83" t="s">
        <v>126</v>
      </c>
      <c r="AT393" s="83" t="s">
        <v>121</v>
      </c>
      <c r="AU393" s="83" t="s">
        <v>76</v>
      </c>
      <c r="AY393" s="19" t="s">
        <v>119</v>
      </c>
      <c r="BE393" s="84">
        <f>IF(N393="základní",J393,0)</f>
        <v>0</v>
      </c>
      <c r="BF393" s="84">
        <f>IF(N393="snížená",J393,0)</f>
        <v>0</v>
      </c>
      <c r="BG393" s="84">
        <f>IF(N393="zákl. přenesená",J393,0)</f>
        <v>0</v>
      </c>
      <c r="BH393" s="84">
        <f>IF(N393="sníž. přenesená",J393,0)</f>
        <v>0</v>
      </c>
      <c r="BI393" s="84">
        <f>IF(N393="nulová",J393,0)</f>
        <v>0</v>
      </c>
      <c r="BJ393" s="19" t="s">
        <v>74</v>
      </c>
      <c r="BK393" s="84">
        <f>ROUND(I393*H393,2)</f>
        <v>0</v>
      </c>
      <c r="BL393" s="19" t="s">
        <v>126</v>
      </c>
      <c r="BM393" s="83" t="s">
        <v>685</v>
      </c>
    </row>
    <row r="394" spans="1:47" s="2" customFormat="1" ht="58.5">
      <c r="A394" s="26"/>
      <c r="B394" s="27"/>
      <c r="C394" s="200"/>
      <c r="D394" s="251" t="s">
        <v>128</v>
      </c>
      <c r="E394" s="200"/>
      <c r="F394" s="252" t="s">
        <v>666</v>
      </c>
      <c r="G394" s="200"/>
      <c r="H394" s="200"/>
      <c r="I394" s="200"/>
      <c r="J394" s="200"/>
      <c r="K394" s="200"/>
      <c r="L394" s="27"/>
      <c r="M394" s="85"/>
      <c r="N394" s="86"/>
      <c r="O394" s="35"/>
      <c r="P394" s="35"/>
      <c r="Q394" s="35"/>
      <c r="R394" s="35"/>
      <c r="S394" s="35"/>
      <c r="T394" s="36"/>
      <c r="U394" s="26"/>
      <c r="V394" s="26"/>
      <c r="W394" s="26"/>
      <c r="X394" s="26"/>
      <c r="Y394" s="26"/>
      <c r="Z394" s="26"/>
      <c r="AA394" s="26"/>
      <c r="AB394" s="26"/>
      <c r="AC394" s="26"/>
      <c r="AD394" s="26"/>
      <c r="AE394" s="26"/>
      <c r="AT394" s="19" t="s">
        <v>128</v>
      </c>
      <c r="AU394" s="19" t="s">
        <v>76</v>
      </c>
    </row>
    <row r="395" spans="1:65" s="2" customFormat="1" ht="24.2" customHeight="1">
      <c r="A395" s="26"/>
      <c r="B395" s="77"/>
      <c r="C395" s="245" t="s">
        <v>686</v>
      </c>
      <c r="D395" s="245" t="s">
        <v>121</v>
      </c>
      <c r="E395" s="246" t="s">
        <v>687</v>
      </c>
      <c r="F395" s="247" t="s">
        <v>688</v>
      </c>
      <c r="G395" s="248" t="s">
        <v>181</v>
      </c>
      <c r="H395" s="249">
        <v>5.381</v>
      </c>
      <c r="I395" s="78"/>
      <c r="J395" s="250">
        <f>ROUND(I395*H395,2)</f>
        <v>0</v>
      </c>
      <c r="K395" s="247" t="s">
        <v>125</v>
      </c>
      <c r="L395" s="27"/>
      <c r="M395" s="79" t="s">
        <v>3</v>
      </c>
      <c r="N395" s="80" t="s">
        <v>41</v>
      </c>
      <c r="O395" s="35"/>
      <c r="P395" s="81">
        <f>O395*H395</f>
        <v>0</v>
      </c>
      <c r="Q395" s="81">
        <v>0</v>
      </c>
      <c r="R395" s="81">
        <f>Q395*H395</f>
        <v>0</v>
      </c>
      <c r="S395" s="81">
        <v>0</v>
      </c>
      <c r="T395" s="82">
        <f>S395*H395</f>
        <v>0</v>
      </c>
      <c r="U395" s="26"/>
      <c r="V395" s="26"/>
      <c r="W395" s="26"/>
      <c r="X395" s="26"/>
      <c r="Y395" s="26"/>
      <c r="Z395" s="26"/>
      <c r="AA395" s="26"/>
      <c r="AB395" s="26"/>
      <c r="AC395" s="26"/>
      <c r="AD395" s="26"/>
      <c r="AE395" s="26"/>
      <c r="AR395" s="83" t="s">
        <v>126</v>
      </c>
      <c r="AT395" s="83" t="s">
        <v>121</v>
      </c>
      <c r="AU395" s="83" t="s">
        <v>76</v>
      </c>
      <c r="AY395" s="19" t="s">
        <v>119</v>
      </c>
      <c r="BE395" s="84">
        <f>IF(N395="základní",J395,0)</f>
        <v>0</v>
      </c>
      <c r="BF395" s="84">
        <f>IF(N395="snížená",J395,0)</f>
        <v>0</v>
      </c>
      <c r="BG395" s="84">
        <f>IF(N395="zákl. přenesená",J395,0)</f>
        <v>0</v>
      </c>
      <c r="BH395" s="84">
        <f>IF(N395="sníž. přenesená",J395,0)</f>
        <v>0</v>
      </c>
      <c r="BI395" s="84">
        <f>IF(N395="nulová",J395,0)</f>
        <v>0</v>
      </c>
      <c r="BJ395" s="19" t="s">
        <v>74</v>
      </c>
      <c r="BK395" s="84">
        <f>ROUND(I395*H395,2)</f>
        <v>0</v>
      </c>
      <c r="BL395" s="19" t="s">
        <v>126</v>
      </c>
      <c r="BM395" s="83" t="s">
        <v>689</v>
      </c>
    </row>
    <row r="396" spans="1:47" s="2" customFormat="1" ht="58.5">
      <c r="A396" s="26"/>
      <c r="B396" s="27"/>
      <c r="C396" s="200"/>
      <c r="D396" s="251" t="s">
        <v>128</v>
      </c>
      <c r="E396" s="200"/>
      <c r="F396" s="252" t="s">
        <v>666</v>
      </c>
      <c r="G396" s="200"/>
      <c r="H396" s="200"/>
      <c r="I396" s="200"/>
      <c r="J396" s="200"/>
      <c r="K396" s="200"/>
      <c r="L396" s="27"/>
      <c r="M396" s="85"/>
      <c r="N396" s="86"/>
      <c r="O396" s="35"/>
      <c r="P396" s="35"/>
      <c r="Q396" s="35"/>
      <c r="R396" s="35"/>
      <c r="S396" s="35"/>
      <c r="T396" s="36"/>
      <c r="U396" s="26"/>
      <c r="V396" s="26"/>
      <c r="W396" s="26"/>
      <c r="X396" s="26"/>
      <c r="Y396" s="26"/>
      <c r="Z396" s="26"/>
      <c r="AA396" s="26"/>
      <c r="AB396" s="26"/>
      <c r="AC396" s="26"/>
      <c r="AD396" s="26"/>
      <c r="AE396" s="26"/>
      <c r="AT396" s="19" t="s">
        <v>128</v>
      </c>
      <c r="AU396" s="19" t="s">
        <v>76</v>
      </c>
    </row>
    <row r="397" spans="2:51" s="14" customFormat="1" ht="12">
      <c r="B397" s="92"/>
      <c r="C397" s="256"/>
      <c r="D397" s="251" t="s">
        <v>140</v>
      </c>
      <c r="E397" s="257" t="s">
        <v>3</v>
      </c>
      <c r="F397" s="258" t="s">
        <v>690</v>
      </c>
      <c r="G397" s="256"/>
      <c r="H397" s="259">
        <v>5.381</v>
      </c>
      <c r="I397" s="256"/>
      <c r="J397" s="256"/>
      <c r="K397" s="256"/>
      <c r="L397" s="92"/>
      <c r="M397" s="94"/>
      <c r="N397" s="95"/>
      <c r="O397" s="95"/>
      <c r="P397" s="95"/>
      <c r="Q397" s="95"/>
      <c r="R397" s="95"/>
      <c r="S397" s="95"/>
      <c r="T397" s="96"/>
      <c r="AT397" s="93" t="s">
        <v>140</v>
      </c>
      <c r="AU397" s="93" t="s">
        <v>76</v>
      </c>
      <c r="AV397" s="14" t="s">
        <v>76</v>
      </c>
      <c r="AW397" s="14" t="s">
        <v>31</v>
      </c>
      <c r="AX397" s="14" t="s">
        <v>74</v>
      </c>
      <c r="AY397" s="93" t="s">
        <v>119</v>
      </c>
    </row>
    <row r="398" spans="1:65" s="2" customFormat="1" ht="24.2" customHeight="1">
      <c r="A398" s="26"/>
      <c r="B398" s="77"/>
      <c r="C398" s="245" t="s">
        <v>691</v>
      </c>
      <c r="D398" s="245" t="s">
        <v>121</v>
      </c>
      <c r="E398" s="246" t="s">
        <v>692</v>
      </c>
      <c r="F398" s="247" t="s">
        <v>180</v>
      </c>
      <c r="G398" s="248" t="s">
        <v>181</v>
      </c>
      <c r="H398" s="249">
        <v>2.876</v>
      </c>
      <c r="I398" s="78"/>
      <c r="J398" s="250">
        <f>ROUND(I398*H398,2)</f>
        <v>0</v>
      </c>
      <c r="K398" s="247" t="s">
        <v>125</v>
      </c>
      <c r="L398" s="27"/>
      <c r="M398" s="79" t="s">
        <v>3</v>
      </c>
      <c r="N398" s="80" t="s">
        <v>41</v>
      </c>
      <c r="O398" s="35"/>
      <c r="P398" s="81">
        <f>O398*H398</f>
        <v>0</v>
      </c>
      <c r="Q398" s="81">
        <v>0</v>
      </c>
      <c r="R398" s="81">
        <f>Q398*H398</f>
        <v>0</v>
      </c>
      <c r="S398" s="81">
        <v>0</v>
      </c>
      <c r="T398" s="82">
        <f>S398*H398</f>
        <v>0</v>
      </c>
      <c r="U398" s="26"/>
      <c r="V398" s="26"/>
      <c r="W398" s="26"/>
      <c r="X398" s="26"/>
      <c r="Y398" s="26"/>
      <c r="Z398" s="26"/>
      <c r="AA398" s="26"/>
      <c r="AB398" s="26"/>
      <c r="AC398" s="26"/>
      <c r="AD398" s="26"/>
      <c r="AE398" s="26"/>
      <c r="AR398" s="83" t="s">
        <v>126</v>
      </c>
      <c r="AT398" s="83" t="s">
        <v>121</v>
      </c>
      <c r="AU398" s="83" t="s">
        <v>76</v>
      </c>
      <c r="AY398" s="19" t="s">
        <v>119</v>
      </c>
      <c r="BE398" s="84">
        <f>IF(N398="základní",J398,0)</f>
        <v>0</v>
      </c>
      <c r="BF398" s="84">
        <f>IF(N398="snížená",J398,0)</f>
        <v>0</v>
      </c>
      <c r="BG398" s="84">
        <f>IF(N398="zákl. přenesená",J398,0)</f>
        <v>0</v>
      </c>
      <c r="BH398" s="84">
        <f>IF(N398="sníž. přenesená",J398,0)</f>
        <v>0</v>
      </c>
      <c r="BI398" s="84">
        <f>IF(N398="nulová",J398,0)</f>
        <v>0</v>
      </c>
      <c r="BJ398" s="19" t="s">
        <v>74</v>
      </c>
      <c r="BK398" s="84">
        <f>ROUND(I398*H398,2)</f>
        <v>0</v>
      </c>
      <c r="BL398" s="19" t="s">
        <v>126</v>
      </c>
      <c r="BM398" s="83" t="s">
        <v>693</v>
      </c>
    </row>
    <row r="399" spans="1:47" s="2" customFormat="1" ht="58.5">
      <c r="A399" s="26"/>
      <c r="B399" s="27"/>
      <c r="C399" s="200"/>
      <c r="D399" s="251" t="s">
        <v>128</v>
      </c>
      <c r="E399" s="200"/>
      <c r="F399" s="252" t="s">
        <v>666</v>
      </c>
      <c r="G399" s="200"/>
      <c r="H399" s="200"/>
      <c r="I399" s="200"/>
      <c r="J399" s="200"/>
      <c r="K399" s="200"/>
      <c r="L399" s="27"/>
      <c r="M399" s="85"/>
      <c r="N399" s="86"/>
      <c r="O399" s="35"/>
      <c r="P399" s="35"/>
      <c r="Q399" s="35"/>
      <c r="R399" s="35"/>
      <c r="S399" s="35"/>
      <c r="T399" s="36"/>
      <c r="U399" s="26"/>
      <c r="V399" s="26"/>
      <c r="W399" s="26"/>
      <c r="X399" s="26"/>
      <c r="Y399" s="26"/>
      <c r="Z399" s="26"/>
      <c r="AA399" s="26"/>
      <c r="AB399" s="26"/>
      <c r="AC399" s="26"/>
      <c r="AD399" s="26"/>
      <c r="AE399" s="26"/>
      <c r="AT399" s="19" t="s">
        <v>128</v>
      </c>
      <c r="AU399" s="19" t="s">
        <v>76</v>
      </c>
    </row>
    <row r="400" spans="1:65" s="2" customFormat="1" ht="24.2" customHeight="1">
      <c r="A400" s="26"/>
      <c r="B400" s="77"/>
      <c r="C400" s="245" t="s">
        <v>694</v>
      </c>
      <c r="D400" s="245" t="s">
        <v>121</v>
      </c>
      <c r="E400" s="246" t="s">
        <v>695</v>
      </c>
      <c r="F400" s="247" t="s">
        <v>696</v>
      </c>
      <c r="G400" s="248" t="s">
        <v>181</v>
      </c>
      <c r="H400" s="249">
        <v>0.246</v>
      </c>
      <c r="I400" s="78"/>
      <c r="J400" s="250">
        <f>ROUND(I400*H400,2)</f>
        <v>0</v>
      </c>
      <c r="K400" s="247" t="s">
        <v>125</v>
      </c>
      <c r="L400" s="27"/>
      <c r="M400" s="79" t="s">
        <v>3</v>
      </c>
      <c r="N400" s="80" t="s">
        <v>41</v>
      </c>
      <c r="O400" s="35"/>
      <c r="P400" s="81">
        <f>O400*H400</f>
        <v>0</v>
      </c>
      <c r="Q400" s="81">
        <v>0</v>
      </c>
      <c r="R400" s="81">
        <f>Q400*H400</f>
        <v>0</v>
      </c>
      <c r="S400" s="81">
        <v>0</v>
      </c>
      <c r="T400" s="82">
        <f>S400*H400</f>
        <v>0</v>
      </c>
      <c r="U400" s="26"/>
      <c r="V400" s="26"/>
      <c r="W400" s="26"/>
      <c r="X400" s="26"/>
      <c r="Y400" s="26"/>
      <c r="Z400" s="26"/>
      <c r="AA400" s="26"/>
      <c r="AB400" s="26"/>
      <c r="AC400" s="26"/>
      <c r="AD400" s="26"/>
      <c r="AE400" s="26"/>
      <c r="AR400" s="83" t="s">
        <v>126</v>
      </c>
      <c r="AT400" s="83" t="s">
        <v>121</v>
      </c>
      <c r="AU400" s="83" t="s">
        <v>76</v>
      </c>
      <c r="AY400" s="19" t="s">
        <v>119</v>
      </c>
      <c r="BE400" s="84">
        <f>IF(N400="základní",J400,0)</f>
        <v>0</v>
      </c>
      <c r="BF400" s="84">
        <f>IF(N400="snížená",J400,0)</f>
        <v>0</v>
      </c>
      <c r="BG400" s="84">
        <f>IF(N400="zákl. přenesená",J400,0)</f>
        <v>0</v>
      </c>
      <c r="BH400" s="84">
        <f>IF(N400="sníž. přenesená",J400,0)</f>
        <v>0</v>
      </c>
      <c r="BI400" s="84">
        <f>IF(N400="nulová",J400,0)</f>
        <v>0</v>
      </c>
      <c r="BJ400" s="19" t="s">
        <v>74</v>
      </c>
      <c r="BK400" s="84">
        <f>ROUND(I400*H400,2)</f>
        <v>0</v>
      </c>
      <c r="BL400" s="19" t="s">
        <v>126</v>
      </c>
      <c r="BM400" s="83" t="s">
        <v>697</v>
      </c>
    </row>
    <row r="401" spans="1:47" s="2" customFormat="1" ht="58.5">
      <c r="A401" s="26"/>
      <c r="B401" s="27"/>
      <c r="C401" s="200"/>
      <c r="D401" s="251" t="s">
        <v>128</v>
      </c>
      <c r="E401" s="200"/>
      <c r="F401" s="252" t="s">
        <v>666</v>
      </c>
      <c r="G401" s="200"/>
      <c r="H401" s="200"/>
      <c r="I401" s="200"/>
      <c r="J401" s="200"/>
      <c r="K401" s="200"/>
      <c r="L401" s="27"/>
      <c r="M401" s="85"/>
      <c r="N401" s="86"/>
      <c r="O401" s="35"/>
      <c r="P401" s="35"/>
      <c r="Q401" s="35"/>
      <c r="R401" s="35"/>
      <c r="S401" s="35"/>
      <c r="T401" s="36"/>
      <c r="U401" s="26"/>
      <c r="V401" s="26"/>
      <c r="W401" s="26"/>
      <c r="X401" s="26"/>
      <c r="Y401" s="26"/>
      <c r="Z401" s="26"/>
      <c r="AA401" s="26"/>
      <c r="AB401" s="26"/>
      <c r="AC401" s="26"/>
      <c r="AD401" s="26"/>
      <c r="AE401" s="26"/>
      <c r="AT401" s="19" t="s">
        <v>128</v>
      </c>
      <c r="AU401" s="19" t="s">
        <v>76</v>
      </c>
    </row>
    <row r="402" spans="1:65" s="2" customFormat="1" ht="24.2" customHeight="1">
      <c r="A402" s="26"/>
      <c r="B402" s="77"/>
      <c r="C402" s="245" t="s">
        <v>698</v>
      </c>
      <c r="D402" s="245" t="s">
        <v>121</v>
      </c>
      <c r="E402" s="246" t="s">
        <v>699</v>
      </c>
      <c r="F402" s="247" t="s">
        <v>700</v>
      </c>
      <c r="G402" s="248" t="s">
        <v>181</v>
      </c>
      <c r="H402" s="249">
        <v>0.9</v>
      </c>
      <c r="I402" s="78"/>
      <c r="J402" s="250">
        <f>ROUND(I402*H402,2)</f>
        <v>0</v>
      </c>
      <c r="K402" s="247" t="s">
        <v>125</v>
      </c>
      <c r="L402" s="27"/>
      <c r="M402" s="79" t="s">
        <v>3</v>
      </c>
      <c r="N402" s="80" t="s">
        <v>41</v>
      </c>
      <c r="O402" s="35"/>
      <c r="P402" s="81">
        <f>O402*H402</f>
        <v>0</v>
      </c>
      <c r="Q402" s="81">
        <v>0</v>
      </c>
      <c r="R402" s="81">
        <f>Q402*H402</f>
        <v>0</v>
      </c>
      <c r="S402" s="81">
        <v>0</v>
      </c>
      <c r="T402" s="82">
        <f>S402*H402</f>
        <v>0</v>
      </c>
      <c r="U402" s="26"/>
      <c r="V402" s="26"/>
      <c r="W402" s="26"/>
      <c r="X402" s="26"/>
      <c r="Y402" s="26"/>
      <c r="Z402" s="26"/>
      <c r="AA402" s="26"/>
      <c r="AB402" s="26"/>
      <c r="AC402" s="26"/>
      <c r="AD402" s="26"/>
      <c r="AE402" s="26"/>
      <c r="AR402" s="83" t="s">
        <v>126</v>
      </c>
      <c r="AT402" s="83" t="s">
        <v>121</v>
      </c>
      <c r="AU402" s="83" t="s">
        <v>76</v>
      </c>
      <c r="AY402" s="19" t="s">
        <v>119</v>
      </c>
      <c r="BE402" s="84">
        <f>IF(N402="základní",J402,0)</f>
        <v>0</v>
      </c>
      <c r="BF402" s="84">
        <f>IF(N402="snížená",J402,0)</f>
        <v>0</v>
      </c>
      <c r="BG402" s="84">
        <f>IF(N402="zákl. přenesená",J402,0)</f>
        <v>0</v>
      </c>
      <c r="BH402" s="84">
        <f>IF(N402="sníž. přenesená",J402,0)</f>
        <v>0</v>
      </c>
      <c r="BI402" s="84">
        <f>IF(N402="nulová",J402,0)</f>
        <v>0</v>
      </c>
      <c r="BJ402" s="19" t="s">
        <v>74</v>
      </c>
      <c r="BK402" s="84">
        <f>ROUND(I402*H402,2)</f>
        <v>0</v>
      </c>
      <c r="BL402" s="19" t="s">
        <v>126</v>
      </c>
      <c r="BM402" s="83" t="s">
        <v>701</v>
      </c>
    </row>
    <row r="403" spans="1:47" s="2" customFormat="1" ht="58.5">
      <c r="A403" s="26"/>
      <c r="B403" s="27"/>
      <c r="C403" s="200"/>
      <c r="D403" s="251" t="s">
        <v>128</v>
      </c>
      <c r="E403" s="200"/>
      <c r="F403" s="252" t="s">
        <v>666</v>
      </c>
      <c r="G403" s="200"/>
      <c r="H403" s="200"/>
      <c r="I403" s="200"/>
      <c r="J403" s="200"/>
      <c r="K403" s="200"/>
      <c r="L403" s="27"/>
      <c r="M403" s="85"/>
      <c r="N403" s="86"/>
      <c r="O403" s="35"/>
      <c r="P403" s="35"/>
      <c r="Q403" s="35"/>
      <c r="R403" s="35"/>
      <c r="S403" s="35"/>
      <c r="T403" s="36"/>
      <c r="U403" s="26"/>
      <c r="V403" s="26"/>
      <c r="W403" s="26"/>
      <c r="X403" s="26"/>
      <c r="Y403" s="26"/>
      <c r="Z403" s="26"/>
      <c r="AA403" s="26"/>
      <c r="AB403" s="26"/>
      <c r="AC403" s="26"/>
      <c r="AD403" s="26"/>
      <c r="AE403" s="26"/>
      <c r="AT403" s="19" t="s">
        <v>128</v>
      </c>
      <c r="AU403" s="19" t="s">
        <v>76</v>
      </c>
    </row>
    <row r="404" spans="2:63" s="12" customFormat="1" ht="22.9" customHeight="1">
      <c r="B404" s="69"/>
      <c r="C404" s="239"/>
      <c r="D404" s="240" t="s">
        <v>68</v>
      </c>
      <c r="E404" s="243" t="s">
        <v>702</v>
      </c>
      <c r="F404" s="243" t="s">
        <v>703</v>
      </c>
      <c r="G404" s="239"/>
      <c r="H404" s="239"/>
      <c r="I404" s="239"/>
      <c r="J404" s="244">
        <f>BK404</f>
        <v>0</v>
      </c>
      <c r="K404" s="239"/>
      <c r="L404" s="69"/>
      <c r="M404" s="71"/>
      <c r="N404" s="72"/>
      <c r="O404" s="72"/>
      <c r="P404" s="73">
        <f>SUM(P405:P406)</f>
        <v>0</v>
      </c>
      <c r="Q404" s="72"/>
      <c r="R404" s="73">
        <f>SUM(R405:R406)</f>
        <v>0</v>
      </c>
      <c r="S404" s="72"/>
      <c r="T404" s="74">
        <f>SUM(T405:T406)</f>
        <v>0</v>
      </c>
      <c r="AR404" s="70" t="s">
        <v>74</v>
      </c>
      <c r="AT404" s="75" t="s">
        <v>68</v>
      </c>
      <c r="AU404" s="75" t="s">
        <v>74</v>
      </c>
      <c r="AY404" s="70" t="s">
        <v>119</v>
      </c>
      <c r="BK404" s="76">
        <f>SUM(BK405:BK406)</f>
        <v>0</v>
      </c>
    </row>
    <row r="405" spans="1:65" s="2" customFormat="1" ht="24.2" customHeight="1">
      <c r="A405" s="26"/>
      <c r="B405" s="77"/>
      <c r="C405" s="245" t="s">
        <v>704</v>
      </c>
      <c r="D405" s="245" t="s">
        <v>121</v>
      </c>
      <c r="E405" s="246" t="s">
        <v>705</v>
      </c>
      <c r="F405" s="247" t="s">
        <v>706</v>
      </c>
      <c r="G405" s="248" t="s">
        <v>181</v>
      </c>
      <c r="H405" s="249">
        <v>73.961</v>
      </c>
      <c r="I405" s="78"/>
      <c r="J405" s="250">
        <f>ROUND(I405*H405,2)</f>
        <v>0</v>
      </c>
      <c r="K405" s="247" t="s">
        <v>125</v>
      </c>
      <c r="L405" s="27"/>
      <c r="M405" s="79" t="s">
        <v>3</v>
      </c>
      <c r="N405" s="80" t="s">
        <v>41</v>
      </c>
      <c r="O405" s="35"/>
      <c r="P405" s="81">
        <f>O405*H405</f>
        <v>0</v>
      </c>
      <c r="Q405" s="81">
        <v>0</v>
      </c>
      <c r="R405" s="81">
        <f>Q405*H405</f>
        <v>0</v>
      </c>
      <c r="S405" s="81">
        <v>0</v>
      </c>
      <c r="T405" s="82">
        <f>S405*H405</f>
        <v>0</v>
      </c>
      <c r="U405" s="26"/>
      <c r="V405" s="26"/>
      <c r="W405" s="26"/>
      <c r="X405" s="26"/>
      <c r="Y405" s="26"/>
      <c r="Z405" s="26"/>
      <c r="AA405" s="26"/>
      <c r="AB405" s="26"/>
      <c r="AC405" s="26"/>
      <c r="AD405" s="26"/>
      <c r="AE405" s="26"/>
      <c r="AR405" s="83" t="s">
        <v>126</v>
      </c>
      <c r="AT405" s="83" t="s">
        <v>121</v>
      </c>
      <c r="AU405" s="83" t="s">
        <v>76</v>
      </c>
      <c r="AY405" s="19" t="s">
        <v>119</v>
      </c>
      <c r="BE405" s="84">
        <f>IF(N405="základní",J405,0)</f>
        <v>0</v>
      </c>
      <c r="BF405" s="84">
        <f>IF(N405="snížená",J405,0)</f>
        <v>0</v>
      </c>
      <c r="BG405" s="84">
        <f>IF(N405="zákl. přenesená",J405,0)</f>
        <v>0</v>
      </c>
      <c r="BH405" s="84">
        <f>IF(N405="sníž. přenesená",J405,0)</f>
        <v>0</v>
      </c>
      <c r="BI405" s="84">
        <f>IF(N405="nulová",J405,0)</f>
        <v>0</v>
      </c>
      <c r="BJ405" s="19" t="s">
        <v>74</v>
      </c>
      <c r="BK405" s="84">
        <f>ROUND(I405*H405,2)</f>
        <v>0</v>
      </c>
      <c r="BL405" s="19" t="s">
        <v>126</v>
      </c>
      <c r="BM405" s="83" t="s">
        <v>707</v>
      </c>
    </row>
    <row r="406" spans="1:47" s="2" customFormat="1" ht="58.5">
      <c r="A406" s="26"/>
      <c r="B406" s="27"/>
      <c r="C406" s="200"/>
      <c r="D406" s="251" t="s">
        <v>128</v>
      </c>
      <c r="E406" s="200"/>
      <c r="F406" s="252" t="s">
        <v>708</v>
      </c>
      <c r="G406" s="200"/>
      <c r="H406" s="200"/>
      <c r="I406" s="200"/>
      <c r="J406" s="200"/>
      <c r="K406" s="200"/>
      <c r="L406" s="27"/>
      <c r="M406" s="85"/>
      <c r="N406" s="86"/>
      <c r="O406" s="35"/>
      <c r="P406" s="35"/>
      <c r="Q406" s="35"/>
      <c r="R406" s="35"/>
      <c r="S406" s="35"/>
      <c r="T406" s="36"/>
      <c r="U406" s="26"/>
      <c r="V406" s="26"/>
      <c r="W406" s="26"/>
      <c r="X406" s="26"/>
      <c r="Y406" s="26"/>
      <c r="Z406" s="26"/>
      <c r="AA406" s="26"/>
      <c r="AB406" s="26"/>
      <c r="AC406" s="26"/>
      <c r="AD406" s="26"/>
      <c r="AE406" s="26"/>
      <c r="AT406" s="19" t="s">
        <v>128</v>
      </c>
      <c r="AU406" s="19" t="s">
        <v>76</v>
      </c>
    </row>
    <row r="407" spans="2:63" s="12" customFormat="1" ht="25.9" customHeight="1">
      <c r="B407" s="69"/>
      <c r="C407" s="239"/>
      <c r="D407" s="240" t="s">
        <v>68</v>
      </c>
      <c r="E407" s="241" t="s">
        <v>709</v>
      </c>
      <c r="F407" s="241" t="s">
        <v>710</v>
      </c>
      <c r="G407" s="239"/>
      <c r="H407" s="239"/>
      <c r="I407" s="239"/>
      <c r="J407" s="242">
        <f>BK407</f>
        <v>0</v>
      </c>
      <c r="K407" s="239"/>
      <c r="L407" s="69"/>
      <c r="M407" s="71"/>
      <c r="N407" s="72"/>
      <c r="O407" s="72"/>
      <c r="P407" s="73">
        <f>P408+P413+P453+P475+P483+P486+P505</f>
        <v>0</v>
      </c>
      <c r="Q407" s="72"/>
      <c r="R407" s="73">
        <f>R408+R413+R453+R475+R483+R486+R505</f>
        <v>3.78017339</v>
      </c>
      <c r="S407" s="72"/>
      <c r="T407" s="74">
        <f>T408+T413+T453+T475+T483+T486+T505</f>
        <v>19.766922619999995</v>
      </c>
      <c r="AR407" s="70" t="s">
        <v>76</v>
      </c>
      <c r="AT407" s="75" t="s">
        <v>68</v>
      </c>
      <c r="AU407" s="75" t="s">
        <v>69</v>
      </c>
      <c r="AY407" s="70" t="s">
        <v>119</v>
      </c>
      <c r="BK407" s="76">
        <f>BK408+BK413+BK453+BK475+BK483+BK486+BK505</f>
        <v>0</v>
      </c>
    </row>
    <row r="408" spans="2:63" s="12" customFormat="1" ht="22.9" customHeight="1">
      <c r="B408" s="69"/>
      <c r="C408" s="239"/>
      <c r="D408" s="240" t="s">
        <v>68</v>
      </c>
      <c r="E408" s="243" t="s">
        <v>711</v>
      </c>
      <c r="F408" s="243" t="s">
        <v>712</v>
      </c>
      <c r="G408" s="239"/>
      <c r="H408" s="239"/>
      <c r="I408" s="239"/>
      <c r="J408" s="244">
        <f>BK408</f>
        <v>0</v>
      </c>
      <c r="K408" s="239"/>
      <c r="L408" s="69"/>
      <c r="M408" s="71"/>
      <c r="N408" s="72"/>
      <c r="O408" s="72"/>
      <c r="P408" s="73">
        <f>SUM(P409:P412)</f>
        <v>0</v>
      </c>
      <c r="Q408" s="72"/>
      <c r="R408" s="73">
        <f>SUM(R409:R412)</f>
        <v>0.006765</v>
      </c>
      <c r="S408" s="72"/>
      <c r="T408" s="74">
        <f>SUM(T409:T412)</f>
        <v>0</v>
      </c>
      <c r="AR408" s="70" t="s">
        <v>76</v>
      </c>
      <c r="AT408" s="75" t="s">
        <v>68</v>
      </c>
      <c r="AU408" s="75" t="s">
        <v>74</v>
      </c>
      <c r="AY408" s="70" t="s">
        <v>119</v>
      </c>
      <c r="BK408" s="76">
        <f>SUM(BK409:BK412)</f>
        <v>0</v>
      </c>
    </row>
    <row r="409" spans="1:65" s="2" customFormat="1" ht="14.45" customHeight="1">
      <c r="A409" s="26"/>
      <c r="B409" s="77"/>
      <c r="C409" s="245" t="s">
        <v>713</v>
      </c>
      <c r="D409" s="245" t="s">
        <v>121</v>
      </c>
      <c r="E409" s="246" t="s">
        <v>714</v>
      </c>
      <c r="F409" s="247" t="s">
        <v>715</v>
      </c>
      <c r="G409" s="248" t="s">
        <v>137</v>
      </c>
      <c r="H409" s="249">
        <v>1.5</v>
      </c>
      <c r="I409" s="78"/>
      <c r="J409" s="250">
        <f>ROUND(I409*H409,2)</f>
        <v>0</v>
      </c>
      <c r="K409" s="247" t="s">
        <v>125</v>
      </c>
      <c r="L409" s="27"/>
      <c r="M409" s="79" t="s">
        <v>3</v>
      </c>
      <c r="N409" s="80" t="s">
        <v>41</v>
      </c>
      <c r="O409" s="35"/>
      <c r="P409" s="81">
        <f>O409*H409</f>
        <v>0</v>
      </c>
      <c r="Q409" s="81">
        <v>0.00451</v>
      </c>
      <c r="R409" s="81">
        <f>Q409*H409</f>
        <v>0.006765</v>
      </c>
      <c r="S409" s="81">
        <v>0</v>
      </c>
      <c r="T409" s="82">
        <f>S409*H409</f>
        <v>0</v>
      </c>
      <c r="U409" s="26"/>
      <c r="V409" s="26"/>
      <c r="W409" s="26"/>
      <c r="X409" s="26"/>
      <c r="Y409" s="26"/>
      <c r="Z409" s="26"/>
      <c r="AA409" s="26"/>
      <c r="AB409" s="26"/>
      <c r="AC409" s="26"/>
      <c r="AD409" s="26"/>
      <c r="AE409" s="26"/>
      <c r="AR409" s="83" t="s">
        <v>214</v>
      </c>
      <c r="AT409" s="83" t="s">
        <v>121</v>
      </c>
      <c r="AU409" s="83" t="s">
        <v>76</v>
      </c>
      <c r="AY409" s="19" t="s">
        <v>119</v>
      </c>
      <c r="BE409" s="84">
        <f>IF(N409="základní",J409,0)</f>
        <v>0</v>
      </c>
      <c r="BF409" s="84">
        <f>IF(N409="snížená",J409,0)</f>
        <v>0</v>
      </c>
      <c r="BG409" s="84">
        <f>IF(N409="zákl. přenesená",J409,0)</f>
        <v>0</v>
      </c>
      <c r="BH409" s="84">
        <f>IF(N409="sníž. přenesená",J409,0)</f>
        <v>0</v>
      </c>
      <c r="BI409" s="84">
        <f>IF(N409="nulová",J409,0)</f>
        <v>0</v>
      </c>
      <c r="BJ409" s="19" t="s">
        <v>74</v>
      </c>
      <c r="BK409" s="84">
        <f>ROUND(I409*H409,2)</f>
        <v>0</v>
      </c>
      <c r="BL409" s="19" t="s">
        <v>214</v>
      </c>
      <c r="BM409" s="83" t="s">
        <v>716</v>
      </c>
    </row>
    <row r="410" spans="2:51" s="14" customFormat="1" ht="12">
      <c r="B410" s="92"/>
      <c r="C410" s="256"/>
      <c r="D410" s="251" t="s">
        <v>140</v>
      </c>
      <c r="E410" s="257" t="s">
        <v>3</v>
      </c>
      <c r="F410" s="258" t="s">
        <v>717</v>
      </c>
      <c r="G410" s="256"/>
      <c r="H410" s="259">
        <v>1.5</v>
      </c>
      <c r="I410" s="256"/>
      <c r="J410" s="256"/>
      <c r="K410" s="256"/>
      <c r="L410" s="92"/>
      <c r="M410" s="94"/>
      <c r="N410" s="95"/>
      <c r="O410" s="95"/>
      <c r="P410" s="95"/>
      <c r="Q410" s="95"/>
      <c r="R410" s="95"/>
      <c r="S410" s="95"/>
      <c r="T410" s="96"/>
      <c r="AT410" s="93" t="s">
        <v>140</v>
      </c>
      <c r="AU410" s="93" t="s">
        <v>76</v>
      </c>
      <c r="AV410" s="14" t="s">
        <v>76</v>
      </c>
      <c r="AW410" s="14" t="s">
        <v>31</v>
      </c>
      <c r="AX410" s="14" t="s">
        <v>74</v>
      </c>
      <c r="AY410" s="93" t="s">
        <v>119</v>
      </c>
    </row>
    <row r="411" spans="1:65" s="2" customFormat="1" ht="24.2" customHeight="1">
      <c r="A411" s="26"/>
      <c r="B411" s="77"/>
      <c r="C411" s="245" t="s">
        <v>718</v>
      </c>
      <c r="D411" s="245" t="s">
        <v>121</v>
      </c>
      <c r="E411" s="246" t="s">
        <v>719</v>
      </c>
      <c r="F411" s="247" t="s">
        <v>720</v>
      </c>
      <c r="G411" s="248" t="s">
        <v>181</v>
      </c>
      <c r="H411" s="249">
        <v>0.007</v>
      </c>
      <c r="I411" s="78"/>
      <c r="J411" s="250">
        <f>ROUND(I411*H411,2)</f>
        <v>0</v>
      </c>
      <c r="K411" s="247" t="s">
        <v>125</v>
      </c>
      <c r="L411" s="27"/>
      <c r="M411" s="79" t="s">
        <v>3</v>
      </c>
      <c r="N411" s="80" t="s">
        <v>41</v>
      </c>
      <c r="O411" s="35"/>
      <c r="P411" s="81">
        <f>O411*H411</f>
        <v>0</v>
      </c>
      <c r="Q411" s="81">
        <v>0</v>
      </c>
      <c r="R411" s="81">
        <f>Q411*H411</f>
        <v>0</v>
      </c>
      <c r="S411" s="81">
        <v>0</v>
      </c>
      <c r="T411" s="82">
        <f>S411*H411</f>
        <v>0</v>
      </c>
      <c r="U411" s="26"/>
      <c r="V411" s="26"/>
      <c r="W411" s="26"/>
      <c r="X411" s="26"/>
      <c r="Y411" s="26"/>
      <c r="Z411" s="26"/>
      <c r="AA411" s="26"/>
      <c r="AB411" s="26"/>
      <c r="AC411" s="26"/>
      <c r="AD411" s="26"/>
      <c r="AE411" s="26"/>
      <c r="AR411" s="83" t="s">
        <v>214</v>
      </c>
      <c r="AT411" s="83" t="s">
        <v>121</v>
      </c>
      <c r="AU411" s="83" t="s">
        <v>76</v>
      </c>
      <c r="AY411" s="19" t="s">
        <v>119</v>
      </c>
      <c r="BE411" s="84">
        <f>IF(N411="základní",J411,0)</f>
        <v>0</v>
      </c>
      <c r="BF411" s="84">
        <f>IF(N411="snížená",J411,0)</f>
        <v>0</v>
      </c>
      <c r="BG411" s="84">
        <f>IF(N411="zákl. přenesená",J411,0)</f>
        <v>0</v>
      </c>
      <c r="BH411" s="84">
        <f>IF(N411="sníž. přenesená",J411,0)</f>
        <v>0</v>
      </c>
      <c r="BI411" s="84">
        <f>IF(N411="nulová",J411,0)</f>
        <v>0</v>
      </c>
      <c r="BJ411" s="19" t="s">
        <v>74</v>
      </c>
      <c r="BK411" s="84">
        <f>ROUND(I411*H411,2)</f>
        <v>0</v>
      </c>
      <c r="BL411" s="19" t="s">
        <v>214</v>
      </c>
      <c r="BM411" s="83" t="s">
        <v>721</v>
      </c>
    </row>
    <row r="412" spans="1:47" s="2" customFormat="1" ht="78">
      <c r="A412" s="26"/>
      <c r="B412" s="27"/>
      <c r="C412" s="200"/>
      <c r="D412" s="251" t="s">
        <v>128</v>
      </c>
      <c r="E412" s="200"/>
      <c r="F412" s="252" t="s">
        <v>722</v>
      </c>
      <c r="G412" s="200"/>
      <c r="H412" s="200"/>
      <c r="I412" s="200"/>
      <c r="J412" s="200"/>
      <c r="K412" s="200"/>
      <c r="L412" s="27"/>
      <c r="M412" s="85"/>
      <c r="N412" s="86"/>
      <c r="O412" s="35"/>
      <c r="P412" s="35"/>
      <c r="Q412" s="35"/>
      <c r="R412" s="35"/>
      <c r="S412" s="35"/>
      <c r="T412" s="36"/>
      <c r="U412" s="26"/>
      <c r="V412" s="26"/>
      <c r="W412" s="26"/>
      <c r="X412" s="26"/>
      <c r="Y412" s="26"/>
      <c r="Z412" s="26"/>
      <c r="AA412" s="26"/>
      <c r="AB412" s="26"/>
      <c r="AC412" s="26"/>
      <c r="AD412" s="26"/>
      <c r="AE412" s="26"/>
      <c r="AT412" s="19" t="s">
        <v>128</v>
      </c>
      <c r="AU412" s="19" t="s">
        <v>76</v>
      </c>
    </row>
    <row r="413" spans="2:63" s="12" customFormat="1" ht="22.9" customHeight="1">
      <c r="B413" s="69"/>
      <c r="C413" s="239"/>
      <c r="D413" s="240" t="s">
        <v>68</v>
      </c>
      <c r="E413" s="243" t="s">
        <v>723</v>
      </c>
      <c r="F413" s="243" t="s">
        <v>724</v>
      </c>
      <c r="G413" s="239"/>
      <c r="H413" s="239"/>
      <c r="I413" s="239"/>
      <c r="J413" s="244">
        <f>BK413</f>
        <v>0</v>
      </c>
      <c r="K413" s="239"/>
      <c r="L413" s="69"/>
      <c r="M413" s="71"/>
      <c r="N413" s="72"/>
      <c r="O413" s="72"/>
      <c r="P413" s="73">
        <f>SUM(P414:P452)</f>
        <v>0</v>
      </c>
      <c r="Q413" s="72"/>
      <c r="R413" s="73">
        <f>SUM(R414:R452)</f>
        <v>0.09888024999999999</v>
      </c>
      <c r="S413" s="72"/>
      <c r="T413" s="74">
        <f>SUM(T414:T452)</f>
        <v>0.015</v>
      </c>
      <c r="AR413" s="70" t="s">
        <v>76</v>
      </c>
      <c r="AT413" s="75" t="s">
        <v>68</v>
      </c>
      <c r="AU413" s="75" t="s">
        <v>74</v>
      </c>
      <c r="AY413" s="70" t="s">
        <v>119</v>
      </c>
      <c r="BK413" s="76">
        <f>SUM(BK414:BK452)</f>
        <v>0</v>
      </c>
    </row>
    <row r="414" spans="1:65" s="2" customFormat="1" ht="24.2" customHeight="1">
      <c r="A414" s="26"/>
      <c r="B414" s="77"/>
      <c r="C414" s="245" t="s">
        <v>725</v>
      </c>
      <c r="D414" s="245" t="s">
        <v>121</v>
      </c>
      <c r="E414" s="246" t="s">
        <v>726</v>
      </c>
      <c r="F414" s="247" t="s">
        <v>727</v>
      </c>
      <c r="G414" s="248" t="s">
        <v>154</v>
      </c>
      <c r="H414" s="249">
        <v>181.5</v>
      </c>
      <c r="I414" s="78"/>
      <c r="J414" s="250">
        <f>ROUND(I414*H414,2)</f>
        <v>0</v>
      </c>
      <c r="K414" s="247" t="s">
        <v>125</v>
      </c>
      <c r="L414" s="27"/>
      <c r="M414" s="79" t="s">
        <v>3</v>
      </c>
      <c r="N414" s="80" t="s">
        <v>41</v>
      </c>
      <c r="O414" s="35"/>
      <c r="P414" s="81">
        <f>O414*H414</f>
        <v>0</v>
      </c>
      <c r="Q414" s="81">
        <v>0</v>
      </c>
      <c r="R414" s="81">
        <f>Q414*H414</f>
        <v>0</v>
      </c>
      <c r="S414" s="81">
        <v>0</v>
      </c>
      <c r="T414" s="82">
        <f>S414*H414</f>
        <v>0</v>
      </c>
      <c r="U414" s="26"/>
      <c r="V414" s="26"/>
      <c r="W414" s="26"/>
      <c r="X414" s="26"/>
      <c r="Y414" s="26"/>
      <c r="Z414" s="26"/>
      <c r="AA414" s="26"/>
      <c r="AB414" s="26"/>
      <c r="AC414" s="26"/>
      <c r="AD414" s="26"/>
      <c r="AE414" s="26"/>
      <c r="AR414" s="83" t="s">
        <v>214</v>
      </c>
      <c r="AT414" s="83" t="s">
        <v>121</v>
      </c>
      <c r="AU414" s="83" t="s">
        <v>76</v>
      </c>
      <c r="AY414" s="19" t="s">
        <v>119</v>
      </c>
      <c r="BE414" s="84">
        <f>IF(N414="základní",J414,0)</f>
        <v>0</v>
      </c>
      <c r="BF414" s="84">
        <f>IF(N414="snížená",J414,0)</f>
        <v>0</v>
      </c>
      <c r="BG414" s="84">
        <f>IF(N414="zákl. přenesená",J414,0)</f>
        <v>0</v>
      </c>
      <c r="BH414" s="84">
        <f>IF(N414="sníž. přenesená",J414,0)</f>
        <v>0</v>
      </c>
      <c r="BI414" s="84">
        <f>IF(N414="nulová",J414,0)</f>
        <v>0</v>
      </c>
      <c r="BJ414" s="19" t="s">
        <v>74</v>
      </c>
      <c r="BK414" s="84">
        <f>ROUND(I414*H414,2)</f>
        <v>0</v>
      </c>
      <c r="BL414" s="19" t="s">
        <v>214</v>
      </c>
      <c r="BM414" s="83" t="s">
        <v>728</v>
      </c>
    </row>
    <row r="415" spans="2:51" s="14" customFormat="1" ht="12">
      <c r="B415" s="92"/>
      <c r="C415" s="256"/>
      <c r="D415" s="251" t="s">
        <v>140</v>
      </c>
      <c r="E415" s="257" t="s">
        <v>3</v>
      </c>
      <c r="F415" s="258" t="s">
        <v>729</v>
      </c>
      <c r="G415" s="256"/>
      <c r="H415" s="259">
        <v>37.5</v>
      </c>
      <c r="I415" s="256"/>
      <c r="J415" s="256"/>
      <c r="K415" s="256"/>
      <c r="L415" s="92"/>
      <c r="M415" s="94"/>
      <c r="N415" s="95"/>
      <c r="O415" s="95"/>
      <c r="P415" s="95"/>
      <c r="Q415" s="95"/>
      <c r="R415" s="95"/>
      <c r="S415" s="95"/>
      <c r="T415" s="96"/>
      <c r="AT415" s="93" t="s">
        <v>140</v>
      </c>
      <c r="AU415" s="93" t="s">
        <v>76</v>
      </c>
      <c r="AV415" s="14" t="s">
        <v>76</v>
      </c>
      <c r="AW415" s="14" t="s">
        <v>31</v>
      </c>
      <c r="AX415" s="14" t="s">
        <v>69</v>
      </c>
      <c r="AY415" s="93" t="s">
        <v>119</v>
      </c>
    </row>
    <row r="416" spans="2:51" s="14" customFormat="1" ht="12">
      <c r="B416" s="92"/>
      <c r="C416" s="256"/>
      <c r="D416" s="251" t="s">
        <v>140</v>
      </c>
      <c r="E416" s="257" t="s">
        <v>3</v>
      </c>
      <c r="F416" s="258" t="s">
        <v>730</v>
      </c>
      <c r="G416" s="256"/>
      <c r="H416" s="259">
        <v>18</v>
      </c>
      <c r="I416" s="256"/>
      <c r="J416" s="256"/>
      <c r="K416" s="256"/>
      <c r="L416" s="92"/>
      <c r="M416" s="94"/>
      <c r="N416" s="95"/>
      <c r="O416" s="95"/>
      <c r="P416" s="95"/>
      <c r="Q416" s="95"/>
      <c r="R416" s="95"/>
      <c r="S416" s="95"/>
      <c r="T416" s="96"/>
      <c r="AT416" s="93" t="s">
        <v>140</v>
      </c>
      <c r="AU416" s="93" t="s">
        <v>76</v>
      </c>
      <c r="AV416" s="14" t="s">
        <v>76</v>
      </c>
      <c r="AW416" s="14" t="s">
        <v>31</v>
      </c>
      <c r="AX416" s="14" t="s">
        <v>69</v>
      </c>
      <c r="AY416" s="93" t="s">
        <v>119</v>
      </c>
    </row>
    <row r="417" spans="2:51" s="14" customFormat="1" ht="12">
      <c r="B417" s="92"/>
      <c r="C417" s="256"/>
      <c r="D417" s="251" t="s">
        <v>140</v>
      </c>
      <c r="E417" s="257" t="s">
        <v>3</v>
      </c>
      <c r="F417" s="258" t="s">
        <v>731</v>
      </c>
      <c r="G417" s="256"/>
      <c r="H417" s="259">
        <v>11.5</v>
      </c>
      <c r="I417" s="256"/>
      <c r="J417" s="256"/>
      <c r="K417" s="256"/>
      <c r="L417" s="92"/>
      <c r="M417" s="94"/>
      <c r="N417" s="95"/>
      <c r="O417" s="95"/>
      <c r="P417" s="95"/>
      <c r="Q417" s="95"/>
      <c r="R417" s="95"/>
      <c r="S417" s="95"/>
      <c r="T417" s="96"/>
      <c r="AT417" s="93" t="s">
        <v>140</v>
      </c>
      <c r="AU417" s="93" t="s">
        <v>76</v>
      </c>
      <c r="AV417" s="14" t="s">
        <v>76</v>
      </c>
      <c r="AW417" s="14" t="s">
        <v>31</v>
      </c>
      <c r="AX417" s="14" t="s">
        <v>69</v>
      </c>
      <c r="AY417" s="93" t="s">
        <v>119</v>
      </c>
    </row>
    <row r="418" spans="2:51" s="14" customFormat="1" ht="12">
      <c r="B418" s="92"/>
      <c r="C418" s="256"/>
      <c r="D418" s="251" t="s">
        <v>140</v>
      </c>
      <c r="E418" s="257" t="s">
        <v>3</v>
      </c>
      <c r="F418" s="258" t="s">
        <v>732</v>
      </c>
      <c r="G418" s="256"/>
      <c r="H418" s="259">
        <v>30</v>
      </c>
      <c r="I418" s="256"/>
      <c r="J418" s="256"/>
      <c r="K418" s="256"/>
      <c r="L418" s="92"/>
      <c r="M418" s="94"/>
      <c r="N418" s="95"/>
      <c r="O418" s="95"/>
      <c r="P418" s="95"/>
      <c r="Q418" s="95"/>
      <c r="R418" s="95"/>
      <c r="S418" s="95"/>
      <c r="T418" s="96"/>
      <c r="AT418" s="93" t="s">
        <v>140</v>
      </c>
      <c r="AU418" s="93" t="s">
        <v>76</v>
      </c>
      <c r="AV418" s="14" t="s">
        <v>76</v>
      </c>
      <c r="AW418" s="14" t="s">
        <v>31</v>
      </c>
      <c r="AX418" s="14" t="s">
        <v>69</v>
      </c>
      <c r="AY418" s="93" t="s">
        <v>119</v>
      </c>
    </row>
    <row r="419" spans="2:51" s="14" customFormat="1" ht="12">
      <c r="B419" s="92"/>
      <c r="C419" s="256"/>
      <c r="D419" s="251" t="s">
        <v>140</v>
      </c>
      <c r="E419" s="257" t="s">
        <v>3</v>
      </c>
      <c r="F419" s="258" t="s">
        <v>733</v>
      </c>
      <c r="G419" s="256"/>
      <c r="H419" s="259">
        <v>48</v>
      </c>
      <c r="I419" s="256"/>
      <c r="J419" s="256"/>
      <c r="K419" s="256"/>
      <c r="L419" s="92"/>
      <c r="M419" s="94"/>
      <c r="N419" s="95"/>
      <c r="O419" s="95"/>
      <c r="P419" s="95"/>
      <c r="Q419" s="95"/>
      <c r="R419" s="95"/>
      <c r="S419" s="95"/>
      <c r="T419" s="96"/>
      <c r="AT419" s="93" t="s">
        <v>140</v>
      </c>
      <c r="AU419" s="93" t="s">
        <v>76</v>
      </c>
      <c r="AV419" s="14" t="s">
        <v>76</v>
      </c>
      <c r="AW419" s="14" t="s">
        <v>31</v>
      </c>
      <c r="AX419" s="14" t="s">
        <v>69</v>
      </c>
      <c r="AY419" s="93" t="s">
        <v>119</v>
      </c>
    </row>
    <row r="420" spans="2:51" s="16" customFormat="1" ht="12">
      <c r="B420" s="106"/>
      <c r="C420" s="270"/>
      <c r="D420" s="251" t="s">
        <v>140</v>
      </c>
      <c r="E420" s="271" t="s">
        <v>3</v>
      </c>
      <c r="F420" s="272" t="s">
        <v>264</v>
      </c>
      <c r="G420" s="270"/>
      <c r="H420" s="273">
        <v>145</v>
      </c>
      <c r="I420" s="270"/>
      <c r="J420" s="270"/>
      <c r="K420" s="270"/>
      <c r="L420" s="106"/>
      <c r="M420" s="108"/>
      <c r="N420" s="109"/>
      <c r="O420" s="109"/>
      <c r="P420" s="109"/>
      <c r="Q420" s="109"/>
      <c r="R420" s="109"/>
      <c r="S420" s="109"/>
      <c r="T420" s="110"/>
      <c r="AT420" s="107" t="s">
        <v>140</v>
      </c>
      <c r="AU420" s="107" t="s">
        <v>76</v>
      </c>
      <c r="AV420" s="16" t="s">
        <v>134</v>
      </c>
      <c r="AW420" s="16" t="s">
        <v>31</v>
      </c>
      <c r="AX420" s="16" t="s">
        <v>69</v>
      </c>
      <c r="AY420" s="107" t="s">
        <v>119</v>
      </c>
    </row>
    <row r="421" spans="2:51" s="14" customFormat="1" ht="12">
      <c r="B421" s="92"/>
      <c r="C421" s="256"/>
      <c r="D421" s="251" t="s">
        <v>140</v>
      </c>
      <c r="E421" s="257" t="s">
        <v>3</v>
      </c>
      <c r="F421" s="258" t="s">
        <v>734</v>
      </c>
      <c r="G421" s="256"/>
      <c r="H421" s="259">
        <v>36.5</v>
      </c>
      <c r="I421" s="256"/>
      <c r="J421" s="256"/>
      <c r="K421" s="256"/>
      <c r="L421" s="92"/>
      <c r="M421" s="94"/>
      <c r="N421" s="95"/>
      <c r="O421" s="95"/>
      <c r="P421" s="95"/>
      <c r="Q421" s="95"/>
      <c r="R421" s="95"/>
      <c r="S421" s="95"/>
      <c r="T421" s="96"/>
      <c r="AT421" s="93" t="s">
        <v>140</v>
      </c>
      <c r="AU421" s="93" t="s">
        <v>76</v>
      </c>
      <c r="AV421" s="14" t="s">
        <v>76</v>
      </c>
      <c r="AW421" s="14" t="s">
        <v>31</v>
      </c>
      <c r="AX421" s="14" t="s">
        <v>69</v>
      </c>
      <c r="AY421" s="93" t="s">
        <v>119</v>
      </c>
    </row>
    <row r="422" spans="2:51" s="16" customFormat="1" ht="12">
      <c r="B422" s="106"/>
      <c r="C422" s="270"/>
      <c r="D422" s="251" t="s">
        <v>140</v>
      </c>
      <c r="E422" s="271" t="s">
        <v>3</v>
      </c>
      <c r="F422" s="272" t="s">
        <v>264</v>
      </c>
      <c r="G422" s="270"/>
      <c r="H422" s="273">
        <v>36.5</v>
      </c>
      <c r="I422" s="270"/>
      <c r="J422" s="270"/>
      <c r="K422" s="270"/>
      <c r="L422" s="106"/>
      <c r="M422" s="108"/>
      <c r="N422" s="109"/>
      <c r="O422" s="109"/>
      <c r="P422" s="109"/>
      <c r="Q422" s="109"/>
      <c r="R422" s="109"/>
      <c r="S422" s="109"/>
      <c r="T422" s="110"/>
      <c r="AT422" s="107" t="s">
        <v>140</v>
      </c>
      <c r="AU422" s="107" t="s">
        <v>76</v>
      </c>
      <c r="AV422" s="16" t="s">
        <v>134</v>
      </c>
      <c r="AW422" s="16" t="s">
        <v>31</v>
      </c>
      <c r="AX422" s="16" t="s">
        <v>69</v>
      </c>
      <c r="AY422" s="107" t="s">
        <v>119</v>
      </c>
    </row>
    <row r="423" spans="2:51" s="15" customFormat="1" ht="12">
      <c r="B423" s="97"/>
      <c r="C423" s="260"/>
      <c r="D423" s="251" t="s">
        <v>140</v>
      </c>
      <c r="E423" s="261" t="s">
        <v>3</v>
      </c>
      <c r="F423" s="262" t="s">
        <v>165</v>
      </c>
      <c r="G423" s="260"/>
      <c r="H423" s="263">
        <v>181.5</v>
      </c>
      <c r="I423" s="260"/>
      <c r="J423" s="260"/>
      <c r="K423" s="260"/>
      <c r="L423" s="97"/>
      <c r="M423" s="99"/>
      <c r="N423" s="100"/>
      <c r="O423" s="100"/>
      <c r="P423" s="100"/>
      <c r="Q423" s="100"/>
      <c r="R423" s="100"/>
      <c r="S423" s="100"/>
      <c r="T423" s="101"/>
      <c r="AT423" s="98" t="s">
        <v>140</v>
      </c>
      <c r="AU423" s="98" t="s">
        <v>76</v>
      </c>
      <c r="AV423" s="15" t="s">
        <v>126</v>
      </c>
      <c r="AW423" s="15" t="s">
        <v>31</v>
      </c>
      <c r="AX423" s="15" t="s">
        <v>74</v>
      </c>
      <c r="AY423" s="98" t="s">
        <v>119</v>
      </c>
    </row>
    <row r="424" spans="1:65" s="2" customFormat="1" ht="14.45" customHeight="1">
      <c r="A424" s="26"/>
      <c r="B424" s="77"/>
      <c r="C424" s="264" t="s">
        <v>735</v>
      </c>
      <c r="D424" s="264" t="s">
        <v>198</v>
      </c>
      <c r="E424" s="265" t="s">
        <v>736</v>
      </c>
      <c r="F424" s="266" t="s">
        <v>737</v>
      </c>
      <c r="G424" s="267" t="s">
        <v>154</v>
      </c>
      <c r="H424" s="268">
        <v>181.5</v>
      </c>
      <c r="I424" s="102"/>
      <c r="J424" s="269">
        <f>ROUND(I424*H424,2)</f>
        <v>0</v>
      </c>
      <c r="K424" s="266" t="s">
        <v>125</v>
      </c>
      <c r="L424" s="103"/>
      <c r="M424" s="104" t="s">
        <v>3</v>
      </c>
      <c r="N424" s="105" t="s">
        <v>41</v>
      </c>
      <c r="O424" s="35"/>
      <c r="P424" s="81">
        <f>O424*H424</f>
        <v>0</v>
      </c>
      <c r="Q424" s="81">
        <v>0.00039</v>
      </c>
      <c r="R424" s="81">
        <f>Q424*H424</f>
        <v>0.070785</v>
      </c>
      <c r="S424" s="81">
        <v>0</v>
      </c>
      <c r="T424" s="82">
        <f>S424*H424</f>
        <v>0</v>
      </c>
      <c r="U424" s="26"/>
      <c r="V424" s="26"/>
      <c r="W424" s="26"/>
      <c r="X424" s="26"/>
      <c r="Y424" s="26"/>
      <c r="Z424" s="26"/>
      <c r="AA424" s="26"/>
      <c r="AB424" s="26"/>
      <c r="AC424" s="26"/>
      <c r="AD424" s="26"/>
      <c r="AE424" s="26"/>
      <c r="AR424" s="83" t="s">
        <v>317</v>
      </c>
      <c r="AT424" s="83" t="s">
        <v>198</v>
      </c>
      <c r="AU424" s="83" t="s">
        <v>76</v>
      </c>
      <c r="AY424" s="19" t="s">
        <v>119</v>
      </c>
      <c r="BE424" s="84">
        <f>IF(N424="základní",J424,0)</f>
        <v>0</v>
      </c>
      <c r="BF424" s="84">
        <f>IF(N424="snížená",J424,0)</f>
        <v>0</v>
      </c>
      <c r="BG424" s="84">
        <f>IF(N424="zákl. přenesená",J424,0)</f>
        <v>0</v>
      </c>
      <c r="BH424" s="84">
        <f>IF(N424="sníž. přenesená",J424,0)</f>
        <v>0</v>
      </c>
      <c r="BI424" s="84">
        <f>IF(N424="nulová",J424,0)</f>
        <v>0</v>
      </c>
      <c r="BJ424" s="19" t="s">
        <v>74</v>
      </c>
      <c r="BK424" s="84">
        <f>ROUND(I424*H424,2)</f>
        <v>0</v>
      </c>
      <c r="BL424" s="19" t="s">
        <v>214</v>
      </c>
      <c r="BM424" s="83" t="s">
        <v>738</v>
      </c>
    </row>
    <row r="425" spans="1:65" s="2" customFormat="1" ht="24.2" customHeight="1">
      <c r="A425" s="26"/>
      <c r="B425" s="77"/>
      <c r="C425" s="245" t="s">
        <v>739</v>
      </c>
      <c r="D425" s="245" t="s">
        <v>121</v>
      </c>
      <c r="E425" s="246" t="s">
        <v>740</v>
      </c>
      <c r="F425" s="247" t="s">
        <v>741</v>
      </c>
      <c r="G425" s="248" t="s">
        <v>124</v>
      </c>
      <c r="H425" s="249">
        <v>5</v>
      </c>
      <c r="I425" s="78"/>
      <c r="J425" s="250">
        <f>ROUND(I425*H425,2)</f>
        <v>0</v>
      </c>
      <c r="K425" s="247" t="s">
        <v>125</v>
      </c>
      <c r="L425" s="27"/>
      <c r="M425" s="79" t="s">
        <v>3</v>
      </c>
      <c r="N425" s="80" t="s">
        <v>41</v>
      </c>
      <c r="O425" s="35"/>
      <c r="P425" s="81">
        <f>O425*H425</f>
        <v>0</v>
      </c>
      <c r="Q425" s="81">
        <v>0</v>
      </c>
      <c r="R425" s="81">
        <f>Q425*H425</f>
        <v>0</v>
      </c>
      <c r="S425" s="81">
        <v>0</v>
      </c>
      <c r="T425" s="82">
        <f>S425*H425</f>
        <v>0</v>
      </c>
      <c r="U425" s="26"/>
      <c r="V425" s="26"/>
      <c r="W425" s="26"/>
      <c r="X425" s="26"/>
      <c r="Y425" s="26"/>
      <c r="Z425" s="26"/>
      <c r="AA425" s="26"/>
      <c r="AB425" s="26"/>
      <c r="AC425" s="26"/>
      <c r="AD425" s="26"/>
      <c r="AE425" s="26"/>
      <c r="AR425" s="83" t="s">
        <v>214</v>
      </c>
      <c r="AT425" s="83" t="s">
        <v>121</v>
      </c>
      <c r="AU425" s="83" t="s">
        <v>76</v>
      </c>
      <c r="AY425" s="19" t="s">
        <v>119</v>
      </c>
      <c r="BE425" s="84">
        <f>IF(N425="základní",J425,0)</f>
        <v>0</v>
      </c>
      <c r="BF425" s="84">
        <f>IF(N425="snížená",J425,0)</f>
        <v>0</v>
      </c>
      <c r="BG425" s="84">
        <f>IF(N425="zákl. přenesená",J425,0)</f>
        <v>0</v>
      </c>
      <c r="BH425" s="84">
        <f>IF(N425="sníž. přenesená",J425,0)</f>
        <v>0</v>
      </c>
      <c r="BI425" s="84">
        <f>IF(N425="nulová",J425,0)</f>
        <v>0</v>
      </c>
      <c r="BJ425" s="19" t="s">
        <v>74</v>
      </c>
      <c r="BK425" s="84">
        <f>ROUND(I425*H425,2)</f>
        <v>0</v>
      </c>
      <c r="BL425" s="19" t="s">
        <v>214</v>
      </c>
      <c r="BM425" s="83" t="s">
        <v>742</v>
      </c>
    </row>
    <row r="426" spans="1:65" s="2" customFormat="1" ht="24.2" customHeight="1">
      <c r="A426" s="26"/>
      <c r="B426" s="77"/>
      <c r="C426" s="264" t="s">
        <v>743</v>
      </c>
      <c r="D426" s="264" t="s">
        <v>198</v>
      </c>
      <c r="E426" s="265" t="s">
        <v>744</v>
      </c>
      <c r="F426" s="266" t="s">
        <v>745</v>
      </c>
      <c r="G426" s="267" t="s">
        <v>124</v>
      </c>
      <c r="H426" s="268">
        <v>5</v>
      </c>
      <c r="I426" s="102"/>
      <c r="J426" s="269">
        <f>ROUND(I426*H426,2)</f>
        <v>0</v>
      </c>
      <c r="K426" s="266" t="s">
        <v>125</v>
      </c>
      <c r="L426" s="103"/>
      <c r="M426" s="104" t="s">
        <v>3</v>
      </c>
      <c r="N426" s="105" t="s">
        <v>41</v>
      </c>
      <c r="O426" s="35"/>
      <c r="P426" s="81">
        <f>O426*H426</f>
        <v>0</v>
      </c>
      <c r="Q426" s="81">
        <v>9E-05</v>
      </c>
      <c r="R426" s="81">
        <f>Q426*H426</f>
        <v>0.00045000000000000004</v>
      </c>
      <c r="S426" s="81">
        <v>0</v>
      </c>
      <c r="T426" s="82">
        <f>S426*H426</f>
        <v>0</v>
      </c>
      <c r="U426" s="26"/>
      <c r="V426" s="26"/>
      <c r="W426" s="26"/>
      <c r="X426" s="26"/>
      <c r="Y426" s="26"/>
      <c r="Z426" s="26"/>
      <c r="AA426" s="26"/>
      <c r="AB426" s="26"/>
      <c r="AC426" s="26"/>
      <c r="AD426" s="26"/>
      <c r="AE426" s="26"/>
      <c r="AR426" s="83" t="s">
        <v>317</v>
      </c>
      <c r="AT426" s="83" t="s">
        <v>198</v>
      </c>
      <c r="AU426" s="83" t="s">
        <v>76</v>
      </c>
      <c r="AY426" s="19" t="s">
        <v>119</v>
      </c>
      <c r="BE426" s="84">
        <f>IF(N426="základní",J426,0)</f>
        <v>0</v>
      </c>
      <c r="BF426" s="84">
        <f>IF(N426="snížená",J426,0)</f>
        <v>0</v>
      </c>
      <c r="BG426" s="84">
        <f>IF(N426="zákl. přenesená",J426,0)</f>
        <v>0</v>
      </c>
      <c r="BH426" s="84">
        <f>IF(N426="sníž. přenesená",J426,0)</f>
        <v>0</v>
      </c>
      <c r="BI426" s="84">
        <f>IF(N426="nulová",J426,0)</f>
        <v>0</v>
      </c>
      <c r="BJ426" s="19" t="s">
        <v>74</v>
      </c>
      <c r="BK426" s="84">
        <f>ROUND(I426*H426,2)</f>
        <v>0</v>
      </c>
      <c r="BL426" s="19" t="s">
        <v>214</v>
      </c>
      <c r="BM426" s="83" t="s">
        <v>746</v>
      </c>
    </row>
    <row r="427" spans="1:65" s="2" customFormat="1" ht="24.2" customHeight="1">
      <c r="A427" s="26"/>
      <c r="B427" s="77"/>
      <c r="C427" s="245" t="s">
        <v>747</v>
      </c>
      <c r="D427" s="245" t="s">
        <v>121</v>
      </c>
      <c r="E427" s="246" t="s">
        <v>748</v>
      </c>
      <c r="F427" s="247" t="s">
        <v>749</v>
      </c>
      <c r="G427" s="248" t="s">
        <v>154</v>
      </c>
      <c r="H427" s="249">
        <v>181.5</v>
      </c>
      <c r="I427" s="78"/>
      <c r="J427" s="250">
        <f>ROUND(I427*H427,2)</f>
        <v>0</v>
      </c>
      <c r="K427" s="247" t="s">
        <v>125</v>
      </c>
      <c r="L427" s="27"/>
      <c r="M427" s="79" t="s">
        <v>3</v>
      </c>
      <c r="N427" s="80" t="s">
        <v>41</v>
      </c>
      <c r="O427" s="35"/>
      <c r="P427" s="81">
        <f>O427*H427</f>
        <v>0</v>
      </c>
      <c r="Q427" s="81">
        <v>0</v>
      </c>
      <c r="R427" s="81">
        <f>Q427*H427</f>
        <v>0</v>
      </c>
      <c r="S427" s="81">
        <v>0</v>
      </c>
      <c r="T427" s="82">
        <f>S427*H427</f>
        <v>0</v>
      </c>
      <c r="U427" s="26"/>
      <c r="V427" s="26"/>
      <c r="W427" s="26"/>
      <c r="X427" s="26"/>
      <c r="Y427" s="26"/>
      <c r="Z427" s="26"/>
      <c r="AA427" s="26"/>
      <c r="AB427" s="26"/>
      <c r="AC427" s="26"/>
      <c r="AD427" s="26"/>
      <c r="AE427" s="26"/>
      <c r="AR427" s="83" t="s">
        <v>214</v>
      </c>
      <c r="AT427" s="83" t="s">
        <v>121</v>
      </c>
      <c r="AU427" s="83" t="s">
        <v>76</v>
      </c>
      <c r="AY427" s="19" t="s">
        <v>119</v>
      </c>
      <c r="BE427" s="84">
        <f>IF(N427="základní",J427,0)</f>
        <v>0</v>
      </c>
      <c r="BF427" s="84">
        <f>IF(N427="snížená",J427,0)</f>
        <v>0</v>
      </c>
      <c r="BG427" s="84">
        <f>IF(N427="zákl. přenesená",J427,0)</f>
        <v>0</v>
      </c>
      <c r="BH427" s="84">
        <f>IF(N427="sníž. přenesená",J427,0)</f>
        <v>0</v>
      </c>
      <c r="BI427" s="84">
        <f>IF(N427="nulová",J427,0)</f>
        <v>0</v>
      </c>
      <c r="BJ427" s="19" t="s">
        <v>74</v>
      </c>
      <c r="BK427" s="84">
        <f>ROUND(I427*H427,2)</f>
        <v>0</v>
      </c>
      <c r="BL427" s="19" t="s">
        <v>214</v>
      </c>
      <c r="BM427" s="83" t="s">
        <v>750</v>
      </c>
    </row>
    <row r="428" spans="2:51" s="14" customFormat="1" ht="12">
      <c r="B428" s="92"/>
      <c r="C428" s="256"/>
      <c r="D428" s="251" t="s">
        <v>140</v>
      </c>
      <c r="E428" s="257" t="s">
        <v>3</v>
      </c>
      <c r="F428" s="258" t="s">
        <v>729</v>
      </c>
      <c r="G428" s="256"/>
      <c r="H428" s="259">
        <v>37.5</v>
      </c>
      <c r="I428" s="256"/>
      <c r="J428" s="256"/>
      <c r="K428" s="256"/>
      <c r="L428" s="92"/>
      <c r="M428" s="94"/>
      <c r="N428" s="95"/>
      <c r="O428" s="95"/>
      <c r="P428" s="95"/>
      <c r="Q428" s="95"/>
      <c r="R428" s="95"/>
      <c r="S428" s="95"/>
      <c r="T428" s="96"/>
      <c r="AT428" s="93" t="s">
        <v>140</v>
      </c>
      <c r="AU428" s="93" t="s">
        <v>76</v>
      </c>
      <c r="AV428" s="14" t="s">
        <v>76</v>
      </c>
      <c r="AW428" s="14" t="s">
        <v>31</v>
      </c>
      <c r="AX428" s="14" t="s">
        <v>69</v>
      </c>
      <c r="AY428" s="93" t="s">
        <v>119</v>
      </c>
    </row>
    <row r="429" spans="2:51" s="14" customFormat="1" ht="12">
      <c r="B429" s="92"/>
      <c r="C429" s="256"/>
      <c r="D429" s="251" t="s">
        <v>140</v>
      </c>
      <c r="E429" s="257" t="s">
        <v>3</v>
      </c>
      <c r="F429" s="258" t="s">
        <v>730</v>
      </c>
      <c r="G429" s="256"/>
      <c r="H429" s="259">
        <v>18</v>
      </c>
      <c r="I429" s="256"/>
      <c r="J429" s="256"/>
      <c r="K429" s="256"/>
      <c r="L429" s="92"/>
      <c r="M429" s="94"/>
      <c r="N429" s="95"/>
      <c r="O429" s="95"/>
      <c r="P429" s="95"/>
      <c r="Q429" s="95"/>
      <c r="R429" s="95"/>
      <c r="S429" s="95"/>
      <c r="T429" s="96"/>
      <c r="AT429" s="93" t="s">
        <v>140</v>
      </c>
      <c r="AU429" s="93" t="s">
        <v>76</v>
      </c>
      <c r="AV429" s="14" t="s">
        <v>76</v>
      </c>
      <c r="AW429" s="14" t="s">
        <v>31</v>
      </c>
      <c r="AX429" s="14" t="s">
        <v>69</v>
      </c>
      <c r="AY429" s="93" t="s">
        <v>119</v>
      </c>
    </row>
    <row r="430" spans="2:51" s="14" customFormat="1" ht="12">
      <c r="B430" s="92"/>
      <c r="C430" s="256"/>
      <c r="D430" s="251" t="s">
        <v>140</v>
      </c>
      <c r="E430" s="257" t="s">
        <v>3</v>
      </c>
      <c r="F430" s="258" t="s">
        <v>731</v>
      </c>
      <c r="G430" s="256"/>
      <c r="H430" s="259">
        <v>11.5</v>
      </c>
      <c r="I430" s="256"/>
      <c r="J430" s="256"/>
      <c r="K430" s="256"/>
      <c r="L430" s="92"/>
      <c r="M430" s="94"/>
      <c r="N430" s="95"/>
      <c r="O430" s="95"/>
      <c r="P430" s="95"/>
      <c r="Q430" s="95"/>
      <c r="R430" s="95"/>
      <c r="S430" s="95"/>
      <c r="T430" s="96"/>
      <c r="AT430" s="93" t="s">
        <v>140</v>
      </c>
      <c r="AU430" s="93" t="s">
        <v>76</v>
      </c>
      <c r="AV430" s="14" t="s">
        <v>76</v>
      </c>
      <c r="AW430" s="14" t="s">
        <v>31</v>
      </c>
      <c r="AX430" s="14" t="s">
        <v>69</v>
      </c>
      <c r="AY430" s="93" t="s">
        <v>119</v>
      </c>
    </row>
    <row r="431" spans="2:51" s="14" customFormat="1" ht="12">
      <c r="B431" s="92"/>
      <c r="C431" s="256"/>
      <c r="D431" s="251" t="s">
        <v>140</v>
      </c>
      <c r="E431" s="257" t="s">
        <v>3</v>
      </c>
      <c r="F431" s="258" t="s">
        <v>732</v>
      </c>
      <c r="G431" s="256"/>
      <c r="H431" s="259">
        <v>30</v>
      </c>
      <c r="I431" s="256"/>
      <c r="J431" s="256"/>
      <c r="K431" s="256"/>
      <c r="L431" s="92"/>
      <c r="M431" s="94"/>
      <c r="N431" s="95"/>
      <c r="O431" s="95"/>
      <c r="P431" s="95"/>
      <c r="Q431" s="95"/>
      <c r="R431" s="95"/>
      <c r="S431" s="95"/>
      <c r="T431" s="96"/>
      <c r="AT431" s="93" t="s">
        <v>140</v>
      </c>
      <c r="AU431" s="93" t="s">
        <v>76</v>
      </c>
      <c r="AV431" s="14" t="s">
        <v>76</v>
      </c>
      <c r="AW431" s="14" t="s">
        <v>31</v>
      </c>
      <c r="AX431" s="14" t="s">
        <v>69</v>
      </c>
      <c r="AY431" s="93" t="s">
        <v>119</v>
      </c>
    </row>
    <row r="432" spans="2:51" s="14" customFormat="1" ht="12">
      <c r="B432" s="92"/>
      <c r="C432" s="256"/>
      <c r="D432" s="251" t="s">
        <v>140</v>
      </c>
      <c r="E432" s="257" t="s">
        <v>3</v>
      </c>
      <c r="F432" s="258" t="s">
        <v>733</v>
      </c>
      <c r="G432" s="256"/>
      <c r="H432" s="259">
        <v>48</v>
      </c>
      <c r="I432" s="256"/>
      <c r="J432" s="256"/>
      <c r="K432" s="256"/>
      <c r="L432" s="92"/>
      <c r="M432" s="94"/>
      <c r="N432" s="95"/>
      <c r="O432" s="95"/>
      <c r="P432" s="95"/>
      <c r="Q432" s="95"/>
      <c r="R432" s="95"/>
      <c r="S432" s="95"/>
      <c r="T432" s="96"/>
      <c r="AT432" s="93" t="s">
        <v>140</v>
      </c>
      <c r="AU432" s="93" t="s">
        <v>76</v>
      </c>
      <c r="AV432" s="14" t="s">
        <v>76</v>
      </c>
      <c r="AW432" s="14" t="s">
        <v>31</v>
      </c>
      <c r="AX432" s="14" t="s">
        <v>69</v>
      </c>
      <c r="AY432" s="93" t="s">
        <v>119</v>
      </c>
    </row>
    <row r="433" spans="2:51" s="16" customFormat="1" ht="12">
      <c r="B433" s="106"/>
      <c r="C433" s="270"/>
      <c r="D433" s="251" t="s">
        <v>140</v>
      </c>
      <c r="E433" s="271" t="s">
        <v>3</v>
      </c>
      <c r="F433" s="272" t="s">
        <v>264</v>
      </c>
      <c r="G433" s="270"/>
      <c r="H433" s="273">
        <v>145</v>
      </c>
      <c r="I433" s="270"/>
      <c r="J433" s="270"/>
      <c r="K433" s="270"/>
      <c r="L433" s="106"/>
      <c r="M433" s="108"/>
      <c r="N433" s="109"/>
      <c r="O433" s="109"/>
      <c r="P433" s="109"/>
      <c r="Q433" s="109"/>
      <c r="R433" s="109"/>
      <c r="S433" s="109"/>
      <c r="T433" s="110"/>
      <c r="AT433" s="107" t="s">
        <v>140</v>
      </c>
      <c r="AU433" s="107" t="s">
        <v>76</v>
      </c>
      <c r="AV433" s="16" t="s">
        <v>134</v>
      </c>
      <c r="AW433" s="16" t="s">
        <v>31</v>
      </c>
      <c r="AX433" s="16" t="s">
        <v>69</v>
      </c>
      <c r="AY433" s="107" t="s">
        <v>119</v>
      </c>
    </row>
    <row r="434" spans="2:51" s="14" customFormat="1" ht="12">
      <c r="B434" s="92"/>
      <c r="C434" s="256"/>
      <c r="D434" s="251" t="s">
        <v>140</v>
      </c>
      <c r="E434" s="257" t="s">
        <v>3</v>
      </c>
      <c r="F434" s="258" t="s">
        <v>734</v>
      </c>
      <c r="G434" s="256"/>
      <c r="H434" s="259">
        <v>36.5</v>
      </c>
      <c r="I434" s="256"/>
      <c r="J434" s="256"/>
      <c r="K434" s="256"/>
      <c r="L434" s="92"/>
      <c r="M434" s="94"/>
      <c r="N434" s="95"/>
      <c r="O434" s="95"/>
      <c r="P434" s="95"/>
      <c r="Q434" s="95"/>
      <c r="R434" s="95"/>
      <c r="S434" s="95"/>
      <c r="T434" s="96"/>
      <c r="AT434" s="93" t="s">
        <v>140</v>
      </c>
      <c r="AU434" s="93" t="s">
        <v>76</v>
      </c>
      <c r="AV434" s="14" t="s">
        <v>76</v>
      </c>
      <c r="AW434" s="14" t="s">
        <v>31</v>
      </c>
      <c r="AX434" s="14" t="s">
        <v>69</v>
      </c>
      <c r="AY434" s="93" t="s">
        <v>119</v>
      </c>
    </row>
    <row r="435" spans="2:51" s="16" customFormat="1" ht="12">
      <c r="B435" s="106"/>
      <c r="C435" s="270"/>
      <c r="D435" s="251" t="s">
        <v>140</v>
      </c>
      <c r="E435" s="271" t="s">
        <v>3</v>
      </c>
      <c r="F435" s="272" t="s">
        <v>264</v>
      </c>
      <c r="G435" s="270"/>
      <c r="H435" s="273">
        <v>36.5</v>
      </c>
      <c r="I435" s="270"/>
      <c r="J435" s="270"/>
      <c r="K435" s="270"/>
      <c r="L435" s="106"/>
      <c r="M435" s="108"/>
      <c r="N435" s="109"/>
      <c r="O435" s="109"/>
      <c r="P435" s="109"/>
      <c r="Q435" s="109"/>
      <c r="R435" s="109"/>
      <c r="S435" s="109"/>
      <c r="T435" s="110"/>
      <c r="AT435" s="107" t="s">
        <v>140</v>
      </c>
      <c r="AU435" s="107" t="s">
        <v>76</v>
      </c>
      <c r="AV435" s="16" t="s">
        <v>134</v>
      </c>
      <c r="AW435" s="16" t="s">
        <v>31</v>
      </c>
      <c r="AX435" s="16" t="s">
        <v>69</v>
      </c>
      <c r="AY435" s="107" t="s">
        <v>119</v>
      </c>
    </row>
    <row r="436" spans="2:51" s="15" customFormat="1" ht="12">
      <c r="B436" s="97"/>
      <c r="C436" s="260"/>
      <c r="D436" s="251" t="s">
        <v>140</v>
      </c>
      <c r="E436" s="261" t="s">
        <v>3</v>
      </c>
      <c r="F436" s="262" t="s">
        <v>165</v>
      </c>
      <c r="G436" s="260"/>
      <c r="H436" s="263">
        <v>181.5</v>
      </c>
      <c r="I436" s="260"/>
      <c r="J436" s="260"/>
      <c r="K436" s="260"/>
      <c r="L436" s="97"/>
      <c r="M436" s="99"/>
      <c r="N436" s="100"/>
      <c r="O436" s="100"/>
      <c r="P436" s="100"/>
      <c r="Q436" s="100"/>
      <c r="R436" s="100"/>
      <c r="S436" s="100"/>
      <c r="T436" s="101"/>
      <c r="AT436" s="98" t="s">
        <v>140</v>
      </c>
      <c r="AU436" s="98" t="s">
        <v>76</v>
      </c>
      <c r="AV436" s="15" t="s">
        <v>126</v>
      </c>
      <c r="AW436" s="15" t="s">
        <v>31</v>
      </c>
      <c r="AX436" s="15" t="s">
        <v>74</v>
      </c>
      <c r="AY436" s="98" t="s">
        <v>119</v>
      </c>
    </row>
    <row r="437" spans="1:65" s="2" customFormat="1" ht="14.45" customHeight="1">
      <c r="A437" s="26"/>
      <c r="B437" s="77"/>
      <c r="C437" s="264" t="s">
        <v>751</v>
      </c>
      <c r="D437" s="264" t="s">
        <v>198</v>
      </c>
      <c r="E437" s="265" t="s">
        <v>752</v>
      </c>
      <c r="F437" s="266" t="s">
        <v>753</v>
      </c>
      <c r="G437" s="267" t="s">
        <v>154</v>
      </c>
      <c r="H437" s="268">
        <v>152.25</v>
      </c>
      <c r="I437" s="102"/>
      <c r="J437" s="269">
        <f>ROUND(I437*H437,2)</f>
        <v>0</v>
      </c>
      <c r="K437" s="266" t="s">
        <v>125</v>
      </c>
      <c r="L437" s="103"/>
      <c r="M437" s="104" t="s">
        <v>3</v>
      </c>
      <c r="N437" s="105" t="s">
        <v>41</v>
      </c>
      <c r="O437" s="35"/>
      <c r="P437" s="81">
        <f>O437*H437</f>
        <v>0</v>
      </c>
      <c r="Q437" s="81">
        <v>0.00012</v>
      </c>
      <c r="R437" s="81">
        <f>Q437*H437</f>
        <v>0.01827</v>
      </c>
      <c r="S437" s="81">
        <v>0</v>
      </c>
      <c r="T437" s="82">
        <f>S437*H437</f>
        <v>0</v>
      </c>
      <c r="U437" s="26"/>
      <c r="V437" s="26"/>
      <c r="W437" s="26"/>
      <c r="X437" s="26"/>
      <c r="Y437" s="26"/>
      <c r="Z437" s="26"/>
      <c r="AA437" s="26"/>
      <c r="AB437" s="26"/>
      <c r="AC437" s="26"/>
      <c r="AD437" s="26"/>
      <c r="AE437" s="26"/>
      <c r="AR437" s="83" t="s">
        <v>317</v>
      </c>
      <c r="AT437" s="83" t="s">
        <v>198</v>
      </c>
      <c r="AU437" s="83" t="s">
        <v>76</v>
      </c>
      <c r="AY437" s="19" t="s">
        <v>119</v>
      </c>
      <c r="BE437" s="84">
        <f>IF(N437="základní",J437,0)</f>
        <v>0</v>
      </c>
      <c r="BF437" s="84">
        <f>IF(N437="snížená",J437,0)</f>
        <v>0</v>
      </c>
      <c r="BG437" s="84">
        <f>IF(N437="zákl. přenesená",J437,0)</f>
        <v>0</v>
      </c>
      <c r="BH437" s="84">
        <f>IF(N437="sníž. přenesená",J437,0)</f>
        <v>0</v>
      </c>
      <c r="BI437" s="84">
        <f>IF(N437="nulová",J437,0)</f>
        <v>0</v>
      </c>
      <c r="BJ437" s="19" t="s">
        <v>74</v>
      </c>
      <c r="BK437" s="84">
        <f>ROUND(I437*H437,2)</f>
        <v>0</v>
      </c>
      <c r="BL437" s="19" t="s">
        <v>214</v>
      </c>
      <c r="BM437" s="83" t="s">
        <v>754</v>
      </c>
    </row>
    <row r="438" spans="2:51" s="14" customFormat="1" ht="12">
      <c r="B438" s="92"/>
      <c r="C438" s="256"/>
      <c r="D438" s="251" t="s">
        <v>140</v>
      </c>
      <c r="E438" s="256"/>
      <c r="F438" s="258" t="s">
        <v>755</v>
      </c>
      <c r="G438" s="256"/>
      <c r="H438" s="259">
        <v>152.25</v>
      </c>
      <c r="I438" s="256"/>
      <c r="J438" s="256"/>
      <c r="K438" s="256"/>
      <c r="L438" s="92"/>
      <c r="M438" s="94"/>
      <c r="N438" s="95"/>
      <c r="O438" s="95"/>
      <c r="P438" s="95"/>
      <c r="Q438" s="95"/>
      <c r="R438" s="95"/>
      <c r="S438" s="95"/>
      <c r="T438" s="96"/>
      <c r="AT438" s="93" t="s">
        <v>140</v>
      </c>
      <c r="AU438" s="93" t="s">
        <v>76</v>
      </c>
      <c r="AV438" s="14" t="s">
        <v>76</v>
      </c>
      <c r="AW438" s="14" t="s">
        <v>4</v>
      </c>
      <c r="AX438" s="14" t="s">
        <v>74</v>
      </c>
      <c r="AY438" s="93" t="s">
        <v>119</v>
      </c>
    </row>
    <row r="439" spans="1:65" s="2" customFormat="1" ht="14.45" customHeight="1">
      <c r="A439" s="26"/>
      <c r="B439" s="77"/>
      <c r="C439" s="264" t="s">
        <v>756</v>
      </c>
      <c r="D439" s="264" t="s">
        <v>198</v>
      </c>
      <c r="E439" s="265" t="s">
        <v>757</v>
      </c>
      <c r="F439" s="266" t="s">
        <v>758</v>
      </c>
      <c r="G439" s="267" t="s">
        <v>154</v>
      </c>
      <c r="H439" s="268">
        <v>38.325</v>
      </c>
      <c r="I439" s="102"/>
      <c r="J439" s="269">
        <f>ROUND(I439*H439,2)</f>
        <v>0</v>
      </c>
      <c r="K439" s="266" t="s">
        <v>125</v>
      </c>
      <c r="L439" s="103"/>
      <c r="M439" s="104" t="s">
        <v>3</v>
      </c>
      <c r="N439" s="105" t="s">
        <v>41</v>
      </c>
      <c r="O439" s="35"/>
      <c r="P439" s="81">
        <f>O439*H439</f>
        <v>0</v>
      </c>
      <c r="Q439" s="81">
        <v>0.00017</v>
      </c>
      <c r="R439" s="81">
        <f>Q439*H439</f>
        <v>0.006515250000000001</v>
      </c>
      <c r="S439" s="81">
        <v>0</v>
      </c>
      <c r="T439" s="82">
        <f>S439*H439</f>
        <v>0</v>
      </c>
      <c r="U439" s="26"/>
      <c r="V439" s="26"/>
      <c r="W439" s="26"/>
      <c r="X439" s="26"/>
      <c r="Y439" s="26"/>
      <c r="Z439" s="26"/>
      <c r="AA439" s="26"/>
      <c r="AB439" s="26"/>
      <c r="AC439" s="26"/>
      <c r="AD439" s="26"/>
      <c r="AE439" s="26"/>
      <c r="AR439" s="83" t="s">
        <v>317</v>
      </c>
      <c r="AT439" s="83" t="s">
        <v>198</v>
      </c>
      <c r="AU439" s="83" t="s">
        <v>76</v>
      </c>
      <c r="AY439" s="19" t="s">
        <v>119</v>
      </c>
      <c r="BE439" s="84">
        <f>IF(N439="základní",J439,0)</f>
        <v>0</v>
      </c>
      <c r="BF439" s="84">
        <f>IF(N439="snížená",J439,0)</f>
        <v>0</v>
      </c>
      <c r="BG439" s="84">
        <f>IF(N439="zákl. přenesená",J439,0)</f>
        <v>0</v>
      </c>
      <c r="BH439" s="84">
        <f>IF(N439="sníž. přenesená",J439,0)</f>
        <v>0</v>
      </c>
      <c r="BI439" s="84">
        <f>IF(N439="nulová",J439,0)</f>
        <v>0</v>
      </c>
      <c r="BJ439" s="19" t="s">
        <v>74</v>
      </c>
      <c r="BK439" s="84">
        <f>ROUND(I439*H439,2)</f>
        <v>0</v>
      </c>
      <c r="BL439" s="19" t="s">
        <v>214</v>
      </c>
      <c r="BM439" s="83" t="s">
        <v>759</v>
      </c>
    </row>
    <row r="440" spans="2:51" s="14" customFormat="1" ht="12">
      <c r="B440" s="92"/>
      <c r="C440" s="256"/>
      <c r="D440" s="251" t="s">
        <v>140</v>
      </c>
      <c r="E440" s="256"/>
      <c r="F440" s="258" t="s">
        <v>760</v>
      </c>
      <c r="G440" s="256"/>
      <c r="H440" s="259">
        <v>38.325</v>
      </c>
      <c r="I440" s="256"/>
      <c r="J440" s="256"/>
      <c r="K440" s="256"/>
      <c r="L440" s="92"/>
      <c r="M440" s="94"/>
      <c r="N440" s="95"/>
      <c r="O440" s="95"/>
      <c r="P440" s="95"/>
      <c r="Q440" s="95"/>
      <c r="R440" s="95"/>
      <c r="S440" s="95"/>
      <c r="T440" s="96"/>
      <c r="AT440" s="93" t="s">
        <v>140</v>
      </c>
      <c r="AU440" s="93" t="s">
        <v>76</v>
      </c>
      <c r="AV440" s="14" t="s">
        <v>76</v>
      </c>
      <c r="AW440" s="14" t="s">
        <v>4</v>
      </c>
      <c r="AX440" s="14" t="s">
        <v>74</v>
      </c>
      <c r="AY440" s="93" t="s">
        <v>119</v>
      </c>
    </row>
    <row r="441" spans="1:65" s="2" customFormat="1" ht="24.2" customHeight="1">
      <c r="A441" s="26"/>
      <c r="B441" s="77"/>
      <c r="C441" s="245" t="s">
        <v>761</v>
      </c>
      <c r="D441" s="245" t="s">
        <v>121</v>
      </c>
      <c r="E441" s="246" t="s">
        <v>762</v>
      </c>
      <c r="F441" s="247" t="s">
        <v>763</v>
      </c>
      <c r="G441" s="248" t="s">
        <v>124</v>
      </c>
      <c r="H441" s="249">
        <v>3</v>
      </c>
      <c r="I441" s="78"/>
      <c r="J441" s="250">
        <f aca="true" t="shared" si="0" ref="J441:J451">ROUND(I441*H441,2)</f>
        <v>0</v>
      </c>
      <c r="K441" s="247" t="s">
        <v>125</v>
      </c>
      <c r="L441" s="27"/>
      <c r="M441" s="79" t="s">
        <v>3</v>
      </c>
      <c r="N441" s="80" t="s">
        <v>41</v>
      </c>
      <c r="O441" s="35"/>
      <c r="P441" s="81">
        <f aca="true" t="shared" si="1" ref="P441:P451">O441*H441</f>
        <v>0</v>
      </c>
      <c r="Q441" s="81">
        <v>0</v>
      </c>
      <c r="R441" s="81">
        <f aca="true" t="shared" si="2" ref="R441:R451">Q441*H441</f>
        <v>0</v>
      </c>
      <c r="S441" s="81">
        <v>0</v>
      </c>
      <c r="T441" s="82">
        <f aca="true" t="shared" si="3" ref="T441:T451">S441*H441</f>
        <v>0</v>
      </c>
      <c r="U441" s="26"/>
      <c r="V441" s="26"/>
      <c r="W441" s="26"/>
      <c r="X441" s="26"/>
      <c r="Y441" s="26"/>
      <c r="Z441" s="26"/>
      <c r="AA441" s="26"/>
      <c r="AB441" s="26"/>
      <c r="AC441" s="26"/>
      <c r="AD441" s="26"/>
      <c r="AE441" s="26"/>
      <c r="AR441" s="83" t="s">
        <v>214</v>
      </c>
      <c r="AT441" s="83" t="s">
        <v>121</v>
      </c>
      <c r="AU441" s="83" t="s">
        <v>76</v>
      </c>
      <c r="AY441" s="19" t="s">
        <v>119</v>
      </c>
      <c r="BE441" s="84">
        <f aca="true" t="shared" si="4" ref="BE441:BE451">IF(N441="základní",J441,0)</f>
        <v>0</v>
      </c>
      <c r="BF441" s="84">
        <f aca="true" t="shared" si="5" ref="BF441:BF451">IF(N441="snížená",J441,0)</f>
        <v>0</v>
      </c>
      <c r="BG441" s="84">
        <f aca="true" t="shared" si="6" ref="BG441:BG451">IF(N441="zákl. přenesená",J441,0)</f>
        <v>0</v>
      </c>
      <c r="BH441" s="84">
        <f aca="true" t="shared" si="7" ref="BH441:BH451">IF(N441="sníž. přenesená",J441,0)</f>
        <v>0</v>
      </c>
      <c r="BI441" s="84">
        <f aca="true" t="shared" si="8" ref="BI441:BI451">IF(N441="nulová",J441,0)</f>
        <v>0</v>
      </c>
      <c r="BJ441" s="19" t="s">
        <v>74</v>
      </c>
      <c r="BK441" s="84">
        <f aca="true" t="shared" si="9" ref="BK441:BK451">ROUND(I441*H441,2)</f>
        <v>0</v>
      </c>
      <c r="BL441" s="19" t="s">
        <v>214</v>
      </c>
      <c r="BM441" s="83" t="s">
        <v>764</v>
      </c>
    </row>
    <row r="442" spans="1:65" s="2" customFormat="1" ht="14.45" customHeight="1">
      <c r="A442" s="26"/>
      <c r="B442" s="77"/>
      <c r="C442" s="264" t="s">
        <v>765</v>
      </c>
      <c r="D442" s="264" t="s">
        <v>198</v>
      </c>
      <c r="E442" s="265" t="s">
        <v>766</v>
      </c>
      <c r="F442" s="266" t="s">
        <v>767</v>
      </c>
      <c r="G442" s="267" t="s">
        <v>124</v>
      </c>
      <c r="H442" s="268">
        <v>3</v>
      </c>
      <c r="I442" s="102"/>
      <c r="J442" s="269">
        <f t="shared" si="0"/>
        <v>0</v>
      </c>
      <c r="K442" s="266" t="s">
        <v>125</v>
      </c>
      <c r="L442" s="103"/>
      <c r="M442" s="104" t="s">
        <v>3</v>
      </c>
      <c r="N442" s="105" t="s">
        <v>41</v>
      </c>
      <c r="O442" s="35"/>
      <c r="P442" s="81">
        <f t="shared" si="1"/>
        <v>0</v>
      </c>
      <c r="Q442" s="81">
        <v>5E-05</v>
      </c>
      <c r="R442" s="81">
        <f t="shared" si="2"/>
        <v>0.00015000000000000001</v>
      </c>
      <c r="S442" s="81">
        <v>0</v>
      </c>
      <c r="T442" s="82">
        <f t="shared" si="3"/>
        <v>0</v>
      </c>
      <c r="U442" s="26"/>
      <c r="V442" s="26"/>
      <c r="W442" s="26"/>
      <c r="X442" s="26"/>
      <c r="Y442" s="26"/>
      <c r="Z442" s="26"/>
      <c r="AA442" s="26"/>
      <c r="AB442" s="26"/>
      <c r="AC442" s="26"/>
      <c r="AD442" s="26"/>
      <c r="AE442" s="26"/>
      <c r="AR442" s="83" t="s">
        <v>317</v>
      </c>
      <c r="AT442" s="83" t="s">
        <v>198</v>
      </c>
      <c r="AU442" s="83" t="s">
        <v>76</v>
      </c>
      <c r="AY442" s="19" t="s">
        <v>119</v>
      </c>
      <c r="BE442" s="84">
        <f t="shared" si="4"/>
        <v>0</v>
      </c>
      <c r="BF442" s="84">
        <f t="shared" si="5"/>
        <v>0</v>
      </c>
      <c r="BG442" s="84">
        <f t="shared" si="6"/>
        <v>0</v>
      </c>
      <c r="BH442" s="84">
        <f t="shared" si="7"/>
        <v>0</v>
      </c>
      <c r="BI442" s="84">
        <f t="shared" si="8"/>
        <v>0</v>
      </c>
      <c r="BJ442" s="19" t="s">
        <v>74</v>
      </c>
      <c r="BK442" s="84">
        <f t="shared" si="9"/>
        <v>0</v>
      </c>
      <c r="BL442" s="19" t="s">
        <v>214</v>
      </c>
      <c r="BM442" s="83" t="s">
        <v>768</v>
      </c>
    </row>
    <row r="443" spans="1:65" s="2" customFormat="1" ht="14.45" customHeight="1">
      <c r="A443" s="26"/>
      <c r="B443" s="77"/>
      <c r="C443" s="264" t="s">
        <v>769</v>
      </c>
      <c r="D443" s="264" t="s">
        <v>198</v>
      </c>
      <c r="E443" s="265" t="s">
        <v>770</v>
      </c>
      <c r="F443" s="266" t="s">
        <v>771</v>
      </c>
      <c r="G443" s="267" t="s">
        <v>124</v>
      </c>
      <c r="H443" s="268">
        <v>3</v>
      </c>
      <c r="I443" s="102"/>
      <c r="J443" s="269">
        <f t="shared" si="0"/>
        <v>0</v>
      </c>
      <c r="K443" s="266" t="s">
        <v>125</v>
      </c>
      <c r="L443" s="103"/>
      <c r="M443" s="104" t="s">
        <v>3</v>
      </c>
      <c r="N443" s="105" t="s">
        <v>41</v>
      </c>
      <c r="O443" s="35"/>
      <c r="P443" s="81">
        <f t="shared" si="1"/>
        <v>0</v>
      </c>
      <c r="Q443" s="81">
        <v>5E-05</v>
      </c>
      <c r="R443" s="81">
        <f t="shared" si="2"/>
        <v>0.00015000000000000001</v>
      </c>
      <c r="S443" s="81">
        <v>0</v>
      </c>
      <c r="T443" s="82">
        <f t="shared" si="3"/>
        <v>0</v>
      </c>
      <c r="U443" s="26"/>
      <c r="V443" s="26"/>
      <c r="W443" s="26"/>
      <c r="X443" s="26"/>
      <c r="Y443" s="26"/>
      <c r="Z443" s="26"/>
      <c r="AA443" s="26"/>
      <c r="AB443" s="26"/>
      <c r="AC443" s="26"/>
      <c r="AD443" s="26"/>
      <c r="AE443" s="26"/>
      <c r="AR443" s="83" t="s">
        <v>317</v>
      </c>
      <c r="AT443" s="83" t="s">
        <v>198</v>
      </c>
      <c r="AU443" s="83" t="s">
        <v>76</v>
      </c>
      <c r="AY443" s="19" t="s">
        <v>119</v>
      </c>
      <c r="BE443" s="84">
        <f t="shared" si="4"/>
        <v>0</v>
      </c>
      <c r="BF443" s="84">
        <f t="shared" si="5"/>
        <v>0</v>
      </c>
      <c r="BG443" s="84">
        <f t="shared" si="6"/>
        <v>0</v>
      </c>
      <c r="BH443" s="84">
        <f t="shared" si="7"/>
        <v>0</v>
      </c>
      <c r="BI443" s="84">
        <f t="shared" si="8"/>
        <v>0</v>
      </c>
      <c r="BJ443" s="19" t="s">
        <v>74</v>
      </c>
      <c r="BK443" s="84">
        <f t="shared" si="9"/>
        <v>0</v>
      </c>
      <c r="BL443" s="19" t="s">
        <v>214</v>
      </c>
      <c r="BM443" s="83" t="s">
        <v>772</v>
      </c>
    </row>
    <row r="444" spans="1:65" s="2" customFormat="1" ht="24.2" customHeight="1">
      <c r="A444" s="26"/>
      <c r="B444" s="77"/>
      <c r="C444" s="245" t="s">
        <v>773</v>
      </c>
      <c r="D444" s="245" t="s">
        <v>121</v>
      </c>
      <c r="E444" s="246" t="s">
        <v>774</v>
      </c>
      <c r="F444" s="247" t="s">
        <v>775</v>
      </c>
      <c r="G444" s="248" t="s">
        <v>124</v>
      </c>
      <c r="H444" s="249">
        <v>8</v>
      </c>
      <c r="I444" s="78"/>
      <c r="J444" s="250">
        <f t="shared" si="0"/>
        <v>0</v>
      </c>
      <c r="K444" s="247" t="s">
        <v>125</v>
      </c>
      <c r="L444" s="27"/>
      <c r="M444" s="79" t="s">
        <v>3</v>
      </c>
      <c r="N444" s="80" t="s">
        <v>41</v>
      </c>
      <c r="O444" s="35"/>
      <c r="P444" s="81">
        <f t="shared" si="1"/>
        <v>0</v>
      </c>
      <c r="Q444" s="81">
        <v>0</v>
      </c>
      <c r="R444" s="81">
        <f t="shared" si="2"/>
        <v>0</v>
      </c>
      <c r="S444" s="81">
        <v>0</v>
      </c>
      <c r="T444" s="82">
        <f t="shared" si="3"/>
        <v>0</v>
      </c>
      <c r="U444" s="26"/>
      <c r="V444" s="26"/>
      <c r="W444" s="26"/>
      <c r="X444" s="26"/>
      <c r="Y444" s="26"/>
      <c r="Z444" s="26"/>
      <c r="AA444" s="26"/>
      <c r="AB444" s="26"/>
      <c r="AC444" s="26"/>
      <c r="AD444" s="26"/>
      <c r="AE444" s="26"/>
      <c r="AR444" s="83" t="s">
        <v>214</v>
      </c>
      <c r="AT444" s="83" t="s">
        <v>121</v>
      </c>
      <c r="AU444" s="83" t="s">
        <v>76</v>
      </c>
      <c r="AY444" s="19" t="s">
        <v>119</v>
      </c>
      <c r="BE444" s="84">
        <f t="shared" si="4"/>
        <v>0</v>
      </c>
      <c r="BF444" s="84">
        <f t="shared" si="5"/>
        <v>0</v>
      </c>
      <c r="BG444" s="84">
        <f t="shared" si="6"/>
        <v>0</v>
      </c>
      <c r="BH444" s="84">
        <f t="shared" si="7"/>
        <v>0</v>
      </c>
      <c r="BI444" s="84">
        <f t="shared" si="8"/>
        <v>0</v>
      </c>
      <c r="BJ444" s="19" t="s">
        <v>74</v>
      </c>
      <c r="BK444" s="84">
        <f t="shared" si="9"/>
        <v>0</v>
      </c>
      <c r="BL444" s="19" t="s">
        <v>214</v>
      </c>
      <c r="BM444" s="83" t="s">
        <v>776</v>
      </c>
    </row>
    <row r="445" spans="1:65" s="2" customFormat="1" ht="14.45" customHeight="1">
      <c r="A445" s="26"/>
      <c r="B445" s="77"/>
      <c r="C445" s="264" t="s">
        <v>777</v>
      </c>
      <c r="D445" s="264" t="s">
        <v>198</v>
      </c>
      <c r="E445" s="265" t="s">
        <v>778</v>
      </c>
      <c r="F445" s="266" t="s">
        <v>779</v>
      </c>
      <c r="G445" s="267" t="s">
        <v>124</v>
      </c>
      <c r="H445" s="268">
        <v>8</v>
      </c>
      <c r="I445" s="102"/>
      <c r="J445" s="269">
        <f t="shared" si="0"/>
        <v>0</v>
      </c>
      <c r="K445" s="266" t="s">
        <v>125</v>
      </c>
      <c r="L445" s="103"/>
      <c r="M445" s="104" t="s">
        <v>3</v>
      </c>
      <c r="N445" s="105" t="s">
        <v>41</v>
      </c>
      <c r="O445" s="35"/>
      <c r="P445" s="81">
        <f t="shared" si="1"/>
        <v>0</v>
      </c>
      <c r="Q445" s="81">
        <v>0.00027</v>
      </c>
      <c r="R445" s="81">
        <f t="shared" si="2"/>
        <v>0.00216</v>
      </c>
      <c r="S445" s="81">
        <v>0</v>
      </c>
      <c r="T445" s="82">
        <f t="shared" si="3"/>
        <v>0</v>
      </c>
      <c r="U445" s="26"/>
      <c r="V445" s="26"/>
      <c r="W445" s="26"/>
      <c r="X445" s="26"/>
      <c r="Y445" s="26"/>
      <c r="Z445" s="26"/>
      <c r="AA445" s="26"/>
      <c r="AB445" s="26"/>
      <c r="AC445" s="26"/>
      <c r="AD445" s="26"/>
      <c r="AE445" s="26"/>
      <c r="AR445" s="83" t="s">
        <v>317</v>
      </c>
      <c r="AT445" s="83" t="s">
        <v>198</v>
      </c>
      <c r="AU445" s="83" t="s">
        <v>76</v>
      </c>
      <c r="AY445" s="19" t="s">
        <v>119</v>
      </c>
      <c r="BE445" s="84">
        <f t="shared" si="4"/>
        <v>0</v>
      </c>
      <c r="BF445" s="84">
        <f t="shared" si="5"/>
        <v>0</v>
      </c>
      <c r="BG445" s="84">
        <f t="shared" si="6"/>
        <v>0</v>
      </c>
      <c r="BH445" s="84">
        <f t="shared" si="7"/>
        <v>0</v>
      </c>
      <c r="BI445" s="84">
        <f t="shared" si="8"/>
        <v>0</v>
      </c>
      <c r="BJ445" s="19" t="s">
        <v>74</v>
      </c>
      <c r="BK445" s="84">
        <f t="shared" si="9"/>
        <v>0</v>
      </c>
      <c r="BL445" s="19" t="s">
        <v>214</v>
      </c>
      <c r="BM445" s="83" t="s">
        <v>780</v>
      </c>
    </row>
    <row r="446" spans="1:65" s="2" customFormat="1" ht="14.45" customHeight="1">
      <c r="A446" s="26"/>
      <c r="B446" s="77"/>
      <c r="C446" s="245" t="s">
        <v>781</v>
      </c>
      <c r="D446" s="245" t="s">
        <v>121</v>
      </c>
      <c r="E446" s="246" t="s">
        <v>782</v>
      </c>
      <c r="F446" s="247" t="s">
        <v>783</v>
      </c>
      <c r="G446" s="248" t="s">
        <v>124</v>
      </c>
      <c r="H446" s="249">
        <v>1</v>
      </c>
      <c r="I446" s="78"/>
      <c r="J446" s="250">
        <f t="shared" si="0"/>
        <v>0</v>
      </c>
      <c r="K446" s="247" t="s">
        <v>125</v>
      </c>
      <c r="L446" s="27"/>
      <c r="M446" s="79" t="s">
        <v>3</v>
      </c>
      <c r="N446" s="80" t="s">
        <v>41</v>
      </c>
      <c r="O446" s="35"/>
      <c r="P446" s="81">
        <f t="shared" si="1"/>
        <v>0</v>
      </c>
      <c r="Q446" s="81">
        <v>0</v>
      </c>
      <c r="R446" s="81">
        <f t="shared" si="2"/>
        <v>0</v>
      </c>
      <c r="S446" s="81">
        <v>0</v>
      </c>
      <c r="T446" s="82">
        <f t="shared" si="3"/>
        <v>0</v>
      </c>
      <c r="U446" s="26"/>
      <c r="V446" s="26"/>
      <c r="W446" s="26"/>
      <c r="X446" s="26"/>
      <c r="Y446" s="26"/>
      <c r="Z446" s="26"/>
      <c r="AA446" s="26"/>
      <c r="AB446" s="26"/>
      <c r="AC446" s="26"/>
      <c r="AD446" s="26"/>
      <c r="AE446" s="26"/>
      <c r="AR446" s="83" t="s">
        <v>214</v>
      </c>
      <c r="AT446" s="83" t="s">
        <v>121</v>
      </c>
      <c r="AU446" s="83" t="s">
        <v>76</v>
      </c>
      <c r="AY446" s="19" t="s">
        <v>119</v>
      </c>
      <c r="BE446" s="84">
        <f t="shared" si="4"/>
        <v>0</v>
      </c>
      <c r="BF446" s="84">
        <f t="shared" si="5"/>
        <v>0</v>
      </c>
      <c r="BG446" s="84">
        <f t="shared" si="6"/>
        <v>0</v>
      </c>
      <c r="BH446" s="84">
        <f t="shared" si="7"/>
        <v>0</v>
      </c>
      <c r="BI446" s="84">
        <f t="shared" si="8"/>
        <v>0</v>
      </c>
      <c r="BJ446" s="19" t="s">
        <v>74</v>
      </c>
      <c r="BK446" s="84">
        <f t="shared" si="9"/>
        <v>0</v>
      </c>
      <c r="BL446" s="19" t="s">
        <v>214</v>
      </c>
      <c r="BM446" s="83" t="s">
        <v>784</v>
      </c>
    </row>
    <row r="447" spans="1:65" s="2" customFormat="1" ht="14.45" customHeight="1">
      <c r="A447" s="26"/>
      <c r="B447" s="77"/>
      <c r="C447" s="264" t="s">
        <v>785</v>
      </c>
      <c r="D447" s="264" t="s">
        <v>198</v>
      </c>
      <c r="E447" s="265" t="s">
        <v>786</v>
      </c>
      <c r="F447" s="266" t="s">
        <v>787</v>
      </c>
      <c r="G447" s="267" t="s">
        <v>124</v>
      </c>
      <c r="H447" s="268">
        <v>1</v>
      </c>
      <c r="I447" s="102"/>
      <c r="J447" s="269">
        <f t="shared" si="0"/>
        <v>0</v>
      </c>
      <c r="K447" s="266" t="s">
        <v>125</v>
      </c>
      <c r="L447" s="103"/>
      <c r="M447" s="104" t="s">
        <v>3</v>
      </c>
      <c r="N447" s="105" t="s">
        <v>41</v>
      </c>
      <c r="O447" s="35"/>
      <c r="P447" s="81">
        <f t="shared" si="1"/>
        <v>0</v>
      </c>
      <c r="Q447" s="81">
        <v>0.0004</v>
      </c>
      <c r="R447" s="81">
        <f t="shared" si="2"/>
        <v>0.0004</v>
      </c>
      <c r="S447" s="81">
        <v>0</v>
      </c>
      <c r="T447" s="82">
        <f t="shared" si="3"/>
        <v>0</v>
      </c>
      <c r="U447" s="26"/>
      <c r="V447" s="26"/>
      <c r="W447" s="26"/>
      <c r="X447" s="26"/>
      <c r="Y447" s="26"/>
      <c r="Z447" s="26"/>
      <c r="AA447" s="26"/>
      <c r="AB447" s="26"/>
      <c r="AC447" s="26"/>
      <c r="AD447" s="26"/>
      <c r="AE447" s="26"/>
      <c r="AR447" s="83" t="s">
        <v>317</v>
      </c>
      <c r="AT447" s="83" t="s">
        <v>198</v>
      </c>
      <c r="AU447" s="83" t="s">
        <v>76</v>
      </c>
      <c r="AY447" s="19" t="s">
        <v>119</v>
      </c>
      <c r="BE447" s="84">
        <f t="shared" si="4"/>
        <v>0</v>
      </c>
      <c r="BF447" s="84">
        <f t="shared" si="5"/>
        <v>0</v>
      </c>
      <c r="BG447" s="84">
        <f t="shared" si="6"/>
        <v>0</v>
      </c>
      <c r="BH447" s="84">
        <f t="shared" si="7"/>
        <v>0</v>
      </c>
      <c r="BI447" s="84">
        <f t="shared" si="8"/>
        <v>0</v>
      </c>
      <c r="BJ447" s="19" t="s">
        <v>74</v>
      </c>
      <c r="BK447" s="84">
        <f t="shared" si="9"/>
        <v>0</v>
      </c>
      <c r="BL447" s="19" t="s">
        <v>214</v>
      </c>
      <c r="BM447" s="83" t="s">
        <v>788</v>
      </c>
    </row>
    <row r="448" spans="1:65" s="2" customFormat="1" ht="24.2" customHeight="1">
      <c r="A448" s="26"/>
      <c r="B448" s="77"/>
      <c r="C448" s="245" t="s">
        <v>789</v>
      </c>
      <c r="D448" s="245" t="s">
        <v>121</v>
      </c>
      <c r="E448" s="246" t="s">
        <v>790</v>
      </c>
      <c r="F448" s="247" t="s">
        <v>791</v>
      </c>
      <c r="G448" s="248" t="s">
        <v>124</v>
      </c>
      <c r="H448" s="249">
        <v>12</v>
      </c>
      <c r="I448" s="78"/>
      <c r="J448" s="250">
        <f t="shared" si="0"/>
        <v>0</v>
      </c>
      <c r="K448" s="247" t="s">
        <v>125</v>
      </c>
      <c r="L448" s="27"/>
      <c r="M448" s="79" t="s">
        <v>3</v>
      </c>
      <c r="N448" s="80" t="s">
        <v>41</v>
      </c>
      <c r="O448" s="35"/>
      <c r="P448" s="81">
        <f t="shared" si="1"/>
        <v>0</v>
      </c>
      <c r="Q448" s="81">
        <v>0</v>
      </c>
      <c r="R448" s="81">
        <f t="shared" si="2"/>
        <v>0</v>
      </c>
      <c r="S448" s="81">
        <v>0</v>
      </c>
      <c r="T448" s="82">
        <f t="shared" si="3"/>
        <v>0</v>
      </c>
      <c r="U448" s="26"/>
      <c r="V448" s="26"/>
      <c r="W448" s="26"/>
      <c r="X448" s="26"/>
      <c r="Y448" s="26"/>
      <c r="Z448" s="26"/>
      <c r="AA448" s="26"/>
      <c r="AB448" s="26"/>
      <c r="AC448" s="26"/>
      <c r="AD448" s="26"/>
      <c r="AE448" s="26"/>
      <c r="AR448" s="83" t="s">
        <v>214</v>
      </c>
      <c r="AT448" s="83" t="s">
        <v>121</v>
      </c>
      <c r="AU448" s="83" t="s">
        <v>76</v>
      </c>
      <c r="AY448" s="19" t="s">
        <v>119</v>
      </c>
      <c r="BE448" s="84">
        <f t="shared" si="4"/>
        <v>0</v>
      </c>
      <c r="BF448" s="84">
        <f t="shared" si="5"/>
        <v>0</v>
      </c>
      <c r="BG448" s="84">
        <f t="shared" si="6"/>
        <v>0</v>
      </c>
      <c r="BH448" s="84">
        <f t="shared" si="7"/>
        <v>0</v>
      </c>
      <c r="BI448" s="84">
        <f t="shared" si="8"/>
        <v>0</v>
      </c>
      <c r="BJ448" s="19" t="s">
        <v>74</v>
      </c>
      <c r="BK448" s="84">
        <f t="shared" si="9"/>
        <v>0</v>
      </c>
      <c r="BL448" s="19" t="s">
        <v>214</v>
      </c>
      <c r="BM448" s="83" t="s">
        <v>792</v>
      </c>
    </row>
    <row r="449" spans="1:65" s="2" customFormat="1" ht="14.45" customHeight="1">
      <c r="A449" s="26"/>
      <c r="B449" s="77"/>
      <c r="C449" s="264" t="s">
        <v>793</v>
      </c>
      <c r="D449" s="264" t="s">
        <v>198</v>
      </c>
      <c r="E449" s="265" t="s">
        <v>794</v>
      </c>
      <c r="F449" s="266" t="s">
        <v>795</v>
      </c>
      <c r="G449" s="267" t="s">
        <v>124</v>
      </c>
      <c r="H449" s="268">
        <v>12</v>
      </c>
      <c r="I449" s="102"/>
      <c r="J449" s="269">
        <f t="shared" si="0"/>
        <v>0</v>
      </c>
      <c r="K449" s="266" t="s">
        <v>3</v>
      </c>
      <c r="L449" s="103"/>
      <c r="M449" s="104" t="s">
        <v>3</v>
      </c>
      <c r="N449" s="105" t="s">
        <v>41</v>
      </c>
      <c r="O449" s="35"/>
      <c r="P449" s="81">
        <f t="shared" si="1"/>
        <v>0</v>
      </c>
      <c r="Q449" s="81">
        <v>0</v>
      </c>
      <c r="R449" s="81">
        <f t="shared" si="2"/>
        <v>0</v>
      </c>
      <c r="S449" s="81">
        <v>0</v>
      </c>
      <c r="T449" s="82">
        <f t="shared" si="3"/>
        <v>0</v>
      </c>
      <c r="U449" s="26"/>
      <c r="V449" s="26"/>
      <c r="W449" s="26"/>
      <c r="X449" s="26"/>
      <c r="Y449" s="26"/>
      <c r="Z449" s="26"/>
      <c r="AA449" s="26"/>
      <c r="AB449" s="26"/>
      <c r="AC449" s="26"/>
      <c r="AD449" s="26"/>
      <c r="AE449" s="26"/>
      <c r="AR449" s="83" t="s">
        <v>317</v>
      </c>
      <c r="AT449" s="83" t="s">
        <v>198</v>
      </c>
      <c r="AU449" s="83" t="s">
        <v>76</v>
      </c>
      <c r="AY449" s="19" t="s">
        <v>119</v>
      </c>
      <c r="BE449" s="84">
        <f t="shared" si="4"/>
        <v>0</v>
      </c>
      <c r="BF449" s="84">
        <f t="shared" si="5"/>
        <v>0</v>
      </c>
      <c r="BG449" s="84">
        <f t="shared" si="6"/>
        <v>0</v>
      </c>
      <c r="BH449" s="84">
        <f t="shared" si="7"/>
        <v>0</v>
      </c>
      <c r="BI449" s="84">
        <f t="shared" si="8"/>
        <v>0</v>
      </c>
      <c r="BJ449" s="19" t="s">
        <v>74</v>
      </c>
      <c r="BK449" s="84">
        <f t="shared" si="9"/>
        <v>0</v>
      </c>
      <c r="BL449" s="19" t="s">
        <v>214</v>
      </c>
      <c r="BM449" s="83" t="s">
        <v>796</v>
      </c>
    </row>
    <row r="450" spans="1:65" s="2" customFormat="1" ht="14.45" customHeight="1">
      <c r="A450" s="26"/>
      <c r="B450" s="77"/>
      <c r="C450" s="245" t="s">
        <v>797</v>
      </c>
      <c r="D450" s="245" t="s">
        <v>121</v>
      </c>
      <c r="E450" s="246" t="s">
        <v>798</v>
      </c>
      <c r="F450" s="247" t="s">
        <v>799</v>
      </c>
      <c r="G450" s="248" t="s">
        <v>124</v>
      </c>
      <c r="H450" s="249">
        <v>1</v>
      </c>
      <c r="I450" s="78"/>
      <c r="J450" s="250">
        <f t="shared" si="0"/>
        <v>0</v>
      </c>
      <c r="K450" s="247" t="s">
        <v>125</v>
      </c>
      <c r="L450" s="27"/>
      <c r="M450" s="79" t="s">
        <v>3</v>
      </c>
      <c r="N450" s="80" t="s">
        <v>41</v>
      </c>
      <c r="O450" s="35"/>
      <c r="P450" s="81">
        <f t="shared" si="1"/>
        <v>0</v>
      </c>
      <c r="Q450" s="81">
        <v>0</v>
      </c>
      <c r="R450" s="81">
        <f t="shared" si="2"/>
        <v>0</v>
      </c>
      <c r="S450" s="81">
        <v>0.015</v>
      </c>
      <c r="T450" s="82">
        <f t="shared" si="3"/>
        <v>0.015</v>
      </c>
      <c r="U450" s="26"/>
      <c r="V450" s="26"/>
      <c r="W450" s="26"/>
      <c r="X450" s="26"/>
      <c r="Y450" s="26"/>
      <c r="Z450" s="26"/>
      <c r="AA450" s="26"/>
      <c r="AB450" s="26"/>
      <c r="AC450" s="26"/>
      <c r="AD450" s="26"/>
      <c r="AE450" s="26"/>
      <c r="AR450" s="83" t="s">
        <v>214</v>
      </c>
      <c r="AT450" s="83" t="s">
        <v>121</v>
      </c>
      <c r="AU450" s="83" t="s">
        <v>76</v>
      </c>
      <c r="AY450" s="19" t="s">
        <v>119</v>
      </c>
      <c r="BE450" s="84">
        <f t="shared" si="4"/>
        <v>0</v>
      </c>
      <c r="BF450" s="84">
        <f t="shared" si="5"/>
        <v>0</v>
      </c>
      <c r="BG450" s="84">
        <f t="shared" si="6"/>
        <v>0</v>
      </c>
      <c r="BH450" s="84">
        <f t="shared" si="7"/>
        <v>0</v>
      </c>
      <c r="BI450" s="84">
        <f t="shared" si="8"/>
        <v>0</v>
      </c>
      <c r="BJ450" s="19" t="s">
        <v>74</v>
      </c>
      <c r="BK450" s="84">
        <f t="shared" si="9"/>
        <v>0</v>
      </c>
      <c r="BL450" s="19" t="s">
        <v>214</v>
      </c>
      <c r="BM450" s="83" t="s">
        <v>800</v>
      </c>
    </row>
    <row r="451" spans="1:65" s="2" customFormat="1" ht="24.2" customHeight="1">
      <c r="A451" s="26"/>
      <c r="B451" s="77"/>
      <c r="C451" s="245" t="s">
        <v>801</v>
      </c>
      <c r="D451" s="245" t="s">
        <v>121</v>
      </c>
      <c r="E451" s="246" t="s">
        <v>802</v>
      </c>
      <c r="F451" s="247" t="s">
        <v>803</v>
      </c>
      <c r="G451" s="248" t="s">
        <v>804</v>
      </c>
      <c r="H451" s="111"/>
      <c r="I451" s="78"/>
      <c r="J451" s="250">
        <f t="shared" si="0"/>
        <v>0</v>
      </c>
      <c r="K451" s="247" t="s">
        <v>125</v>
      </c>
      <c r="L451" s="27"/>
      <c r="M451" s="79" t="s">
        <v>3</v>
      </c>
      <c r="N451" s="80" t="s">
        <v>41</v>
      </c>
      <c r="O451" s="35"/>
      <c r="P451" s="81">
        <f t="shared" si="1"/>
        <v>0</v>
      </c>
      <c r="Q451" s="81">
        <v>0</v>
      </c>
      <c r="R451" s="81">
        <f t="shared" si="2"/>
        <v>0</v>
      </c>
      <c r="S451" s="81">
        <v>0</v>
      </c>
      <c r="T451" s="82">
        <f t="shared" si="3"/>
        <v>0</v>
      </c>
      <c r="U451" s="26"/>
      <c r="V451" s="26"/>
      <c r="W451" s="26"/>
      <c r="X451" s="26"/>
      <c r="Y451" s="26"/>
      <c r="Z451" s="26"/>
      <c r="AA451" s="26"/>
      <c r="AB451" s="26"/>
      <c r="AC451" s="26"/>
      <c r="AD451" s="26"/>
      <c r="AE451" s="26"/>
      <c r="AR451" s="83" t="s">
        <v>214</v>
      </c>
      <c r="AT451" s="83" t="s">
        <v>121</v>
      </c>
      <c r="AU451" s="83" t="s">
        <v>76</v>
      </c>
      <c r="AY451" s="19" t="s">
        <v>119</v>
      </c>
      <c r="BE451" s="84">
        <f t="shared" si="4"/>
        <v>0</v>
      </c>
      <c r="BF451" s="84">
        <f t="shared" si="5"/>
        <v>0</v>
      </c>
      <c r="BG451" s="84">
        <f t="shared" si="6"/>
        <v>0</v>
      </c>
      <c r="BH451" s="84">
        <f t="shared" si="7"/>
        <v>0</v>
      </c>
      <c r="BI451" s="84">
        <f t="shared" si="8"/>
        <v>0</v>
      </c>
      <c r="BJ451" s="19" t="s">
        <v>74</v>
      </c>
      <c r="BK451" s="84">
        <f t="shared" si="9"/>
        <v>0</v>
      </c>
      <c r="BL451" s="19" t="s">
        <v>214</v>
      </c>
      <c r="BM451" s="83" t="s">
        <v>805</v>
      </c>
    </row>
    <row r="452" spans="1:47" s="2" customFormat="1" ht="78">
      <c r="A452" s="26"/>
      <c r="B452" s="27"/>
      <c r="C452" s="200"/>
      <c r="D452" s="251" t="s">
        <v>128</v>
      </c>
      <c r="E452" s="200"/>
      <c r="F452" s="252" t="s">
        <v>722</v>
      </c>
      <c r="G452" s="200"/>
      <c r="H452" s="200"/>
      <c r="I452" s="200"/>
      <c r="J452" s="200"/>
      <c r="K452" s="200"/>
      <c r="L452" s="27"/>
      <c r="M452" s="85"/>
      <c r="N452" s="86"/>
      <c r="O452" s="35"/>
      <c r="P452" s="35"/>
      <c r="Q452" s="35"/>
      <c r="R452" s="35"/>
      <c r="S452" s="35"/>
      <c r="T452" s="36"/>
      <c r="U452" s="26"/>
      <c r="V452" s="26"/>
      <c r="W452" s="26"/>
      <c r="X452" s="26"/>
      <c r="Y452" s="26"/>
      <c r="Z452" s="26"/>
      <c r="AA452" s="26"/>
      <c r="AB452" s="26"/>
      <c r="AC452" s="26"/>
      <c r="AD452" s="26"/>
      <c r="AE452" s="26"/>
      <c r="AT452" s="19" t="s">
        <v>128</v>
      </c>
      <c r="AU452" s="19" t="s">
        <v>76</v>
      </c>
    </row>
    <row r="453" spans="2:63" s="12" customFormat="1" ht="22.9" customHeight="1">
      <c r="B453" s="69"/>
      <c r="C453" s="239"/>
      <c r="D453" s="240" t="s">
        <v>68</v>
      </c>
      <c r="E453" s="243" t="s">
        <v>806</v>
      </c>
      <c r="F453" s="243" t="s">
        <v>807</v>
      </c>
      <c r="G453" s="239"/>
      <c r="H453" s="239"/>
      <c r="I453" s="239"/>
      <c r="J453" s="244">
        <f>BK453</f>
        <v>0</v>
      </c>
      <c r="K453" s="239"/>
      <c r="L453" s="69"/>
      <c r="M453" s="71"/>
      <c r="N453" s="72"/>
      <c r="O453" s="72"/>
      <c r="P453" s="73">
        <f>SUM(P454:P474)</f>
        <v>0</v>
      </c>
      <c r="Q453" s="72"/>
      <c r="R453" s="73">
        <f>SUM(R454:R474)</f>
        <v>1.60579</v>
      </c>
      <c r="S453" s="72"/>
      <c r="T453" s="74">
        <f>SUM(T454:T474)</f>
        <v>0.0220865</v>
      </c>
      <c r="AR453" s="70" t="s">
        <v>76</v>
      </c>
      <c r="AT453" s="75" t="s">
        <v>68</v>
      </c>
      <c r="AU453" s="75" t="s">
        <v>74</v>
      </c>
      <c r="AY453" s="70" t="s">
        <v>119</v>
      </c>
      <c r="BK453" s="76">
        <f>SUM(BK454:BK474)</f>
        <v>0</v>
      </c>
    </row>
    <row r="454" spans="1:65" s="2" customFormat="1" ht="14.45" customHeight="1">
      <c r="A454" s="26"/>
      <c r="B454" s="77"/>
      <c r="C454" s="245" t="s">
        <v>808</v>
      </c>
      <c r="D454" s="245" t="s">
        <v>121</v>
      </c>
      <c r="E454" s="246" t="s">
        <v>809</v>
      </c>
      <c r="F454" s="247" t="s">
        <v>810</v>
      </c>
      <c r="G454" s="248" t="s">
        <v>154</v>
      </c>
      <c r="H454" s="249">
        <v>7.2</v>
      </c>
      <c r="I454" s="78"/>
      <c r="J454" s="250">
        <f>ROUND(I454*H454,2)</f>
        <v>0</v>
      </c>
      <c r="K454" s="247" t="s">
        <v>125</v>
      </c>
      <c r="L454" s="27"/>
      <c r="M454" s="79" t="s">
        <v>3</v>
      </c>
      <c r="N454" s="80" t="s">
        <v>41</v>
      </c>
      <c r="O454" s="35"/>
      <c r="P454" s="81">
        <f>O454*H454</f>
        <v>0</v>
      </c>
      <c r="Q454" s="81">
        <v>0</v>
      </c>
      <c r="R454" s="81">
        <f>Q454*H454</f>
        <v>0</v>
      </c>
      <c r="S454" s="81">
        <v>0</v>
      </c>
      <c r="T454" s="82">
        <f>S454*H454</f>
        <v>0</v>
      </c>
      <c r="U454" s="26"/>
      <c r="V454" s="26"/>
      <c r="W454" s="26"/>
      <c r="X454" s="26"/>
      <c r="Y454" s="26"/>
      <c r="Z454" s="26"/>
      <c r="AA454" s="26"/>
      <c r="AB454" s="26"/>
      <c r="AC454" s="26"/>
      <c r="AD454" s="26"/>
      <c r="AE454" s="26"/>
      <c r="AR454" s="83" t="s">
        <v>214</v>
      </c>
      <c r="AT454" s="83" t="s">
        <v>121</v>
      </c>
      <c r="AU454" s="83" t="s">
        <v>76</v>
      </c>
      <c r="AY454" s="19" t="s">
        <v>119</v>
      </c>
      <c r="BE454" s="84">
        <f>IF(N454="základní",J454,0)</f>
        <v>0</v>
      </c>
      <c r="BF454" s="84">
        <f>IF(N454="snížená",J454,0)</f>
        <v>0</v>
      </c>
      <c r="BG454" s="84">
        <f>IF(N454="zákl. přenesená",J454,0)</f>
        <v>0</v>
      </c>
      <c r="BH454" s="84">
        <f>IF(N454="sníž. přenesená",J454,0)</f>
        <v>0</v>
      </c>
      <c r="BI454" s="84">
        <f>IF(N454="nulová",J454,0)</f>
        <v>0</v>
      </c>
      <c r="BJ454" s="19" t="s">
        <v>74</v>
      </c>
      <c r="BK454" s="84">
        <f>ROUND(I454*H454,2)</f>
        <v>0</v>
      </c>
      <c r="BL454" s="19" t="s">
        <v>214</v>
      </c>
      <c r="BM454" s="83" t="s">
        <v>811</v>
      </c>
    </row>
    <row r="455" spans="1:47" s="2" customFormat="1" ht="48.75">
      <c r="A455" s="26"/>
      <c r="B455" s="27"/>
      <c r="C455" s="200"/>
      <c r="D455" s="251" t="s">
        <v>128</v>
      </c>
      <c r="E455" s="200"/>
      <c r="F455" s="252" t="s">
        <v>812</v>
      </c>
      <c r="G455" s="200"/>
      <c r="H455" s="200"/>
      <c r="I455" s="200"/>
      <c r="J455" s="200"/>
      <c r="K455" s="200"/>
      <c r="L455" s="27"/>
      <c r="M455" s="85"/>
      <c r="N455" s="86"/>
      <c r="O455" s="35"/>
      <c r="P455" s="35"/>
      <c r="Q455" s="35"/>
      <c r="R455" s="35"/>
      <c r="S455" s="35"/>
      <c r="T455" s="36"/>
      <c r="U455" s="26"/>
      <c r="V455" s="26"/>
      <c r="W455" s="26"/>
      <c r="X455" s="26"/>
      <c r="Y455" s="26"/>
      <c r="Z455" s="26"/>
      <c r="AA455" s="26"/>
      <c r="AB455" s="26"/>
      <c r="AC455" s="26"/>
      <c r="AD455" s="26"/>
      <c r="AE455" s="26"/>
      <c r="AT455" s="19" t="s">
        <v>128</v>
      </c>
      <c r="AU455" s="19" t="s">
        <v>76</v>
      </c>
    </row>
    <row r="456" spans="2:51" s="14" customFormat="1" ht="12">
      <c r="B456" s="92"/>
      <c r="C456" s="256"/>
      <c r="D456" s="251" t="s">
        <v>140</v>
      </c>
      <c r="E456" s="257" t="s">
        <v>3</v>
      </c>
      <c r="F456" s="258" t="s">
        <v>813</v>
      </c>
      <c r="G456" s="256"/>
      <c r="H456" s="259">
        <v>7.2</v>
      </c>
      <c r="I456" s="256"/>
      <c r="J456" s="256"/>
      <c r="K456" s="256"/>
      <c r="L456" s="92"/>
      <c r="M456" s="94"/>
      <c r="N456" s="95"/>
      <c r="O456" s="95"/>
      <c r="P456" s="95"/>
      <c r="Q456" s="95"/>
      <c r="R456" s="95"/>
      <c r="S456" s="95"/>
      <c r="T456" s="96"/>
      <c r="AT456" s="93" t="s">
        <v>140</v>
      </c>
      <c r="AU456" s="93" t="s">
        <v>76</v>
      </c>
      <c r="AV456" s="14" t="s">
        <v>76</v>
      </c>
      <c r="AW456" s="14" t="s">
        <v>31</v>
      </c>
      <c r="AX456" s="14" t="s">
        <v>74</v>
      </c>
      <c r="AY456" s="93" t="s">
        <v>119</v>
      </c>
    </row>
    <row r="457" spans="1:65" s="2" customFormat="1" ht="14.45" customHeight="1">
      <c r="A457" s="26"/>
      <c r="B457" s="77"/>
      <c r="C457" s="264" t="s">
        <v>814</v>
      </c>
      <c r="D457" s="264" t="s">
        <v>198</v>
      </c>
      <c r="E457" s="265" t="s">
        <v>815</v>
      </c>
      <c r="F457" s="266" t="s">
        <v>816</v>
      </c>
      <c r="G457" s="267" t="s">
        <v>181</v>
      </c>
      <c r="H457" s="268">
        <v>0.107</v>
      </c>
      <c r="I457" s="102"/>
      <c r="J457" s="269">
        <f>ROUND(I457*H457,2)</f>
        <v>0</v>
      </c>
      <c r="K457" s="266" t="s">
        <v>125</v>
      </c>
      <c r="L457" s="103"/>
      <c r="M457" s="104" t="s">
        <v>3</v>
      </c>
      <c r="N457" s="105" t="s">
        <v>41</v>
      </c>
      <c r="O457" s="35"/>
      <c r="P457" s="81">
        <f>O457*H457</f>
        <v>0</v>
      </c>
      <c r="Q457" s="81">
        <v>1</v>
      </c>
      <c r="R457" s="81">
        <f>Q457*H457</f>
        <v>0.107</v>
      </c>
      <c r="S457" s="81">
        <v>0</v>
      </c>
      <c r="T457" s="82">
        <f>S457*H457</f>
        <v>0</v>
      </c>
      <c r="U457" s="26"/>
      <c r="V457" s="26"/>
      <c r="W457" s="26"/>
      <c r="X457" s="26"/>
      <c r="Y457" s="26"/>
      <c r="Z457" s="26"/>
      <c r="AA457" s="26"/>
      <c r="AB457" s="26"/>
      <c r="AC457" s="26"/>
      <c r="AD457" s="26"/>
      <c r="AE457" s="26"/>
      <c r="AR457" s="83" t="s">
        <v>317</v>
      </c>
      <c r="AT457" s="83" t="s">
        <v>198</v>
      </c>
      <c r="AU457" s="83" t="s">
        <v>76</v>
      </c>
      <c r="AY457" s="19" t="s">
        <v>119</v>
      </c>
      <c r="BE457" s="84">
        <f>IF(N457="základní",J457,0)</f>
        <v>0</v>
      </c>
      <c r="BF457" s="84">
        <f>IF(N457="snížená",J457,0)</f>
        <v>0</v>
      </c>
      <c r="BG457" s="84">
        <f>IF(N457="zákl. přenesená",J457,0)</f>
        <v>0</v>
      </c>
      <c r="BH457" s="84">
        <f>IF(N457="sníž. přenesená",J457,0)</f>
        <v>0</v>
      </c>
      <c r="BI457" s="84">
        <f>IF(N457="nulová",J457,0)</f>
        <v>0</v>
      </c>
      <c r="BJ457" s="19" t="s">
        <v>74</v>
      </c>
      <c r="BK457" s="84">
        <f>ROUND(I457*H457,2)</f>
        <v>0</v>
      </c>
      <c r="BL457" s="19" t="s">
        <v>214</v>
      </c>
      <c r="BM457" s="83" t="s">
        <v>817</v>
      </c>
    </row>
    <row r="458" spans="2:51" s="14" customFormat="1" ht="12">
      <c r="B458" s="92"/>
      <c r="C458" s="256"/>
      <c r="D458" s="251" t="s">
        <v>140</v>
      </c>
      <c r="E458" s="257" t="s">
        <v>3</v>
      </c>
      <c r="F458" s="258" t="s">
        <v>818</v>
      </c>
      <c r="G458" s="256"/>
      <c r="H458" s="259">
        <v>107.424</v>
      </c>
      <c r="I458" s="256"/>
      <c r="J458" s="256"/>
      <c r="K458" s="256"/>
      <c r="L458" s="92"/>
      <c r="M458" s="94"/>
      <c r="N458" s="95"/>
      <c r="O458" s="95"/>
      <c r="P458" s="95"/>
      <c r="Q458" s="95"/>
      <c r="R458" s="95"/>
      <c r="S458" s="95"/>
      <c r="T458" s="96"/>
      <c r="AT458" s="93" t="s">
        <v>140</v>
      </c>
      <c r="AU458" s="93" t="s">
        <v>76</v>
      </c>
      <c r="AV458" s="14" t="s">
        <v>76</v>
      </c>
      <c r="AW458" s="14" t="s">
        <v>31</v>
      </c>
      <c r="AX458" s="14" t="s">
        <v>74</v>
      </c>
      <c r="AY458" s="93" t="s">
        <v>119</v>
      </c>
    </row>
    <row r="459" spans="2:51" s="14" customFormat="1" ht="12">
      <c r="B459" s="92"/>
      <c r="C459" s="256"/>
      <c r="D459" s="251" t="s">
        <v>140</v>
      </c>
      <c r="E459" s="256"/>
      <c r="F459" s="258" t="s">
        <v>819</v>
      </c>
      <c r="G459" s="256"/>
      <c r="H459" s="259">
        <v>0.107</v>
      </c>
      <c r="I459" s="256"/>
      <c r="J459" s="256"/>
      <c r="K459" s="256"/>
      <c r="L459" s="92"/>
      <c r="M459" s="94"/>
      <c r="N459" s="95"/>
      <c r="O459" s="95"/>
      <c r="P459" s="95"/>
      <c r="Q459" s="95"/>
      <c r="R459" s="95"/>
      <c r="S459" s="95"/>
      <c r="T459" s="96"/>
      <c r="AT459" s="93" t="s">
        <v>140</v>
      </c>
      <c r="AU459" s="93" t="s">
        <v>76</v>
      </c>
      <c r="AV459" s="14" t="s">
        <v>76</v>
      </c>
      <c r="AW459" s="14" t="s">
        <v>4</v>
      </c>
      <c r="AX459" s="14" t="s">
        <v>74</v>
      </c>
      <c r="AY459" s="93" t="s">
        <v>119</v>
      </c>
    </row>
    <row r="460" spans="1:65" s="2" customFormat="1" ht="14.45" customHeight="1">
      <c r="A460" s="26"/>
      <c r="B460" s="77"/>
      <c r="C460" s="245" t="s">
        <v>820</v>
      </c>
      <c r="D460" s="245" t="s">
        <v>121</v>
      </c>
      <c r="E460" s="246" t="s">
        <v>821</v>
      </c>
      <c r="F460" s="247" t="s">
        <v>822</v>
      </c>
      <c r="G460" s="248" t="s">
        <v>124</v>
      </c>
      <c r="H460" s="249">
        <v>3</v>
      </c>
      <c r="I460" s="78"/>
      <c r="J460" s="250">
        <f>ROUND(I460*H460,2)</f>
        <v>0</v>
      </c>
      <c r="K460" s="247" t="s">
        <v>125</v>
      </c>
      <c r="L460" s="27"/>
      <c r="M460" s="79" t="s">
        <v>3</v>
      </c>
      <c r="N460" s="80" t="s">
        <v>41</v>
      </c>
      <c r="O460" s="35"/>
      <c r="P460" s="81">
        <f>O460*H460</f>
        <v>0</v>
      </c>
      <c r="Q460" s="81">
        <v>0.00085</v>
      </c>
      <c r="R460" s="81">
        <f>Q460*H460</f>
        <v>0.0025499999999999997</v>
      </c>
      <c r="S460" s="81">
        <v>0</v>
      </c>
      <c r="T460" s="82">
        <f>S460*H460</f>
        <v>0</v>
      </c>
      <c r="U460" s="26"/>
      <c r="V460" s="26"/>
      <c r="W460" s="26"/>
      <c r="X460" s="26"/>
      <c r="Y460" s="26"/>
      <c r="Z460" s="26"/>
      <c r="AA460" s="26"/>
      <c r="AB460" s="26"/>
      <c r="AC460" s="26"/>
      <c r="AD460" s="26"/>
      <c r="AE460" s="26"/>
      <c r="AR460" s="83" t="s">
        <v>214</v>
      </c>
      <c r="AT460" s="83" t="s">
        <v>121</v>
      </c>
      <c r="AU460" s="83" t="s">
        <v>76</v>
      </c>
      <c r="AY460" s="19" t="s">
        <v>119</v>
      </c>
      <c r="BE460" s="84">
        <f>IF(N460="základní",J460,0)</f>
        <v>0</v>
      </c>
      <c r="BF460" s="84">
        <f>IF(N460="snížená",J460,0)</f>
        <v>0</v>
      </c>
      <c r="BG460" s="84">
        <f>IF(N460="zákl. přenesená",J460,0)</f>
        <v>0</v>
      </c>
      <c r="BH460" s="84">
        <f>IF(N460="sníž. přenesená",J460,0)</f>
        <v>0</v>
      </c>
      <c r="BI460" s="84">
        <f>IF(N460="nulová",J460,0)</f>
        <v>0</v>
      </c>
      <c r="BJ460" s="19" t="s">
        <v>74</v>
      </c>
      <c r="BK460" s="84">
        <f>ROUND(I460*H460,2)</f>
        <v>0</v>
      </c>
      <c r="BL460" s="19" t="s">
        <v>214</v>
      </c>
      <c r="BM460" s="83" t="s">
        <v>823</v>
      </c>
    </row>
    <row r="461" spans="1:47" s="2" customFormat="1" ht="78">
      <c r="A461" s="26"/>
      <c r="B461" s="27"/>
      <c r="C461" s="200"/>
      <c r="D461" s="251" t="s">
        <v>128</v>
      </c>
      <c r="E461" s="200"/>
      <c r="F461" s="252" t="s">
        <v>824</v>
      </c>
      <c r="G461" s="200"/>
      <c r="H461" s="200"/>
      <c r="I461" s="200"/>
      <c r="J461" s="200"/>
      <c r="K461" s="200"/>
      <c r="L461" s="27"/>
      <c r="M461" s="85"/>
      <c r="N461" s="86"/>
      <c r="O461" s="35"/>
      <c r="P461" s="35"/>
      <c r="Q461" s="35"/>
      <c r="R461" s="35"/>
      <c r="S461" s="35"/>
      <c r="T461" s="36"/>
      <c r="U461" s="26"/>
      <c r="V461" s="26"/>
      <c r="W461" s="26"/>
      <c r="X461" s="26"/>
      <c r="Y461" s="26"/>
      <c r="Z461" s="26"/>
      <c r="AA461" s="26"/>
      <c r="AB461" s="26"/>
      <c r="AC461" s="26"/>
      <c r="AD461" s="26"/>
      <c r="AE461" s="26"/>
      <c r="AT461" s="19" t="s">
        <v>128</v>
      </c>
      <c r="AU461" s="19" t="s">
        <v>76</v>
      </c>
    </row>
    <row r="462" spans="2:51" s="14" customFormat="1" ht="12">
      <c r="B462" s="92"/>
      <c r="C462" s="256"/>
      <c r="D462" s="251" t="s">
        <v>140</v>
      </c>
      <c r="E462" s="257" t="s">
        <v>3</v>
      </c>
      <c r="F462" s="258" t="s">
        <v>825</v>
      </c>
      <c r="G462" s="256"/>
      <c r="H462" s="259">
        <v>2</v>
      </c>
      <c r="I462" s="256"/>
      <c r="J462" s="256"/>
      <c r="K462" s="256"/>
      <c r="L462" s="92"/>
      <c r="M462" s="94"/>
      <c r="N462" s="95"/>
      <c r="O462" s="95"/>
      <c r="P462" s="95"/>
      <c r="Q462" s="95"/>
      <c r="R462" s="95"/>
      <c r="S462" s="95"/>
      <c r="T462" s="96"/>
      <c r="AT462" s="93" t="s">
        <v>140</v>
      </c>
      <c r="AU462" s="93" t="s">
        <v>76</v>
      </c>
      <c r="AV462" s="14" t="s">
        <v>76</v>
      </c>
      <c r="AW462" s="14" t="s">
        <v>31</v>
      </c>
      <c r="AX462" s="14" t="s">
        <v>69</v>
      </c>
      <c r="AY462" s="93" t="s">
        <v>119</v>
      </c>
    </row>
    <row r="463" spans="2:51" s="14" customFormat="1" ht="12">
      <c r="B463" s="92"/>
      <c r="C463" s="256"/>
      <c r="D463" s="251" t="s">
        <v>140</v>
      </c>
      <c r="E463" s="257" t="s">
        <v>3</v>
      </c>
      <c r="F463" s="258" t="s">
        <v>826</v>
      </c>
      <c r="G463" s="256"/>
      <c r="H463" s="259">
        <v>1</v>
      </c>
      <c r="I463" s="256"/>
      <c r="J463" s="256"/>
      <c r="K463" s="256"/>
      <c r="L463" s="92"/>
      <c r="M463" s="94"/>
      <c r="N463" s="95"/>
      <c r="O463" s="95"/>
      <c r="P463" s="95"/>
      <c r="Q463" s="95"/>
      <c r="R463" s="95"/>
      <c r="S463" s="95"/>
      <c r="T463" s="96"/>
      <c r="AT463" s="93" t="s">
        <v>140</v>
      </c>
      <c r="AU463" s="93" t="s">
        <v>76</v>
      </c>
      <c r="AV463" s="14" t="s">
        <v>76</v>
      </c>
      <c r="AW463" s="14" t="s">
        <v>31</v>
      </c>
      <c r="AX463" s="14" t="s">
        <v>69</v>
      </c>
      <c r="AY463" s="93" t="s">
        <v>119</v>
      </c>
    </row>
    <row r="464" spans="2:51" s="15" customFormat="1" ht="12">
      <c r="B464" s="97"/>
      <c r="C464" s="260"/>
      <c r="D464" s="251" t="s">
        <v>140</v>
      </c>
      <c r="E464" s="261" t="s">
        <v>3</v>
      </c>
      <c r="F464" s="262" t="s">
        <v>165</v>
      </c>
      <c r="G464" s="260"/>
      <c r="H464" s="263">
        <v>3</v>
      </c>
      <c r="I464" s="260"/>
      <c r="J464" s="260"/>
      <c r="K464" s="260"/>
      <c r="L464" s="97"/>
      <c r="M464" s="99"/>
      <c r="N464" s="100"/>
      <c r="O464" s="100"/>
      <c r="P464" s="100"/>
      <c r="Q464" s="100"/>
      <c r="R464" s="100"/>
      <c r="S464" s="100"/>
      <c r="T464" s="101"/>
      <c r="AT464" s="98" t="s">
        <v>140</v>
      </c>
      <c r="AU464" s="98" t="s">
        <v>76</v>
      </c>
      <c r="AV464" s="15" t="s">
        <v>126</v>
      </c>
      <c r="AW464" s="15" t="s">
        <v>31</v>
      </c>
      <c r="AX464" s="15" t="s">
        <v>74</v>
      </c>
      <c r="AY464" s="98" t="s">
        <v>119</v>
      </c>
    </row>
    <row r="465" spans="1:65" s="2" customFormat="1" ht="14.45" customHeight="1">
      <c r="A465" s="26"/>
      <c r="B465" s="77"/>
      <c r="C465" s="264" t="s">
        <v>827</v>
      </c>
      <c r="D465" s="264" t="s">
        <v>198</v>
      </c>
      <c r="E465" s="265" t="s">
        <v>828</v>
      </c>
      <c r="F465" s="266" t="s">
        <v>829</v>
      </c>
      <c r="G465" s="267" t="s">
        <v>124</v>
      </c>
      <c r="H465" s="268">
        <v>2</v>
      </c>
      <c r="I465" s="102"/>
      <c r="J465" s="269">
        <f>ROUND(I465*H465,2)</f>
        <v>0</v>
      </c>
      <c r="K465" s="266" t="s">
        <v>3</v>
      </c>
      <c r="L465" s="103"/>
      <c r="M465" s="104" t="s">
        <v>3</v>
      </c>
      <c r="N465" s="105" t="s">
        <v>41</v>
      </c>
      <c r="O465" s="35"/>
      <c r="P465" s="81">
        <f>O465*H465</f>
        <v>0</v>
      </c>
      <c r="Q465" s="81">
        <v>0.503</v>
      </c>
      <c r="R465" s="81">
        <f>Q465*H465</f>
        <v>1.006</v>
      </c>
      <c r="S465" s="81">
        <v>0</v>
      </c>
      <c r="T465" s="82">
        <f>S465*H465</f>
        <v>0</v>
      </c>
      <c r="U465" s="26"/>
      <c r="V465" s="26"/>
      <c r="W465" s="26"/>
      <c r="X465" s="26"/>
      <c r="Y465" s="26"/>
      <c r="Z465" s="26"/>
      <c r="AA465" s="26"/>
      <c r="AB465" s="26"/>
      <c r="AC465" s="26"/>
      <c r="AD465" s="26"/>
      <c r="AE465" s="26"/>
      <c r="AR465" s="83" t="s">
        <v>317</v>
      </c>
      <c r="AT465" s="83" t="s">
        <v>198</v>
      </c>
      <c r="AU465" s="83" t="s">
        <v>76</v>
      </c>
      <c r="AY465" s="19" t="s">
        <v>119</v>
      </c>
      <c r="BE465" s="84">
        <f>IF(N465="základní",J465,0)</f>
        <v>0</v>
      </c>
      <c r="BF465" s="84">
        <f>IF(N465="snížená",J465,0)</f>
        <v>0</v>
      </c>
      <c r="BG465" s="84">
        <f>IF(N465="zákl. přenesená",J465,0)</f>
        <v>0</v>
      </c>
      <c r="BH465" s="84">
        <f>IF(N465="sníž. přenesená",J465,0)</f>
        <v>0</v>
      </c>
      <c r="BI465" s="84">
        <f>IF(N465="nulová",J465,0)</f>
        <v>0</v>
      </c>
      <c r="BJ465" s="19" t="s">
        <v>74</v>
      </c>
      <c r="BK465" s="84">
        <f>ROUND(I465*H465,2)</f>
        <v>0</v>
      </c>
      <c r="BL465" s="19" t="s">
        <v>214</v>
      </c>
      <c r="BM465" s="83" t="s">
        <v>830</v>
      </c>
    </row>
    <row r="466" spans="1:65" s="2" customFormat="1" ht="14.45" customHeight="1">
      <c r="A466" s="26"/>
      <c r="B466" s="77"/>
      <c r="C466" s="264" t="s">
        <v>831</v>
      </c>
      <c r="D466" s="264" t="s">
        <v>198</v>
      </c>
      <c r="E466" s="265" t="s">
        <v>832</v>
      </c>
      <c r="F466" s="266" t="s">
        <v>833</v>
      </c>
      <c r="G466" s="267" t="s">
        <v>124</v>
      </c>
      <c r="H466" s="268">
        <v>1</v>
      </c>
      <c r="I466" s="102"/>
      <c r="J466" s="269">
        <f>ROUND(I466*H466,2)</f>
        <v>0</v>
      </c>
      <c r="K466" s="266" t="s">
        <v>3</v>
      </c>
      <c r="L466" s="103"/>
      <c r="M466" s="104" t="s">
        <v>3</v>
      </c>
      <c r="N466" s="105" t="s">
        <v>41</v>
      </c>
      <c r="O466" s="35"/>
      <c r="P466" s="81">
        <f>O466*H466</f>
        <v>0</v>
      </c>
      <c r="Q466" s="81">
        <v>0.49</v>
      </c>
      <c r="R466" s="81">
        <f>Q466*H466</f>
        <v>0.49</v>
      </c>
      <c r="S466" s="81">
        <v>0</v>
      </c>
      <c r="T466" s="82">
        <f>S466*H466</f>
        <v>0</v>
      </c>
      <c r="U466" s="26"/>
      <c r="V466" s="26"/>
      <c r="W466" s="26"/>
      <c r="X466" s="26"/>
      <c r="Y466" s="26"/>
      <c r="Z466" s="26"/>
      <c r="AA466" s="26"/>
      <c r="AB466" s="26"/>
      <c r="AC466" s="26"/>
      <c r="AD466" s="26"/>
      <c r="AE466" s="26"/>
      <c r="AR466" s="83" t="s">
        <v>317</v>
      </c>
      <c r="AT466" s="83" t="s">
        <v>198</v>
      </c>
      <c r="AU466" s="83" t="s">
        <v>76</v>
      </c>
      <c r="AY466" s="19" t="s">
        <v>119</v>
      </c>
      <c r="BE466" s="84">
        <f>IF(N466="základní",J466,0)</f>
        <v>0</v>
      </c>
      <c r="BF466" s="84">
        <f>IF(N466="snížená",J466,0)</f>
        <v>0</v>
      </c>
      <c r="BG466" s="84">
        <f>IF(N466="zákl. přenesená",J466,0)</f>
        <v>0</v>
      </c>
      <c r="BH466" s="84">
        <f>IF(N466="sníž. přenesená",J466,0)</f>
        <v>0</v>
      </c>
      <c r="BI466" s="84">
        <f>IF(N466="nulová",J466,0)</f>
        <v>0</v>
      </c>
      <c r="BJ466" s="19" t="s">
        <v>74</v>
      </c>
      <c r="BK466" s="84">
        <f>ROUND(I466*H466,2)</f>
        <v>0</v>
      </c>
      <c r="BL466" s="19" t="s">
        <v>214</v>
      </c>
      <c r="BM466" s="83" t="s">
        <v>834</v>
      </c>
    </row>
    <row r="467" spans="1:65" s="2" customFormat="1" ht="14.45" customHeight="1">
      <c r="A467" s="26"/>
      <c r="B467" s="77"/>
      <c r="C467" s="245" t="s">
        <v>835</v>
      </c>
      <c r="D467" s="245" t="s">
        <v>121</v>
      </c>
      <c r="E467" s="246" t="s">
        <v>836</v>
      </c>
      <c r="F467" s="247" t="s">
        <v>837</v>
      </c>
      <c r="G467" s="248" t="s">
        <v>154</v>
      </c>
      <c r="H467" s="249">
        <v>33.265</v>
      </c>
      <c r="I467" s="78"/>
      <c r="J467" s="250">
        <f>ROUND(I467*H467,2)</f>
        <v>0</v>
      </c>
      <c r="K467" s="247" t="s">
        <v>3</v>
      </c>
      <c r="L467" s="27"/>
      <c r="M467" s="79" t="s">
        <v>3</v>
      </c>
      <c r="N467" s="80" t="s">
        <v>41</v>
      </c>
      <c r="O467" s="35"/>
      <c r="P467" s="81">
        <f>O467*H467</f>
        <v>0</v>
      </c>
      <c r="Q467" s="81">
        <v>0</v>
      </c>
      <c r="R467" s="81">
        <f>Q467*H467</f>
        <v>0</v>
      </c>
      <c r="S467" s="81">
        <v>0.0001</v>
      </c>
      <c r="T467" s="82">
        <f>S467*H467</f>
        <v>0.0033265</v>
      </c>
      <c r="U467" s="26"/>
      <c r="V467" s="26"/>
      <c r="W467" s="26"/>
      <c r="X467" s="26"/>
      <c r="Y467" s="26"/>
      <c r="Z467" s="26"/>
      <c r="AA467" s="26"/>
      <c r="AB467" s="26"/>
      <c r="AC467" s="26"/>
      <c r="AD467" s="26"/>
      <c r="AE467" s="26"/>
      <c r="AR467" s="83" t="s">
        <v>214</v>
      </c>
      <c r="AT467" s="83" t="s">
        <v>121</v>
      </c>
      <c r="AU467" s="83" t="s">
        <v>76</v>
      </c>
      <c r="AY467" s="19" t="s">
        <v>119</v>
      </c>
      <c r="BE467" s="84">
        <f>IF(N467="základní",J467,0)</f>
        <v>0</v>
      </c>
      <c r="BF467" s="84">
        <f>IF(N467="snížená",J467,0)</f>
        <v>0</v>
      </c>
      <c r="BG467" s="84">
        <f>IF(N467="zákl. přenesená",J467,0)</f>
        <v>0</v>
      </c>
      <c r="BH467" s="84">
        <f>IF(N467="sníž. přenesená",J467,0)</f>
        <v>0</v>
      </c>
      <c r="BI467" s="84">
        <f>IF(N467="nulová",J467,0)</f>
        <v>0</v>
      </c>
      <c r="BJ467" s="19" t="s">
        <v>74</v>
      </c>
      <c r="BK467" s="84">
        <f>ROUND(I467*H467,2)</f>
        <v>0</v>
      </c>
      <c r="BL467" s="19" t="s">
        <v>214</v>
      </c>
      <c r="BM467" s="83" t="s">
        <v>838</v>
      </c>
    </row>
    <row r="468" spans="2:51" s="14" customFormat="1" ht="12">
      <c r="B468" s="92"/>
      <c r="C468" s="256"/>
      <c r="D468" s="251" t="s">
        <v>140</v>
      </c>
      <c r="E468" s="257" t="s">
        <v>3</v>
      </c>
      <c r="F468" s="258" t="s">
        <v>839</v>
      </c>
      <c r="G468" s="256"/>
      <c r="H468" s="259">
        <v>33.265</v>
      </c>
      <c r="I468" s="256"/>
      <c r="J468" s="256"/>
      <c r="K468" s="256"/>
      <c r="L468" s="92"/>
      <c r="M468" s="94"/>
      <c r="N468" s="95"/>
      <c r="O468" s="95"/>
      <c r="P468" s="95"/>
      <c r="Q468" s="95"/>
      <c r="R468" s="95"/>
      <c r="S468" s="95"/>
      <c r="T468" s="96"/>
      <c r="AT468" s="93" t="s">
        <v>140</v>
      </c>
      <c r="AU468" s="93" t="s">
        <v>76</v>
      </c>
      <c r="AV468" s="14" t="s">
        <v>76</v>
      </c>
      <c r="AW468" s="14" t="s">
        <v>31</v>
      </c>
      <c r="AX468" s="14" t="s">
        <v>69</v>
      </c>
      <c r="AY468" s="93" t="s">
        <v>119</v>
      </c>
    </row>
    <row r="469" spans="2:51" s="15" customFormat="1" ht="12">
      <c r="B469" s="97"/>
      <c r="C469" s="260"/>
      <c r="D469" s="251" t="s">
        <v>140</v>
      </c>
      <c r="E469" s="261" t="s">
        <v>3</v>
      </c>
      <c r="F469" s="262" t="s">
        <v>165</v>
      </c>
      <c r="G469" s="260"/>
      <c r="H469" s="263">
        <v>33.265</v>
      </c>
      <c r="I469" s="260"/>
      <c r="J469" s="260"/>
      <c r="K469" s="260"/>
      <c r="L469" s="97"/>
      <c r="M469" s="99"/>
      <c r="N469" s="100"/>
      <c r="O469" s="100"/>
      <c r="P469" s="100"/>
      <c r="Q469" s="100"/>
      <c r="R469" s="100"/>
      <c r="S469" s="100"/>
      <c r="T469" s="101"/>
      <c r="AT469" s="98" t="s">
        <v>140</v>
      </c>
      <c r="AU469" s="98" t="s">
        <v>76</v>
      </c>
      <c r="AV469" s="15" t="s">
        <v>126</v>
      </c>
      <c r="AW469" s="15" t="s">
        <v>31</v>
      </c>
      <c r="AX469" s="15" t="s">
        <v>74</v>
      </c>
      <c r="AY469" s="98" t="s">
        <v>119</v>
      </c>
    </row>
    <row r="470" spans="1:65" s="2" customFormat="1" ht="14.45" customHeight="1">
      <c r="A470" s="26"/>
      <c r="B470" s="77"/>
      <c r="C470" s="245" t="s">
        <v>840</v>
      </c>
      <c r="D470" s="245" t="s">
        <v>121</v>
      </c>
      <c r="E470" s="246" t="s">
        <v>841</v>
      </c>
      <c r="F470" s="247" t="s">
        <v>842</v>
      </c>
      <c r="G470" s="248" t="s">
        <v>124</v>
      </c>
      <c r="H470" s="249">
        <v>4</v>
      </c>
      <c r="I470" s="78"/>
      <c r="J470" s="250">
        <f>ROUND(I470*H470,2)</f>
        <v>0</v>
      </c>
      <c r="K470" s="247" t="s">
        <v>3</v>
      </c>
      <c r="L470" s="27"/>
      <c r="M470" s="79" t="s">
        <v>3</v>
      </c>
      <c r="N470" s="80" t="s">
        <v>41</v>
      </c>
      <c r="O470" s="35"/>
      <c r="P470" s="81">
        <f>O470*H470</f>
        <v>0</v>
      </c>
      <c r="Q470" s="81">
        <v>6E-05</v>
      </c>
      <c r="R470" s="81">
        <f>Q470*H470</f>
        <v>0.00024</v>
      </c>
      <c r="S470" s="81">
        <v>0.00469</v>
      </c>
      <c r="T470" s="82">
        <f>S470*H470</f>
        <v>0.01876</v>
      </c>
      <c r="U470" s="26"/>
      <c r="V470" s="26"/>
      <c r="W470" s="26"/>
      <c r="X470" s="26"/>
      <c r="Y470" s="26"/>
      <c r="Z470" s="26"/>
      <c r="AA470" s="26"/>
      <c r="AB470" s="26"/>
      <c r="AC470" s="26"/>
      <c r="AD470" s="26"/>
      <c r="AE470" s="26"/>
      <c r="AR470" s="83" t="s">
        <v>214</v>
      </c>
      <c r="AT470" s="83" t="s">
        <v>121</v>
      </c>
      <c r="AU470" s="83" t="s">
        <v>76</v>
      </c>
      <c r="AY470" s="19" t="s">
        <v>119</v>
      </c>
      <c r="BE470" s="84">
        <f>IF(N470="základní",J470,0)</f>
        <v>0</v>
      </c>
      <c r="BF470" s="84">
        <f>IF(N470="snížená",J470,0)</f>
        <v>0</v>
      </c>
      <c r="BG470" s="84">
        <f>IF(N470="zákl. přenesená",J470,0)</f>
        <v>0</v>
      </c>
      <c r="BH470" s="84">
        <f>IF(N470="sníž. přenesená",J470,0)</f>
        <v>0</v>
      </c>
      <c r="BI470" s="84">
        <f>IF(N470="nulová",J470,0)</f>
        <v>0</v>
      </c>
      <c r="BJ470" s="19" t="s">
        <v>74</v>
      </c>
      <c r="BK470" s="84">
        <f>ROUND(I470*H470,2)</f>
        <v>0</v>
      </c>
      <c r="BL470" s="19" t="s">
        <v>214</v>
      </c>
      <c r="BM470" s="83" t="s">
        <v>843</v>
      </c>
    </row>
    <row r="471" spans="1:65" s="2" customFormat="1" ht="24.2" customHeight="1">
      <c r="A471" s="26"/>
      <c r="B471" s="77"/>
      <c r="C471" s="245" t="s">
        <v>844</v>
      </c>
      <c r="D471" s="245" t="s">
        <v>121</v>
      </c>
      <c r="E471" s="246" t="s">
        <v>845</v>
      </c>
      <c r="F471" s="247" t="s">
        <v>846</v>
      </c>
      <c r="G471" s="248" t="s">
        <v>181</v>
      </c>
      <c r="H471" s="249">
        <v>1.606</v>
      </c>
      <c r="I471" s="78"/>
      <c r="J471" s="250">
        <f>ROUND(I471*H471,2)</f>
        <v>0</v>
      </c>
      <c r="K471" s="247" t="s">
        <v>125</v>
      </c>
      <c r="L471" s="27"/>
      <c r="M471" s="79" t="s">
        <v>3</v>
      </c>
      <c r="N471" s="80" t="s">
        <v>41</v>
      </c>
      <c r="O471" s="35"/>
      <c r="P471" s="81">
        <f>O471*H471</f>
        <v>0</v>
      </c>
      <c r="Q471" s="81">
        <v>0</v>
      </c>
      <c r="R471" s="81">
        <f>Q471*H471</f>
        <v>0</v>
      </c>
      <c r="S471" s="81">
        <v>0</v>
      </c>
      <c r="T471" s="82">
        <f>S471*H471</f>
        <v>0</v>
      </c>
      <c r="U471" s="26"/>
      <c r="V471" s="26"/>
      <c r="W471" s="26"/>
      <c r="X471" s="26"/>
      <c r="Y471" s="26"/>
      <c r="Z471" s="26"/>
      <c r="AA471" s="26"/>
      <c r="AB471" s="26"/>
      <c r="AC471" s="26"/>
      <c r="AD471" s="26"/>
      <c r="AE471" s="26"/>
      <c r="AR471" s="83" t="s">
        <v>214</v>
      </c>
      <c r="AT471" s="83" t="s">
        <v>121</v>
      </c>
      <c r="AU471" s="83" t="s">
        <v>76</v>
      </c>
      <c r="AY471" s="19" t="s">
        <v>119</v>
      </c>
      <c r="BE471" s="84">
        <f>IF(N471="základní",J471,0)</f>
        <v>0</v>
      </c>
      <c r="BF471" s="84">
        <f>IF(N471="snížená",J471,0)</f>
        <v>0</v>
      </c>
      <c r="BG471" s="84">
        <f>IF(N471="zákl. přenesená",J471,0)</f>
        <v>0</v>
      </c>
      <c r="BH471" s="84">
        <f>IF(N471="sníž. přenesená",J471,0)</f>
        <v>0</v>
      </c>
      <c r="BI471" s="84">
        <f>IF(N471="nulová",J471,0)</f>
        <v>0</v>
      </c>
      <c r="BJ471" s="19" t="s">
        <v>74</v>
      </c>
      <c r="BK471" s="84">
        <f>ROUND(I471*H471,2)</f>
        <v>0</v>
      </c>
      <c r="BL471" s="19" t="s">
        <v>214</v>
      </c>
      <c r="BM471" s="83" t="s">
        <v>847</v>
      </c>
    </row>
    <row r="472" spans="1:47" s="2" customFormat="1" ht="78">
      <c r="A472" s="26"/>
      <c r="B472" s="27"/>
      <c r="C472" s="200"/>
      <c r="D472" s="251" t="s">
        <v>128</v>
      </c>
      <c r="E472" s="200"/>
      <c r="F472" s="252" t="s">
        <v>848</v>
      </c>
      <c r="G472" s="200"/>
      <c r="H472" s="200"/>
      <c r="I472" s="200"/>
      <c r="J472" s="200"/>
      <c r="K472" s="200"/>
      <c r="L472" s="27"/>
      <c r="M472" s="85"/>
      <c r="N472" s="86"/>
      <c r="O472" s="35"/>
      <c r="P472" s="35"/>
      <c r="Q472" s="35"/>
      <c r="R472" s="35"/>
      <c r="S472" s="35"/>
      <c r="T472" s="36"/>
      <c r="U472" s="26"/>
      <c r="V472" s="26"/>
      <c r="W472" s="26"/>
      <c r="X472" s="26"/>
      <c r="Y472" s="26"/>
      <c r="Z472" s="26"/>
      <c r="AA472" s="26"/>
      <c r="AB472" s="26"/>
      <c r="AC472" s="26"/>
      <c r="AD472" s="26"/>
      <c r="AE472" s="26"/>
      <c r="AT472" s="19" t="s">
        <v>128</v>
      </c>
      <c r="AU472" s="19" t="s">
        <v>76</v>
      </c>
    </row>
    <row r="473" spans="1:65" s="2" customFormat="1" ht="24.2" customHeight="1">
      <c r="A473" s="26"/>
      <c r="B473" s="77"/>
      <c r="C473" s="245" t="s">
        <v>849</v>
      </c>
      <c r="D473" s="245" t="s">
        <v>121</v>
      </c>
      <c r="E473" s="246" t="s">
        <v>850</v>
      </c>
      <c r="F473" s="247" t="s">
        <v>851</v>
      </c>
      <c r="G473" s="248" t="s">
        <v>181</v>
      </c>
      <c r="H473" s="249">
        <v>1.606</v>
      </c>
      <c r="I473" s="78"/>
      <c r="J473" s="250">
        <f>ROUND(I473*H473,2)</f>
        <v>0</v>
      </c>
      <c r="K473" s="247" t="s">
        <v>125</v>
      </c>
      <c r="L473" s="27"/>
      <c r="M473" s="79" t="s">
        <v>3</v>
      </c>
      <c r="N473" s="80" t="s">
        <v>41</v>
      </c>
      <c r="O473" s="35"/>
      <c r="P473" s="81">
        <f>O473*H473</f>
        <v>0</v>
      </c>
      <c r="Q473" s="81">
        <v>0</v>
      </c>
      <c r="R473" s="81">
        <f>Q473*H473</f>
        <v>0</v>
      </c>
      <c r="S473" s="81">
        <v>0</v>
      </c>
      <c r="T473" s="82">
        <f>S473*H473</f>
        <v>0</v>
      </c>
      <c r="U473" s="26"/>
      <c r="V473" s="26"/>
      <c r="W473" s="26"/>
      <c r="X473" s="26"/>
      <c r="Y473" s="26"/>
      <c r="Z473" s="26"/>
      <c r="AA473" s="26"/>
      <c r="AB473" s="26"/>
      <c r="AC473" s="26"/>
      <c r="AD473" s="26"/>
      <c r="AE473" s="26"/>
      <c r="AR473" s="83" t="s">
        <v>214</v>
      </c>
      <c r="AT473" s="83" t="s">
        <v>121</v>
      </c>
      <c r="AU473" s="83" t="s">
        <v>76</v>
      </c>
      <c r="AY473" s="19" t="s">
        <v>119</v>
      </c>
      <c r="BE473" s="84">
        <f>IF(N473="základní",J473,0)</f>
        <v>0</v>
      </c>
      <c r="BF473" s="84">
        <f>IF(N473="snížená",J473,0)</f>
        <v>0</v>
      </c>
      <c r="BG473" s="84">
        <f>IF(N473="zákl. přenesená",J473,0)</f>
        <v>0</v>
      </c>
      <c r="BH473" s="84">
        <f>IF(N473="sníž. přenesená",J473,0)</f>
        <v>0</v>
      </c>
      <c r="BI473" s="84">
        <f>IF(N473="nulová",J473,0)</f>
        <v>0</v>
      </c>
      <c r="BJ473" s="19" t="s">
        <v>74</v>
      </c>
      <c r="BK473" s="84">
        <f>ROUND(I473*H473,2)</f>
        <v>0</v>
      </c>
      <c r="BL473" s="19" t="s">
        <v>214</v>
      </c>
      <c r="BM473" s="83" t="s">
        <v>852</v>
      </c>
    </row>
    <row r="474" spans="1:47" s="2" customFormat="1" ht="78">
      <c r="A474" s="26"/>
      <c r="B474" s="27"/>
      <c r="C474" s="200"/>
      <c r="D474" s="251" t="s">
        <v>128</v>
      </c>
      <c r="E474" s="200"/>
      <c r="F474" s="252" t="s">
        <v>848</v>
      </c>
      <c r="G474" s="200"/>
      <c r="H474" s="200"/>
      <c r="I474" s="200"/>
      <c r="J474" s="200"/>
      <c r="K474" s="200"/>
      <c r="L474" s="27"/>
      <c r="M474" s="85"/>
      <c r="N474" s="86"/>
      <c r="O474" s="35"/>
      <c r="P474" s="35"/>
      <c r="Q474" s="35"/>
      <c r="R474" s="35"/>
      <c r="S474" s="35"/>
      <c r="T474" s="36"/>
      <c r="U474" s="26"/>
      <c r="V474" s="26"/>
      <c r="W474" s="26"/>
      <c r="X474" s="26"/>
      <c r="Y474" s="26"/>
      <c r="Z474" s="26"/>
      <c r="AA474" s="26"/>
      <c r="AB474" s="26"/>
      <c r="AC474" s="26"/>
      <c r="AD474" s="26"/>
      <c r="AE474" s="26"/>
      <c r="AT474" s="19" t="s">
        <v>128</v>
      </c>
      <c r="AU474" s="19" t="s">
        <v>76</v>
      </c>
    </row>
    <row r="475" spans="2:63" s="12" customFormat="1" ht="22.9" customHeight="1">
      <c r="B475" s="69"/>
      <c r="C475" s="239"/>
      <c r="D475" s="240" t="s">
        <v>68</v>
      </c>
      <c r="E475" s="243" t="s">
        <v>853</v>
      </c>
      <c r="F475" s="243" t="s">
        <v>854</v>
      </c>
      <c r="G475" s="239"/>
      <c r="H475" s="239"/>
      <c r="I475" s="239"/>
      <c r="J475" s="244">
        <f>BK475</f>
        <v>0</v>
      </c>
      <c r="K475" s="239"/>
      <c r="L475" s="69"/>
      <c r="M475" s="71"/>
      <c r="N475" s="72"/>
      <c r="O475" s="72"/>
      <c r="P475" s="73">
        <f>SUM(P476:P482)</f>
        <v>0</v>
      </c>
      <c r="Q475" s="72"/>
      <c r="R475" s="73">
        <f>SUM(R476:R482)</f>
        <v>0</v>
      </c>
      <c r="S475" s="72"/>
      <c r="T475" s="74">
        <f>SUM(T476:T482)</f>
        <v>11.345053359999998</v>
      </c>
      <c r="AR475" s="70" t="s">
        <v>76</v>
      </c>
      <c r="AT475" s="75" t="s">
        <v>68</v>
      </c>
      <c r="AU475" s="75" t="s">
        <v>74</v>
      </c>
      <c r="AY475" s="70" t="s">
        <v>119</v>
      </c>
      <c r="BK475" s="76">
        <f>SUM(BK476:BK482)</f>
        <v>0</v>
      </c>
    </row>
    <row r="476" spans="1:65" s="2" customFormat="1" ht="14.45" customHeight="1">
      <c r="A476" s="26"/>
      <c r="B476" s="77"/>
      <c r="C476" s="245" t="s">
        <v>855</v>
      </c>
      <c r="D476" s="245" t="s">
        <v>121</v>
      </c>
      <c r="E476" s="246" t="s">
        <v>856</v>
      </c>
      <c r="F476" s="247" t="s">
        <v>857</v>
      </c>
      <c r="G476" s="248" t="s">
        <v>137</v>
      </c>
      <c r="H476" s="249">
        <v>136.408</v>
      </c>
      <c r="I476" s="78"/>
      <c r="J476" s="250">
        <f>ROUND(I476*H476,2)</f>
        <v>0</v>
      </c>
      <c r="K476" s="247" t="s">
        <v>125</v>
      </c>
      <c r="L476" s="27"/>
      <c r="M476" s="79" t="s">
        <v>3</v>
      </c>
      <c r="N476" s="80" t="s">
        <v>41</v>
      </c>
      <c r="O476" s="35"/>
      <c r="P476" s="81">
        <f>O476*H476</f>
        <v>0</v>
      </c>
      <c r="Q476" s="81">
        <v>0</v>
      </c>
      <c r="R476" s="81">
        <f>Q476*H476</f>
        <v>0</v>
      </c>
      <c r="S476" s="81">
        <v>0.08317</v>
      </c>
      <c r="T476" s="82">
        <f>S476*H476</f>
        <v>11.345053359999998</v>
      </c>
      <c r="U476" s="26"/>
      <c r="V476" s="26"/>
      <c r="W476" s="26"/>
      <c r="X476" s="26"/>
      <c r="Y476" s="26"/>
      <c r="Z476" s="26"/>
      <c r="AA476" s="26"/>
      <c r="AB476" s="26"/>
      <c r="AC476" s="26"/>
      <c r="AD476" s="26"/>
      <c r="AE476" s="26"/>
      <c r="AR476" s="83" t="s">
        <v>214</v>
      </c>
      <c r="AT476" s="83" t="s">
        <v>121</v>
      </c>
      <c r="AU476" s="83" t="s">
        <v>76</v>
      </c>
      <c r="AY476" s="19" t="s">
        <v>119</v>
      </c>
      <c r="BE476" s="84">
        <f>IF(N476="základní",J476,0)</f>
        <v>0</v>
      </c>
      <c r="BF476" s="84">
        <f>IF(N476="snížená",J476,0)</f>
        <v>0</v>
      </c>
      <c r="BG476" s="84">
        <f>IF(N476="zákl. přenesená",J476,0)</f>
        <v>0</v>
      </c>
      <c r="BH476" s="84">
        <f>IF(N476="sníž. přenesená",J476,0)</f>
        <v>0</v>
      </c>
      <c r="BI476" s="84">
        <f>IF(N476="nulová",J476,0)</f>
        <v>0</v>
      </c>
      <c r="BJ476" s="19" t="s">
        <v>74</v>
      </c>
      <c r="BK476" s="84">
        <f>ROUND(I476*H476,2)</f>
        <v>0</v>
      </c>
      <c r="BL476" s="19" t="s">
        <v>214</v>
      </c>
      <c r="BM476" s="83" t="s">
        <v>858</v>
      </c>
    </row>
    <row r="477" spans="2:51" s="14" customFormat="1" ht="12">
      <c r="B477" s="92"/>
      <c r="C477" s="256"/>
      <c r="D477" s="251" t="s">
        <v>140</v>
      </c>
      <c r="E477" s="257" t="s">
        <v>3</v>
      </c>
      <c r="F477" s="258" t="s">
        <v>859</v>
      </c>
      <c r="G477" s="256"/>
      <c r="H477" s="259">
        <v>196.68</v>
      </c>
      <c r="I477" s="256"/>
      <c r="J477" s="256"/>
      <c r="K477" s="256"/>
      <c r="L477" s="92"/>
      <c r="M477" s="94"/>
      <c r="N477" s="95"/>
      <c r="O477" s="95"/>
      <c r="P477" s="95"/>
      <c r="Q477" s="95"/>
      <c r="R477" s="95"/>
      <c r="S477" s="95"/>
      <c r="T477" s="96"/>
      <c r="AT477" s="93" t="s">
        <v>140</v>
      </c>
      <c r="AU477" s="93" t="s">
        <v>76</v>
      </c>
      <c r="AV477" s="14" t="s">
        <v>76</v>
      </c>
      <c r="AW477" s="14" t="s">
        <v>31</v>
      </c>
      <c r="AX477" s="14" t="s">
        <v>69</v>
      </c>
      <c r="AY477" s="93" t="s">
        <v>119</v>
      </c>
    </row>
    <row r="478" spans="2:51" s="14" customFormat="1" ht="12">
      <c r="B478" s="92"/>
      <c r="C478" s="256"/>
      <c r="D478" s="251" t="s">
        <v>140</v>
      </c>
      <c r="E478" s="257" t="s">
        <v>3</v>
      </c>
      <c r="F478" s="258" t="s">
        <v>860</v>
      </c>
      <c r="G478" s="256"/>
      <c r="H478" s="259">
        <v>-11.54</v>
      </c>
      <c r="I478" s="256"/>
      <c r="J478" s="256"/>
      <c r="K478" s="256"/>
      <c r="L478" s="92"/>
      <c r="M478" s="94"/>
      <c r="N478" s="95"/>
      <c r="O478" s="95"/>
      <c r="P478" s="95"/>
      <c r="Q478" s="95"/>
      <c r="R478" s="95"/>
      <c r="S478" s="95"/>
      <c r="T478" s="96"/>
      <c r="AT478" s="93" t="s">
        <v>140</v>
      </c>
      <c r="AU478" s="93" t="s">
        <v>76</v>
      </c>
      <c r="AV478" s="14" t="s">
        <v>76</v>
      </c>
      <c r="AW478" s="14" t="s">
        <v>31</v>
      </c>
      <c r="AX478" s="14" t="s">
        <v>69</v>
      </c>
      <c r="AY478" s="93" t="s">
        <v>119</v>
      </c>
    </row>
    <row r="479" spans="2:51" s="14" customFormat="1" ht="12">
      <c r="B479" s="92"/>
      <c r="C479" s="256"/>
      <c r="D479" s="251" t="s">
        <v>140</v>
      </c>
      <c r="E479" s="257" t="s">
        <v>3</v>
      </c>
      <c r="F479" s="258" t="s">
        <v>861</v>
      </c>
      <c r="G479" s="256"/>
      <c r="H479" s="259">
        <v>-20.06</v>
      </c>
      <c r="I479" s="256"/>
      <c r="J479" s="256"/>
      <c r="K479" s="256"/>
      <c r="L479" s="92"/>
      <c r="M479" s="94"/>
      <c r="N479" s="95"/>
      <c r="O479" s="95"/>
      <c r="P479" s="95"/>
      <c r="Q479" s="95"/>
      <c r="R479" s="95"/>
      <c r="S479" s="95"/>
      <c r="T479" s="96"/>
      <c r="AT479" s="93" t="s">
        <v>140</v>
      </c>
      <c r="AU479" s="93" t="s">
        <v>76</v>
      </c>
      <c r="AV479" s="14" t="s">
        <v>76</v>
      </c>
      <c r="AW479" s="14" t="s">
        <v>31</v>
      </c>
      <c r="AX479" s="14" t="s">
        <v>69</v>
      </c>
      <c r="AY479" s="93" t="s">
        <v>119</v>
      </c>
    </row>
    <row r="480" spans="2:51" s="14" customFormat="1" ht="12">
      <c r="B480" s="92"/>
      <c r="C480" s="256"/>
      <c r="D480" s="251" t="s">
        <v>140</v>
      </c>
      <c r="E480" s="257" t="s">
        <v>3</v>
      </c>
      <c r="F480" s="258" t="s">
        <v>862</v>
      </c>
      <c r="G480" s="256"/>
      <c r="H480" s="259">
        <v>-9.072</v>
      </c>
      <c r="I480" s="256"/>
      <c r="J480" s="256"/>
      <c r="K480" s="256"/>
      <c r="L480" s="92"/>
      <c r="M480" s="94"/>
      <c r="N480" s="95"/>
      <c r="O480" s="95"/>
      <c r="P480" s="95"/>
      <c r="Q480" s="95"/>
      <c r="R480" s="95"/>
      <c r="S480" s="95"/>
      <c r="T480" s="96"/>
      <c r="AT480" s="93" t="s">
        <v>140</v>
      </c>
      <c r="AU480" s="93" t="s">
        <v>76</v>
      </c>
      <c r="AV480" s="14" t="s">
        <v>76</v>
      </c>
      <c r="AW480" s="14" t="s">
        <v>31</v>
      </c>
      <c r="AX480" s="14" t="s">
        <v>69</v>
      </c>
      <c r="AY480" s="93" t="s">
        <v>119</v>
      </c>
    </row>
    <row r="481" spans="2:51" s="14" customFormat="1" ht="12">
      <c r="B481" s="92"/>
      <c r="C481" s="256"/>
      <c r="D481" s="251" t="s">
        <v>140</v>
      </c>
      <c r="E481" s="257" t="s">
        <v>3</v>
      </c>
      <c r="F481" s="258" t="s">
        <v>863</v>
      </c>
      <c r="G481" s="256"/>
      <c r="H481" s="259">
        <v>-19.6</v>
      </c>
      <c r="I481" s="256"/>
      <c r="J481" s="256"/>
      <c r="K481" s="256"/>
      <c r="L481" s="92"/>
      <c r="M481" s="94"/>
      <c r="N481" s="95"/>
      <c r="O481" s="95"/>
      <c r="P481" s="95"/>
      <c r="Q481" s="95"/>
      <c r="R481" s="95"/>
      <c r="S481" s="95"/>
      <c r="T481" s="96"/>
      <c r="AT481" s="93" t="s">
        <v>140</v>
      </c>
      <c r="AU481" s="93" t="s">
        <v>76</v>
      </c>
      <c r="AV481" s="14" t="s">
        <v>76</v>
      </c>
      <c r="AW481" s="14" t="s">
        <v>31</v>
      </c>
      <c r="AX481" s="14" t="s">
        <v>69</v>
      </c>
      <c r="AY481" s="93" t="s">
        <v>119</v>
      </c>
    </row>
    <row r="482" spans="2:51" s="15" customFormat="1" ht="12">
      <c r="B482" s="97"/>
      <c r="C482" s="260"/>
      <c r="D482" s="251" t="s">
        <v>140</v>
      </c>
      <c r="E482" s="261" t="s">
        <v>3</v>
      </c>
      <c r="F482" s="262" t="s">
        <v>165</v>
      </c>
      <c r="G482" s="260"/>
      <c r="H482" s="263">
        <v>136.408</v>
      </c>
      <c r="I482" s="260"/>
      <c r="J482" s="260"/>
      <c r="K482" s="260"/>
      <c r="L482" s="97"/>
      <c r="M482" s="99"/>
      <c r="N482" s="100"/>
      <c r="O482" s="100"/>
      <c r="P482" s="100"/>
      <c r="Q482" s="100"/>
      <c r="R482" s="100"/>
      <c r="S482" s="100"/>
      <c r="T482" s="101"/>
      <c r="AT482" s="98" t="s">
        <v>140</v>
      </c>
      <c r="AU482" s="98" t="s">
        <v>76</v>
      </c>
      <c r="AV482" s="15" t="s">
        <v>126</v>
      </c>
      <c r="AW482" s="15" t="s">
        <v>31</v>
      </c>
      <c r="AX482" s="15" t="s">
        <v>74</v>
      </c>
      <c r="AY482" s="98" t="s">
        <v>119</v>
      </c>
    </row>
    <row r="483" spans="2:63" s="12" customFormat="1" ht="22.9" customHeight="1">
      <c r="B483" s="69"/>
      <c r="C483" s="239"/>
      <c r="D483" s="240" t="s">
        <v>68</v>
      </c>
      <c r="E483" s="243" t="s">
        <v>864</v>
      </c>
      <c r="F483" s="243" t="s">
        <v>865</v>
      </c>
      <c r="G483" s="239"/>
      <c r="H483" s="239"/>
      <c r="I483" s="239"/>
      <c r="J483" s="244">
        <f>BK483</f>
        <v>0</v>
      </c>
      <c r="K483" s="239"/>
      <c r="L483" s="69"/>
      <c r="M483" s="71"/>
      <c r="N483" s="72"/>
      <c r="O483" s="72"/>
      <c r="P483" s="73">
        <f>SUM(P484:P485)</f>
        <v>0</v>
      </c>
      <c r="Q483" s="72"/>
      <c r="R483" s="73">
        <f>SUM(R484:R485)</f>
        <v>0</v>
      </c>
      <c r="S483" s="72"/>
      <c r="T483" s="74">
        <f>SUM(T484:T485)</f>
        <v>8.24454</v>
      </c>
      <c r="AR483" s="70" t="s">
        <v>76</v>
      </c>
      <c r="AT483" s="75" t="s">
        <v>68</v>
      </c>
      <c r="AU483" s="75" t="s">
        <v>74</v>
      </c>
      <c r="AY483" s="70" t="s">
        <v>119</v>
      </c>
      <c r="BK483" s="76">
        <f>SUM(BK484:BK485)</f>
        <v>0</v>
      </c>
    </row>
    <row r="484" spans="1:65" s="2" customFormat="1" ht="14.45" customHeight="1">
      <c r="A484" s="26"/>
      <c r="B484" s="77"/>
      <c r="C484" s="245" t="s">
        <v>866</v>
      </c>
      <c r="D484" s="245" t="s">
        <v>121</v>
      </c>
      <c r="E484" s="246" t="s">
        <v>867</v>
      </c>
      <c r="F484" s="247" t="s">
        <v>868</v>
      </c>
      <c r="G484" s="248" t="s">
        <v>137</v>
      </c>
      <c r="H484" s="249">
        <v>101.16</v>
      </c>
      <c r="I484" s="78"/>
      <c r="J484" s="250">
        <f>ROUND(I484*H484,2)</f>
        <v>0</v>
      </c>
      <c r="K484" s="247" t="s">
        <v>125</v>
      </c>
      <c r="L484" s="27"/>
      <c r="M484" s="79" t="s">
        <v>3</v>
      </c>
      <c r="N484" s="80" t="s">
        <v>41</v>
      </c>
      <c r="O484" s="35"/>
      <c r="P484" s="81">
        <f>O484*H484</f>
        <v>0</v>
      </c>
      <c r="Q484" s="81">
        <v>0</v>
      </c>
      <c r="R484" s="81">
        <f>Q484*H484</f>
        <v>0</v>
      </c>
      <c r="S484" s="81">
        <v>0.0815</v>
      </c>
      <c r="T484" s="82">
        <f>S484*H484</f>
        <v>8.24454</v>
      </c>
      <c r="U484" s="26"/>
      <c r="V484" s="26"/>
      <c r="W484" s="26"/>
      <c r="X484" s="26"/>
      <c r="Y484" s="26"/>
      <c r="Z484" s="26"/>
      <c r="AA484" s="26"/>
      <c r="AB484" s="26"/>
      <c r="AC484" s="26"/>
      <c r="AD484" s="26"/>
      <c r="AE484" s="26"/>
      <c r="AR484" s="83" t="s">
        <v>214</v>
      </c>
      <c r="AT484" s="83" t="s">
        <v>121</v>
      </c>
      <c r="AU484" s="83" t="s">
        <v>76</v>
      </c>
      <c r="AY484" s="19" t="s">
        <v>119</v>
      </c>
      <c r="BE484" s="84">
        <f>IF(N484="základní",J484,0)</f>
        <v>0</v>
      </c>
      <c r="BF484" s="84">
        <f>IF(N484="snížená",J484,0)</f>
        <v>0</v>
      </c>
      <c r="BG484" s="84">
        <f>IF(N484="zákl. přenesená",J484,0)</f>
        <v>0</v>
      </c>
      <c r="BH484" s="84">
        <f>IF(N484="sníž. přenesená",J484,0)</f>
        <v>0</v>
      </c>
      <c r="BI484" s="84">
        <f>IF(N484="nulová",J484,0)</f>
        <v>0</v>
      </c>
      <c r="BJ484" s="19" t="s">
        <v>74</v>
      </c>
      <c r="BK484" s="84">
        <f>ROUND(I484*H484,2)</f>
        <v>0</v>
      </c>
      <c r="BL484" s="19" t="s">
        <v>214</v>
      </c>
      <c r="BM484" s="83" t="s">
        <v>869</v>
      </c>
    </row>
    <row r="485" spans="2:51" s="14" customFormat="1" ht="12">
      <c r="B485" s="92"/>
      <c r="C485" s="256"/>
      <c r="D485" s="251" t="s">
        <v>140</v>
      </c>
      <c r="E485" s="257" t="s">
        <v>3</v>
      </c>
      <c r="F485" s="258" t="s">
        <v>870</v>
      </c>
      <c r="G485" s="256"/>
      <c r="H485" s="259">
        <v>101.16</v>
      </c>
      <c r="I485" s="256"/>
      <c r="J485" s="256"/>
      <c r="K485" s="256"/>
      <c r="L485" s="92"/>
      <c r="M485" s="94"/>
      <c r="N485" s="95"/>
      <c r="O485" s="95"/>
      <c r="P485" s="95"/>
      <c r="Q485" s="95"/>
      <c r="R485" s="95"/>
      <c r="S485" s="95"/>
      <c r="T485" s="96"/>
      <c r="AT485" s="93" t="s">
        <v>140</v>
      </c>
      <c r="AU485" s="93" t="s">
        <v>76</v>
      </c>
      <c r="AV485" s="14" t="s">
        <v>76</v>
      </c>
      <c r="AW485" s="14" t="s">
        <v>31</v>
      </c>
      <c r="AX485" s="14" t="s">
        <v>74</v>
      </c>
      <c r="AY485" s="93" t="s">
        <v>119</v>
      </c>
    </row>
    <row r="486" spans="2:63" s="12" customFormat="1" ht="22.9" customHeight="1">
      <c r="B486" s="69"/>
      <c r="C486" s="239"/>
      <c r="D486" s="240" t="s">
        <v>68</v>
      </c>
      <c r="E486" s="243" t="s">
        <v>871</v>
      </c>
      <c r="F486" s="243" t="s">
        <v>872</v>
      </c>
      <c r="G486" s="239"/>
      <c r="H486" s="239"/>
      <c r="I486" s="239"/>
      <c r="J486" s="244">
        <f>BK486</f>
        <v>0</v>
      </c>
      <c r="K486" s="239"/>
      <c r="L486" s="69"/>
      <c r="M486" s="71"/>
      <c r="N486" s="72"/>
      <c r="O486" s="72"/>
      <c r="P486" s="73">
        <f>SUM(P487:P504)</f>
        <v>0</v>
      </c>
      <c r="Q486" s="72"/>
      <c r="R486" s="73">
        <f>SUM(R487:R504)</f>
        <v>1.39660694</v>
      </c>
      <c r="S486" s="72"/>
      <c r="T486" s="74">
        <f>SUM(T487:T504)</f>
        <v>0</v>
      </c>
      <c r="AR486" s="70" t="s">
        <v>76</v>
      </c>
      <c r="AT486" s="75" t="s">
        <v>68</v>
      </c>
      <c r="AU486" s="75" t="s">
        <v>74</v>
      </c>
      <c r="AY486" s="70" t="s">
        <v>119</v>
      </c>
      <c r="BK486" s="76">
        <f>SUM(BK487:BK504)</f>
        <v>0</v>
      </c>
    </row>
    <row r="487" spans="1:65" s="2" customFormat="1" ht="24.2" customHeight="1">
      <c r="A487" s="26"/>
      <c r="B487" s="77"/>
      <c r="C487" s="245" t="s">
        <v>873</v>
      </c>
      <c r="D487" s="245" t="s">
        <v>121</v>
      </c>
      <c r="E487" s="246" t="s">
        <v>874</v>
      </c>
      <c r="F487" s="247" t="s">
        <v>875</v>
      </c>
      <c r="G487" s="248" t="s">
        <v>137</v>
      </c>
      <c r="H487" s="249">
        <v>20</v>
      </c>
      <c r="I487" s="78"/>
      <c r="J487" s="250">
        <f>ROUND(I487*H487,2)</f>
        <v>0</v>
      </c>
      <c r="K487" s="247" t="s">
        <v>125</v>
      </c>
      <c r="L487" s="27"/>
      <c r="M487" s="79" t="s">
        <v>3</v>
      </c>
      <c r="N487" s="80" t="s">
        <v>41</v>
      </c>
      <c r="O487" s="35"/>
      <c r="P487" s="81">
        <f>O487*H487</f>
        <v>0</v>
      </c>
      <c r="Q487" s="81">
        <v>0.00021</v>
      </c>
      <c r="R487" s="81">
        <f>Q487*H487</f>
        <v>0.004200000000000001</v>
      </c>
      <c r="S487" s="81">
        <v>0</v>
      </c>
      <c r="T487" s="82">
        <f>S487*H487</f>
        <v>0</v>
      </c>
      <c r="U487" s="26"/>
      <c r="V487" s="26"/>
      <c r="W487" s="26"/>
      <c r="X487" s="26"/>
      <c r="Y487" s="26"/>
      <c r="Z487" s="26"/>
      <c r="AA487" s="26"/>
      <c r="AB487" s="26"/>
      <c r="AC487" s="26"/>
      <c r="AD487" s="26"/>
      <c r="AE487" s="26"/>
      <c r="AR487" s="83" t="s">
        <v>214</v>
      </c>
      <c r="AT487" s="83" t="s">
        <v>121</v>
      </c>
      <c r="AU487" s="83" t="s">
        <v>76</v>
      </c>
      <c r="AY487" s="19" t="s">
        <v>119</v>
      </c>
      <c r="BE487" s="84">
        <f>IF(N487="základní",J487,0)</f>
        <v>0</v>
      </c>
      <c r="BF487" s="84">
        <f>IF(N487="snížená",J487,0)</f>
        <v>0</v>
      </c>
      <c r="BG487" s="84">
        <f>IF(N487="zákl. přenesená",J487,0)</f>
        <v>0</v>
      </c>
      <c r="BH487" s="84">
        <f>IF(N487="sníž. přenesená",J487,0)</f>
        <v>0</v>
      </c>
      <c r="BI487" s="84">
        <f>IF(N487="nulová",J487,0)</f>
        <v>0</v>
      </c>
      <c r="BJ487" s="19" t="s">
        <v>74</v>
      </c>
      <c r="BK487" s="84">
        <f>ROUND(I487*H487,2)</f>
        <v>0</v>
      </c>
      <c r="BL487" s="19" t="s">
        <v>214</v>
      </c>
      <c r="BM487" s="83" t="s">
        <v>876</v>
      </c>
    </row>
    <row r="488" spans="1:65" s="2" customFormat="1" ht="24.2" customHeight="1">
      <c r="A488" s="26"/>
      <c r="B488" s="77"/>
      <c r="C488" s="245" t="s">
        <v>877</v>
      </c>
      <c r="D488" s="245" t="s">
        <v>121</v>
      </c>
      <c r="E488" s="246" t="s">
        <v>878</v>
      </c>
      <c r="F488" s="247" t="s">
        <v>879</v>
      </c>
      <c r="G488" s="248" t="s">
        <v>137</v>
      </c>
      <c r="H488" s="249">
        <v>20</v>
      </c>
      <c r="I488" s="78"/>
      <c r="J488" s="250">
        <f>ROUND(I488*H488,2)</f>
        <v>0</v>
      </c>
      <c r="K488" s="247" t="s">
        <v>125</v>
      </c>
      <c r="L488" s="27"/>
      <c r="M488" s="79" t="s">
        <v>3</v>
      </c>
      <c r="N488" s="80" t="s">
        <v>41</v>
      </c>
      <c r="O488" s="35"/>
      <c r="P488" s="81">
        <f>O488*H488</f>
        <v>0</v>
      </c>
      <c r="Q488" s="81">
        <v>0.00083</v>
      </c>
      <c r="R488" s="81">
        <f>Q488*H488</f>
        <v>0.0166</v>
      </c>
      <c r="S488" s="81">
        <v>0</v>
      </c>
      <c r="T488" s="82">
        <f>S488*H488</f>
        <v>0</v>
      </c>
      <c r="U488" s="26"/>
      <c r="V488" s="26"/>
      <c r="W488" s="26"/>
      <c r="X488" s="26"/>
      <c r="Y488" s="26"/>
      <c r="Z488" s="26"/>
      <c r="AA488" s="26"/>
      <c r="AB488" s="26"/>
      <c r="AC488" s="26"/>
      <c r="AD488" s="26"/>
      <c r="AE488" s="26"/>
      <c r="AR488" s="83" t="s">
        <v>214</v>
      </c>
      <c r="AT488" s="83" t="s">
        <v>121</v>
      </c>
      <c r="AU488" s="83" t="s">
        <v>76</v>
      </c>
      <c r="AY488" s="19" t="s">
        <v>119</v>
      </c>
      <c r="BE488" s="84">
        <f>IF(N488="základní",J488,0)</f>
        <v>0</v>
      </c>
      <c r="BF488" s="84">
        <f>IF(N488="snížená",J488,0)</f>
        <v>0</v>
      </c>
      <c r="BG488" s="84">
        <f>IF(N488="zákl. přenesená",J488,0)</f>
        <v>0</v>
      </c>
      <c r="BH488" s="84">
        <f>IF(N488="sníž. přenesená",J488,0)</f>
        <v>0</v>
      </c>
      <c r="BI488" s="84">
        <f>IF(N488="nulová",J488,0)</f>
        <v>0</v>
      </c>
      <c r="BJ488" s="19" t="s">
        <v>74</v>
      </c>
      <c r="BK488" s="84">
        <f>ROUND(I488*H488,2)</f>
        <v>0</v>
      </c>
      <c r="BL488" s="19" t="s">
        <v>214</v>
      </c>
      <c r="BM488" s="83" t="s">
        <v>880</v>
      </c>
    </row>
    <row r="489" spans="1:65" s="2" customFormat="1" ht="24.2" customHeight="1">
      <c r="A489" s="26"/>
      <c r="B489" s="77"/>
      <c r="C489" s="245" t="s">
        <v>881</v>
      </c>
      <c r="D489" s="245" t="s">
        <v>121</v>
      </c>
      <c r="E489" s="246" t="s">
        <v>882</v>
      </c>
      <c r="F489" s="247" t="s">
        <v>883</v>
      </c>
      <c r="G489" s="248" t="s">
        <v>137</v>
      </c>
      <c r="H489" s="249">
        <v>20</v>
      </c>
      <c r="I489" s="78"/>
      <c r="J489" s="250">
        <f>ROUND(I489*H489,2)</f>
        <v>0</v>
      </c>
      <c r="K489" s="247" t="s">
        <v>125</v>
      </c>
      <c r="L489" s="27"/>
      <c r="M489" s="79" t="s">
        <v>3</v>
      </c>
      <c r="N489" s="80" t="s">
        <v>41</v>
      </c>
      <c r="O489" s="35"/>
      <c r="P489" s="81">
        <f>O489*H489</f>
        <v>0</v>
      </c>
      <c r="Q489" s="81">
        <v>3E-05</v>
      </c>
      <c r="R489" s="81">
        <f>Q489*H489</f>
        <v>0.0006000000000000001</v>
      </c>
      <c r="S489" s="81">
        <v>0</v>
      </c>
      <c r="T489" s="82">
        <f>S489*H489</f>
        <v>0</v>
      </c>
      <c r="U489" s="26"/>
      <c r="V489" s="26"/>
      <c r="W489" s="26"/>
      <c r="X489" s="26"/>
      <c r="Y489" s="26"/>
      <c r="Z489" s="26"/>
      <c r="AA489" s="26"/>
      <c r="AB489" s="26"/>
      <c r="AC489" s="26"/>
      <c r="AD489" s="26"/>
      <c r="AE489" s="26"/>
      <c r="AR489" s="83" t="s">
        <v>214</v>
      </c>
      <c r="AT489" s="83" t="s">
        <v>121</v>
      </c>
      <c r="AU489" s="83" t="s">
        <v>76</v>
      </c>
      <c r="AY489" s="19" t="s">
        <v>119</v>
      </c>
      <c r="BE489" s="84">
        <f>IF(N489="základní",J489,0)</f>
        <v>0</v>
      </c>
      <c r="BF489" s="84">
        <f>IF(N489="snížená",J489,0)</f>
        <v>0</v>
      </c>
      <c r="BG489" s="84">
        <f>IF(N489="zákl. přenesená",J489,0)</f>
        <v>0</v>
      </c>
      <c r="BH489" s="84">
        <f>IF(N489="sníž. přenesená",J489,0)</f>
        <v>0</v>
      </c>
      <c r="BI489" s="84">
        <f>IF(N489="nulová",J489,0)</f>
        <v>0</v>
      </c>
      <c r="BJ489" s="19" t="s">
        <v>74</v>
      </c>
      <c r="BK489" s="84">
        <f>ROUND(I489*H489,2)</f>
        <v>0</v>
      </c>
      <c r="BL489" s="19" t="s">
        <v>214</v>
      </c>
      <c r="BM489" s="83" t="s">
        <v>884</v>
      </c>
    </row>
    <row r="490" spans="1:65" s="2" customFormat="1" ht="14.45" customHeight="1">
      <c r="A490" s="26"/>
      <c r="B490" s="77"/>
      <c r="C490" s="245" t="s">
        <v>885</v>
      </c>
      <c r="D490" s="245" t="s">
        <v>121</v>
      </c>
      <c r="E490" s="246" t="s">
        <v>886</v>
      </c>
      <c r="F490" s="247" t="s">
        <v>887</v>
      </c>
      <c r="G490" s="248" t="s">
        <v>137</v>
      </c>
      <c r="H490" s="249">
        <v>196.68</v>
      </c>
      <c r="I490" s="78"/>
      <c r="J490" s="250">
        <f>ROUND(I490*H490,2)</f>
        <v>0</v>
      </c>
      <c r="K490" s="247" t="s">
        <v>125</v>
      </c>
      <c r="L490" s="27"/>
      <c r="M490" s="79" t="s">
        <v>3</v>
      </c>
      <c r="N490" s="80" t="s">
        <v>41</v>
      </c>
      <c r="O490" s="35"/>
      <c r="P490" s="81">
        <f>O490*H490</f>
        <v>0</v>
      </c>
      <c r="Q490" s="81">
        <v>0</v>
      </c>
      <c r="R490" s="81">
        <f>Q490*H490</f>
        <v>0</v>
      </c>
      <c r="S490" s="81">
        <v>0</v>
      </c>
      <c r="T490" s="82">
        <f>S490*H490</f>
        <v>0</v>
      </c>
      <c r="U490" s="26"/>
      <c r="V490" s="26"/>
      <c r="W490" s="26"/>
      <c r="X490" s="26"/>
      <c r="Y490" s="26"/>
      <c r="Z490" s="26"/>
      <c r="AA490" s="26"/>
      <c r="AB490" s="26"/>
      <c r="AC490" s="26"/>
      <c r="AD490" s="26"/>
      <c r="AE490" s="26"/>
      <c r="AR490" s="83" t="s">
        <v>214</v>
      </c>
      <c r="AT490" s="83" t="s">
        <v>121</v>
      </c>
      <c r="AU490" s="83" t="s">
        <v>76</v>
      </c>
      <c r="AY490" s="19" t="s">
        <v>119</v>
      </c>
      <c r="BE490" s="84">
        <f>IF(N490="základní",J490,0)</f>
        <v>0</v>
      </c>
      <c r="BF490" s="84">
        <f>IF(N490="snížená",J490,0)</f>
        <v>0</v>
      </c>
      <c r="BG490" s="84">
        <f>IF(N490="zákl. přenesená",J490,0)</f>
        <v>0</v>
      </c>
      <c r="BH490" s="84">
        <f>IF(N490="sníž. přenesená",J490,0)</f>
        <v>0</v>
      </c>
      <c r="BI490" s="84">
        <f>IF(N490="nulová",J490,0)</f>
        <v>0</v>
      </c>
      <c r="BJ490" s="19" t="s">
        <v>74</v>
      </c>
      <c r="BK490" s="84">
        <f>ROUND(I490*H490,2)</f>
        <v>0</v>
      </c>
      <c r="BL490" s="19" t="s">
        <v>214</v>
      </c>
      <c r="BM490" s="83" t="s">
        <v>888</v>
      </c>
    </row>
    <row r="491" spans="1:65" s="2" customFormat="1" ht="14.45" customHeight="1">
      <c r="A491" s="26"/>
      <c r="B491" s="77"/>
      <c r="C491" s="245" t="s">
        <v>889</v>
      </c>
      <c r="D491" s="245" t="s">
        <v>121</v>
      </c>
      <c r="E491" s="246" t="s">
        <v>890</v>
      </c>
      <c r="F491" s="247" t="s">
        <v>891</v>
      </c>
      <c r="G491" s="248" t="s">
        <v>137</v>
      </c>
      <c r="H491" s="249">
        <v>237.5</v>
      </c>
      <c r="I491" s="78"/>
      <c r="J491" s="250">
        <f>ROUND(I491*H491,2)</f>
        <v>0</v>
      </c>
      <c r="K491" s="247" t="s">
        <v>125</v>
      </c>
      <c r="L491" s="27"/>
      <c r="M491" s="79" t="s">
        <v>3</v>
      </c>
      <c r="N491" s="80" t="s">
        <v>41</v>
      </c>
      <c r="O491" s="35"/>
      <c r="P491" s="81">
        <f>O491*H491</f>
        <v>0</v>
      </c>
      <c r="Q491" s="81">
        <v>0.0048</v>
      </c>
      <c r="R491" s="81">
        <f>Q491*H491</f>
        <v>1.14</v>
      </c>
      <c r="S491" s="81">
        <v>0</v>
      </c>
      <c r="T491" s="82">
        <f>S491*H491</f>
        <v>0</v>
      </c>
      <c r="U491" s="26"/>
      <c r="V491" s="26"/>
      <c r="W491" s="26"/>
      <c r="X491" s="26"/>
      <c r="Y491" s="26"/>
      <c r="Z491" s="26"/>
      <c r="AA491" s="26"/>
      <c r="AB491" s="26"/>
      <c r="AC491" s="26"/>
      <c r="AD491" s="26"/>
      <c r="AE491" s="26"/>
      <c r="AR491" s="83" t="s">
        <v>214</v>
      </c>
      <c r="AT491" s="83" t="s">
        <v>121</v>
      </c>
      <c r="AU491" s="83" t="s">
        <v>76</v>
      </c>
      <c r="AY491" s="19" t="s">
        <v>119</v>
      </c>
      <c r="BE491" s="84">
        <f>IF(N491="základní",J491,0)</f>
        <v>0</v>
      </c>
      <c r="BF491" s="84">
        <f>IF(N491="snížená",J491,0)</f>
        <v>0</v>
      </c>
      <c r="BG491" s="84">
        <f>IF(N491="zákl. přenesená",J491,0)</f>
        <v>0</v>
      </c>
      <c r="BH491" s="84">
        <f>IF(N491="sníž. přenesená",J491,0)</f>
        <v>0</v>
      </c>
      <c r="BI491" s="84">
        <f>IF(N491="nulová",J491,0)</f>
        <v>0</v>
      </c>
      <c r="BJ491" s="19" t="s">
        <v>74</v>
      </c>
      <c r="BK491" s="84">
        <f>ROUND(I491*H491,2)</f>
        <v>0</v>
      </c>
      <c r="BL491" s="19" t="s">
        <v>214</v>
      </c>
      <c r="BM491" s="83" t="s">
        <v>892</v>
      </c>
    </row>
    <row r="492" spans="2:51" s="14" customFormat="1" ht="12">
      <c r="B492" s="92"/>
      <c r="C492" s="256"/>
      <c r="D492" s="251" t="s">
        <v>140</v>
      </c>
      <c r="E492" s="257" t="s">
        <v>3</v>
      </c>
      <c r="F492" s="258" t="s">
        <v>893</v>
      </c>
      <c r="G492" s="256"/>
      <c r="H492" s="259">
        <v>196.68</v>
      </c>
      <c r="I492" s="256"/>
      <c r="J492" s="256"/>
      <c r="K492" s="256"/>
      <c r="L492" s="92"/>
      <c r="M492" s="94"/>
      <c r="N492" s="95"/>
      <c r="O492" s="95"/>
      <c r="P492" s="95"/>
      <c r="Q492" s="95"/>
      <c r="R492" s="95"/>
      <c r="S492" s="95"/>
      <c r="T492" s="96"/>
      <c r="AT492" s="93" t="s">
        <v>140</v>
      </c>
      <c r="AU492" s="93" t="s">
        <v>76</v>
      </c>
      <c r="AV492" s="14" t="s">
        <v>76</v>
      </c>
      <c r="AW492" s="14" t="s">
        <v>31</v>
      </c>
      <c r="AX492" s="14" t="s">
        <v>69</v>
      </c>
      <c r="AY492" s="93" t="s">
        <v>119</v>
      </c>
    </row>
    <row r="493" spans="2:51" s="14" customFormat="1" ht="12">
      <c r="B493" s="92"/>
      <c r="C493" s="256"/>
      <c r="D493" s="251" t="s">
        <v>140</v>
      </c>
      <c r="E493" s="257" t="s">
        <v>3</v>
      </c>
      <c r="F493" s="258" t="s">
        <v>894</v>
      </c>
      <c r="G493" s="256"/>
      <c r="H493" s="259">
        <v>40.82</v>
      </c>
      <c r="I493" s="256"/>
      <c r="J493" s="256"/>
      <c r="K493" s="256"/>
      <c r="L493" s="92"/>
      <c r="M493" s="94"/>
      <c r="N493" s="95"/>
      <c r="O493" s="95"/>
      <c r="P493" s="95"/>
      <c r="Q493" s="95"/>
      <c r="R493" s="95"/>
      <c r="S493" s="95"/>
      <c r="T493" s="96"/>
      <c r="AT493" s="93" t="s">
        <v>140</v>
      </c>
      <c r="AU493" s="93" t="s">
        <v>76</v>
      </c>
      <c r="AV493" s="14" t="s">
        <v>76</v>
      </c>
      <c r="AW493" s="14" t="s">
        <v>31</v>
      </c>
      <c r="AX493" s="14" t="s">
        <v>69</v>
      </c>
      <c r="AY493" s="93" t="s">
        <v>119</v>
      </c>
    </row>
    <row r="494" spans="2:51" s="15" customFormat="1" ht="12">
      <c r="B494" s="97"/>
      <c r="C494" s="260"/>
      <c r="D494" s="251" t="s">
        <v>140</v>
      </c>
      <c r="E494" s="261" t="s">
        <v>3</v>
      </c>
      <c r="F494" s="262" t="s">
        <v>165</v>
      </c>
      <c r="G494" s="260"/>
      <c r="H494" s="263">
        <v>237.5</v>
      </c>
      <c r="I494" s="260"/>
      <c r="J494" s="260"/>
      <c r="K494" s="260"/>
      <c r="L494" s="97"/>
      <c r="M494" s="99"/>
      <c r="N494" s="100"/>
      <c r="O494" s="100"/>
      <c r="P494" s="100"/>
      <c r="Q494" s="100"/>
      <c r="R494" s="100"/>
      <c r="S494" s="100"/>
      <c r="T494" s="101"/>
      <c r="AT494" s="98" t="s">
        <v>140</v>
      </c>
      <c r="AU494" s="98" t="s">
        <v>76</v>
      </c>
      <c r="AV494" s="15" t="s">
        <v>126</v>
      </c>
      <c r="AW494" s="15" t="s">
        <v>31</v>
      </c>
      <c r="AX494" s="15" t="s">
        <v>74</v>
      </c>
      <c r="AY494" s="98" t="s">
        <v>119</v>
      </c>
    </row>
    <row r="495" spans="1:65" s="2" customFormat="1" ht="24.2" customHeight="1">
      <c r="A495" s="26"/>
      <c r="B495" s="77"/>
      <c r="C495" s="245" t="s">
        <v>895</v>
      </c>
      <c r="D495" s="245" t="s">
        <v>121</v>
      </c>
      <c r="E495" s="246" t="s">
        <v>896</v>
      </c>
      <c r="F495" s="247" t="s">
        <v>897</v>
      </c>
      <c r="G495" s="248" t="s">
        <v>137</v>
      </c>
      <c r="H495" s="249">
        <v>245.93</v>
      </c>
      <c r="I495" s="78"/>
      <c r="J495" s="250">
        <f>ROUND(I495*H495,2)</f>
        <v>0</v>
      </c>
      <c r="K495" s="247" t="s">
        <v>125</v>
      </c>
      <c r="L495" s="27"/>
      <c r="M495" s="79" t="s">
        <v>3</v>
      </c>
      <c r="N495" s="80" t="s">
        <v>41</v>
      </c>
      <c r="O495" s="35"/>
      <c r="P495" s="81">
        <f>O495*H495</f>
        <v>0</v>
      </c>
      <c r="Q495" s="81">
        <v>0.00029</v>
      </c>
      <c r="R495" s="81">
        <f>Q495*H495</f>
        <v>0.0713197</v>
      </c>
      <c r="S495" s="81">
        <v>0</v>
      </c>
      <c r="T495" s="82">
        <f>S495*H495</f>
        <v>0</v>
      </c>
      <c r="U495" s="26"/>
      <c r="V495" s="26"/>
      <c r="W495" s="26"/>
      <c r="X495" s="26"/>
      <c r="Y495" s="26"/>
      <c r="Z495" s="26"/>
      <c r="AA495" s="26"/>
      <c r="AB495" s="26"/>
      <c r="AC495" s="26"/>
      <c r="AD495" s="26"/>
      <c r="AE495" s="26"/>
      <c r="AR495" s="83" t="s">
        <v>214</v>
      </c>
      <c r="AT495" s="83" t="s">
        <v>121</v>
      </c>
      <c r="AU495" s="83" t="s">
        <v>76</v>
      </c>
      <c r="AY495" s="19" t="s">
        <v>119</v>
      </c>
      <c r="BE495" s="84">
        <f>IF(N495="základní",J495,0)</f>
        <v>0</v>
      </c>
      <c r="BF495" s="84">
        <f>IF(N495="snížená",J495,0)</f>
        <v>0</v>
      </c>
      <c r="BG495" s="84">
        <f>IF(N495="zákl. přenesená",J495,0)</f>
        <v>0</v>
      </c>
      <c r="BH495" s="84">
        <f>IF(N495="sníž. přenesená",J495,0)</f>
        <v>0</v>
      </c>
      <c r="BI495" s="84">
        <f>IF(N495="nulová",J495,0)</f>
        <v>0</v>
      </c>
      <c r="BJ495" s="19" t="s">
        <v>74</v>
      </c>
      <c r="BK495" s="84">
        <f>ROUND(I495*H495,2)</f>
        <v>0</v>
      </c>
      <c r="BL495" s="19" t="s">
        <v>214</v>
      </c>
      <c r="BM495" s="83" t="s">
        <v>898</v>
      </c>
    </row>
    <row r="496" spans="1:65" s="2" customFormat="1" ht="14.45" customHeight="1">
      <c r="A496" s="26"/>
      <c r="B496" s="77"/>
      <c r="C496" s="245" t="s">
        <v>899</v>
      </c>
      <c r="D496" s="245" t="s">
        <v>121</v>
      </c>
      <c r="E496" s="246" t="s">
        <v>900</v>
      </c>
      <c r="F496" s="247" t="s">
        <v>901</v>
      </c>
      <c r="G496" s="248" t="s">
        <v>137</v>
      </c>
      <c r="H496" s="249">
        <v>245.93</v>
      </c>
      <c r="I496" s="78"/>
      <c r="J496" s="250">
        <f>ROUND(I496*H496,2)</f>
        <v>0</v>
      </c>
      <c r="K496" s="247" t="s">
        <v>125</v>
      </c>
      <c r="L496" s="27"/>
      <c r="M496" s="79" t="s">
        <v>3</v>
      </c>
      <c r="N496" s="80" t="s">
        <v>41</v>
      </c>
      <c r="O496" s="35"/>
      <c r="P496" s="81">
        <f>O496*H496</f>
        <v>0</v>
      </c>
      <c r="Q496" s="81">
        <v>0.00066</v>
      </c>
      <c r="R496" s="81">
        <f>Q496*H496</f>
        <v>0.1623138</v>
      </c>
      <c r="S496" s="81">
        <v>0</v>
      </c>
      <c r="T496" s="82">
        <f>S496*H496</f>
        <v>0</v>
      </c>
      <c r="U496" s="26"/>
      <c r="V496" s="26"/>
      <c r="W496" s="26"/>
      <c r="X496" s="26"/>
      <c r="Y496" s="26"/>
      <c r="Z496" s="26"/>
      <c r="AA496" s="26"/>
      <c r="AB496" s="26"/>
      <c r="AC496" s="26"/>
      <c r="AD496" s="26"/>
      <c r="AE496" s="26"/>
      <c r="AR496" s="83" t="s">
        <v>214</v>
      </c>
      <c r="AT496" s="83" t="s">
        <v>121</v>
      </c>
      <c r="AU496" s="83" t="s">
        <v>76</v>
      </c>
      <c r="AY496" s="19" t="s">
        <v>119</v>
      </c>
      <c r="BE496" s="84">
        <f>IF(N496="základní",J496,0)</f>
        <v>0</v>
      </c>
      <c r="BF496" s="84">
        <f>IF(N496="snížená",J496,0)</f>
        <v>0</v>
      </c>
      <c r="BG496" s="84">
        <f>IF(N496="zákl. přenesená",J496,0)</f>
        <v>0</v>
      </c>
      <c r="BH496" s="84">
        <f>IF(N496="sníž. přenesená",J496,0)</f>
        <v>0</v>
      </c>
      <c r="BI496" s="84">
        <f>IF(N496="nulová",J496,0)</f>
        <v>0</v>
      </c>
      <c r="BJ496" s="19" t="s">
        <v>74</v>
      </c>
      <c r="BK496" s="84">
        <f>ROUND(I496*H496,2)</f>
        <v>0</v>
      </c>
      <c r="BL496" s="19" t="s">
        <v>214</v>
      </c>
      <c r="BM496" s="83" t="s">
        <v>902</v>
      </c>
    </row>
    <row r="497" spans="2:51" s="14" customFormat="1" ht="12">
      <c r="B497" s="92"/>
      <c r="C497" s="256"/>
      <c r="D497" s="251" t="s">
        <v>140</v>
      </c>
      <c r="E497" s="257" t="s">
        <v>3</v>
      </c>
      <c r="F497" s="258" t="s">
        <v>893</v>
      </c>
      <c r="G497" s="256"/>
      <c r="H497" s="259">
        <v>196.68</v>
      </c>
      <c r="I497" s="256"/>
      <c r="J497" s="256"/>
      <c r="K497" s="256"/>
      <c r="L497" s="92"/>
      <c r="M497" s="94"/>
      <c r="N497" s="95"/>
      <c r="O497" s="95"/>
      <c r="P497" s="95"/>
      <c r="Q497" s="95"/>
      <c r="R497" s="95"/>
      <c r="S497" s="95"/>
      <c r="T497" s="96"/>
      <c r="AT497" s="93" t="s">
        <v>140</v>
      </c>
      <c r="AU497" s="93" t="s">
        <v>76</v>
      </c>
      <c r="AV497" s="14" t="s">
        <v>76</v>
      </c>
      <c r="AW497" s="14" t="s">
        <v>31</v>
      </c>
      <c r="AX497" s="14" t="s">
        <v>69</v>
      </c>
      <c r="AY497" s="93" t="s">
        <v>119</v>
      </c>
    </row>
    <row r="498" spans="2:51" s="14" customFormat="1" ht="12">
      <c r="B498" s="92"/>
      <c r="C498" s="256"/>
      <c r="D498" s="251" t="s">
        <v>140</v>
      </c>
      <c r="E498" s="257" t="s">
        <v>3</v>
      </c>
      <c r="F498" s="258" t="s">
        <v>894</v>
      </c>
      <c r="G498" s="256"/>
      <c r="H498" s="259">
        <v>40.82</v>
      </c>
      <c r="I498" s="256"/>
      <c r="J498" s="256"/>
      <c r="K498" s="256"/>
      <c r="L498" s="92"/>
      <c r="M498" s="94"/>
      <c r="N498" s="95"/>
      <c r="O498" s="95"/>
      <c r="P498" s="95"/>
      <c r="Q498" s="95"/>
      <c r="R498" s="95"/>
      <c r="S498" s="95"/>
      <c r="T498" s="96"/>
      <c r="AT498" s="93" t="s">
        <v>140</v>
      </c>
      <c r="AU498" s="93" t="s">
        <v>76</v>
      </c>
      <c r="AV498" s="14" t="s">
        <v>76</v>
      </c>
      <c r="AW498" s="14" t="s">
        <v>31</v>
      </c>
      <c r="AX498" s="14" t="s">
        <v>69</v>
      </c>
      <c r="AY498" s="93" t="s">
        <v>119</v>
      </c>
    </row>
    <row r="499" spans="2:51" s="13" customFormat="1" ht="12">
      <c r="B499" s="87"/>
      <c r="C499" s="253"/>
      <c r="D499" s="251" t="s">
        <v>140</v>
      </c>
      <c r="E499" s="254" t="s">
        <v>3</v>
      </c>
      <c r="F499" s="255" t="s">
        <v>903</v>
      </c>
      <c r="G499" s="253"/>
      <c r="H499" s="254" t="s">
        <v>3</v>
      </c>
      <c r="I499" s="253"/>
      <c r="J499" s="253"/>
      <c r="K499" s="253"/>
      <c r="L499" s="87"/>
      <c r="M499" s="89"/>
      <c r="N499" s="90"/>
      <c r="O499" s="90"/>
      <c r="P499" s="90"/>
      <c r="Q499" s="90"/>
      <c r="R499" s="90"/>
      <c r="S499" s="90"/>
      <c r="T499" s="91"/>
      <c r="AT499" s="88" t="s">
        <v>140</v>
      </c>
      <c r="AU499" s="88" t="s">
        <v>76</v>
      </c>
      <c r="AV499" s="13" t="s">
        <v>74</v>
      </c>
      <c r="AW499" s="13" t="s">
        <v>31</v>
      </c>
      <c r="AX499" s="13" t="s">
        <v>69</v>
      </c>
      <c r="AY499" s="88" t="s">
        <v>119</v>
      </c>
    </row>
    <row r="500" spans="2:51" s="14" customFormat="1" ht="12">
      <c r="B500" s="92"/>
      <c r="C500" s="256"/>
      <c r="D500" s="251" t="s">
        <v>140</v>
      </c>
      <c r="E500" s="257" t="s">
        <v>3</v>
      </c>
      <c r="F500" s="258" t="s">
        <v>904</v>
      </c>
      <c r="G500" s="256"/>
      <c r="H500" s="259">
        <v>8.43</v>
      </c>
      <c r="I500" s="256"/>
      <c r="J500" s="256"/>
      <c r="K500" s="256"/>
      <c r="L500" s="92"/>
      <c r="M500" s="94"/>
      <c r="N500" s="95"/>
      <c r="O500" s="95"/>
      <c r="P500" s="95"/>
      <c r="Q500" s="95"/>
      <c r="R500" s="95"/>
      <c r="S500" s="95"/>
      <c r="T500" s="96"/>
      <c r="AT500" s="93" t="s">
        <v>140</v>
      </c>
      <c r="AU500" s="93" t="s">
        <v>76</v>
      </c>
      <c r="AV500" s="14" t="s">
        <v>76</v>
      </c>
      <c r="AW500" s="14" t="s">
        <v>31</v>
      </c>
      <c r="AX500" s="14" t="s">
        <v>69</v>
      </c>
      <c r="AY500" s="93" t="s">
        <v>119</v>
      </c>
    </row>
    <row r="501" spans="2:51" s="15" customFormat="1" ht="12">
      <c r="B501" s="97"/>
      <c r="C501" s="260"/>
      <c r="D501" s="251" t="s">
        <v>140</v>
      </c>
      <c r="E501" s="261" t="s">
        <v>3</v>
      </c>
      <c r="F501" s="262" t="s">
        <v>165</v>
      </c>
      <c r="G501" s="260"/>
      <c r="H501" s="263">
        <v>245.93</v>
      </c>
      <c r="I501" s="260"/>
      <c r="J501" s="260"/>
      <c r="K501" s="260"/>
      <c r="L501" s="97"/>
      <c r="M501" s="99"/>
      <c r="N501" s="100"/>
      <c r="O501" s="100"/>
      <c r="P501" s="100"/>
      <c r="Q501" s="100"/>
      <c r="R501" s="100"/>
      <c r="S501" s="100"/>
      <c r="T501" s="101"/>
      <c r="AT501" s="98" t="s">
        <v>140</v>
      </c>
      <c r="AU501" s="98" t="s">
        <v>76</v>
      </c>
      <c r="AV501" s="15" t="s">
        <v>126</v>
      </c>
      <c r="AW501" s="15" t="s">
        <v>31</v>
      </c>
      <c r="AX501" s="15" t="s">
        <v>74</v>
      </c>
      <c r="AY501" s="98" t="s">
        <v>119</v>
      </c>
    </row>
    <row r="502" spans="1:65" s="2" customFormat="1" ht="14.45" customHeight="1">
      <c r="A502" s="26"/>
      <c r="B502" s="77"/>
      <c r="C502" s="245" t="s">
        <v>905</v>
      </c>
      <c r="D502" s="245" t="s">
        <v>121</v>
      </c>
      <c r="E502" s="246" t="s">
        <v>906</v>
      </c>
      <c r="F502" s="247" t="s">
        <v>907</v>
      </c>
      <c r="G502" s="248" t="s">
        <v>154</v>
      </c>
      <c r="H502" s="249">
        <v>78.672</v>
      </c>
      <c r="I502" s="78"/>
      <c r="J502" s="250">
        <f>ROUND(I502*H502,2)</f>
        <v>0</v>
      </c>
      <c r="K502" s="247" t="s">
        <v>125</v>
      </c>
      <c r="L502" s="27"/>
      <c r="M502" s="79" t="s">
        <v>3</v>
      </c>
      <c r="N502" s="80" t="s">
        <v>41</v>
      </c>
      <c r="O502" s="35"/>
      <c r="P502" s="81">
        <f>O502*H502</f>
        <v>0</v>
      </c>
      <c r="Q502" s="81">
        <v>2E-05</v>
      </c>
      <c r="R502" s="81">
        <f>Q502*H502</f>
        <v>0.0015734400000000002</v>
      </c>
      <c r="S502" s="81">
        <v>0</v>
      </c>
      <c r="T502" s="82">
        <f>S502*H502</f>
        <v>0</v>
      </c>
      <c r="U502" s="26"/>
      <c r="V502" s="26"/>
      <c r="W502" s="26"/>
      <c r="X502" s="26"/>
      <c r="Y502" s="26"/>
      <c r="Z502" s="26"/>
      <c r="AA502" s="26"/>
      <c r="AB502" s="26"/>
      <c r="AC502" s="26"/>
      <c r="AD502" s="26"/>
      <c r="AE502" s="26"/>
      <c r="AR502" s="83" t="s">
        <v>214</v>
      </c>
      <c r="AT502" s="83" t="s">
        <v>121</v>
      </c>
      <c r="AU502" s="83" t="s">
        <v>76</v>
      </c>
      <c r="AY502" s="19" t="s">
        <v>119</v>
      </c>
      <c r="BE502" s="84">
        <f>IF(N502="základní",J502,0)</f>
        <v>0</v>
      </c>
      <c r="BF502" s="84">
        <f>IF(N502="snížená",J502,0)</f>
        <v>0</v>
      </c>
      <c r="BG502" s="84">
        <f>IF(N502="zákl. přenesená",J502,0)</f>
        <v>0</v>
      </c>
      <c r="BH502" s="84">
        <f>IF(N502="sníž. přenesená",J502,0)</f>
        <v>0</v>
      </c>
      <c r="BI502" s="84">
        <f>IF(N502="nulová",J502,0)</f>
        <v>0</v>
      </c>
      <c r="BJ502" s="19" t="s">
        <v>74</v>
      </c>
      <c r="BK502" s="84">
        <f>ROUND(I502*H502,2)</f>
        <v>0</v>
      </c>
      <c r="BL502" s="19" t="s">
        <v>214</v>
      </c>
      <c r="BM502" s="83" t="s">
        <v>908</v>
      </c>
    </row>
    <row r="503" spans="1:47" s="2" customFormat="1" ht="39">
      <c r="A503" s="26"/>
      <c r="B503" s="27"/>
      <c r="C503" s="200"/>
      <c r="D503" s="251" t="s">
        <v>128</v>
      </c>
      <c r="E503" s="200"/>
      <c r="F503" s="252" t="s">
        <v>909</v>
      </c>
      <c r="G503" s="200"/>
      <c r="H503" s="200"/>
      <c r="I503" s="200"/>
      <c r="J503" s="200"/>
      <c r="K503" s="200"/>
      <c r="L503" s="27"/>
      <c r="M503" s="85"/>
      <c r="N503" s="86"/>
      <c r="O503" s="35"/>
      <c r="P503" s="35"/>
      <c r="Q503" s="35"/>
      <c r="R503" s="35"/>
      <c r="S503" s="35"/>
      <c r="T503" s="36"/>
      <c r="U503" s="26"/>
      <c r="V503" s="26"/>
      <c r="W503" s="26"/>
      <c r="X503" s="26"/>
      <c r="Y503" s="26"/>
      <c r="Z503" s="26"/>
      <c r="AA503" s="26"/>
      <c r="AB503" s="26"/>
      <c r="AC503" s="26"/>
      <c r="AD503" s="26"/>
      <c r="AE503" s="26"/>
      <c r="AT503" s="19" t="s">
        <v>128</v>
      </c>
      <c r="AU503" s="19" t="s">
        <v>76</v>
      </c>
    </row>
    <row r="504" spans="2:51" s="14" customFormat="1" ht="12">
      <c r="B504" s="92"/>
      <c r="C504" s="256"/>
      <c r="D504" s="251" t="s">
        <v>140</v>
      </c>
      <c r="E504" s="256"/>
      <c r="F504" s="258" t="s">
        <v>910</v>
      </c>
      <c r="G504" s="256"/>
      <c r="H504" s="259">
        <v>78.672</v>
      </c>
      <c r="I504" s="256"/>
      <c r="J504" s="256"/>
      <c r="K504" s="256"/>
      <c r="L504" s="92"/>
      <c r="M504" s="94"/>
      <c r="N504" s="95"/>
      <c r="O504" s="95"/>
      <c r="P504" s="95"/>
      <c r="Q504" s="95"/>
      <c r="R504" s="95"/>
      <c r="S504" s="95"/>
      <c r="T504" s="96"/>
      <c r="AT504" s="93" t="s">
        <v>140</v>
      </c>
      <c r="AU504" s="93" t="s">
        <v>76</v>
      </c>
      <c r="AV504" s="14" t="s">
        <v>76</v>
      </c>
      <c r="AW504" s="14" t="s">
        <v>4</v>
      </c>
      <c r="AX504" s="14" t="s">
        <v>74</v>
      </c>
      <c r="AY504" s="93" t="s">
        <v>119</v>
      </c>
    </row>
    <row r="505" spans="2:63" s="12" customFormat="1" ht="22.9" customHeight="1">
      <c r="B505" s="69"/>
      <c r="C505" s="239"/>
      <c r="D505" s="240" t="s">
        <v>68</v>
      </c>
      <c r="E505" s="243" t="s">
        <v>911</v>
      </c>
      <c r="F505" s="243" t="s">
        <v>912</v>
      </c>
      <c r="G505" s="239"/>
      <c r="H505" s="239"/>
      <c r="I505" s="239"/>
      <c r="J505" s="244">
        <f>BK505</f>
        <v>0</v>
      </c>
      <c r="K505" s="239"/>
      <c r="L505" s="69"/>
      <c r="M505" s="71"/>
      <c r="N505" s="72"/>
      <c r="O505" s="72"/>
      <c r="P505" s="73">
        <f>SUM(P506:P515)</f>
        <v>0</v>
      </c>
      <c r="Q505" s="72"/>
      <c r="R505" s="73">
        <f>SUM(R506:R515)</f>
        <v>0.6721312</v>
      </c>
      <c r="S505" s="72"/>
      <c r="T505" s="74">
        <f>SUM(T506:T515)</f>
        <v>0.14024276</v>
      </c>
      <c r="AR505" s="70" t="s">
        <v>76</v>
      </c>
      <c r="AT505" s="75" t="s">
        <v>68</v>
      </c>
      <c r="AU505" s="75" t="s">
        <v>74</v>
      </c>
      <c r="AY505" s="70" t="s">
        <v>119</v>
      </c>
      <c r="BK505" s="76">
        <f>SUM(BK506:BK515)</f>
        <v>0</v>
      </c>
    </row>
    <row r="506" spans="1:65" s="2" customFormat="1" ht="14.45" customHeight="1">
      <c r="A506" s="26"/>
      <c r="B506" s="77"/>
      <c r="C506" s="245" t="s">
        <v>913</v>
      </c>
      <c r="D506" s="245" t="s">
        <v>121</v>
      </c>
      <c r="E506" s="246" t="s">
        <v>914</v>
      </c>
      <c r="F506" s="247" t="s">
        <v>915</v>
      </c>
      <c r="G506" s="248" t="s">
        <v>137</v>
      </c>
      <c r="H506" s="249">
        <v>646.28</v>
      </c>
      <c r="I506" s="78"/>
      <c r="J506" s="250">
        <f>ROUND(I506*H506,2)</f>
        <v>0</v>
      </c>
      <c r="K506" s="247" t="s">
        <v>125</v>
      </c>
      <c r="L506" s="27"/>
      <c r="M506" s="79" t="s">
        <v>3</v>
      </c>
      <c r="N506" s="80" t="s">
        <v>41</v>
      </c>
      <c r="O506" s="35"/>
      <c r="P506" s="81">
        <f>O506*H506</f>
        <v>0</v>
      </c>
      <c r="Q506" s="81">
        <v>0</v>
      </c>
      <c r="R506" s="81">
        <f>Q506*H506</f>
        <v>0</v>
      </c>
      <c r="S506" s="81">
        <v>0</v>
      </c>
      <c r="T506" s="82">
        <f>S506*H506</f>
        <v>0</v>
      </c>
      <c r="U506" s="26"/>
      <c r="V506" s="26"/>
      <c r="W506" s="26"/>
      <c r="X506" s="26"/>
      <c r="Y506" s="26"/>
      <c r="Z506" s="26"/>
      <c r="AA506" s="26"/>
      <c r="AB506" s="26"/>
      <c r="AC506" s="26"/>
      <c r="AD506" s="26"/>
      <c r="AE506" s="26"/>
      <c r="AR506" s="83" t="s">
        <v>214</v>
      </c>
      <c r="AT506" s="83" t="s">
        <v>121</v>
      </c>
      <c r="AU506" s="83" t="s">
        <v>76</v>
      </c>
      <c r="AY506" s="19" t="s">
        <v>119</v>
      </c>
      <c r="BE506" s="84">
        <f>IF(N506="základní",J506,0)</f>
        <v>0</v>
      </c>
      <c r="BF506" s="84">
        <f>IF(N506="snížená",J506,0)</f>
        <v>0</v>
      </c>
      <c r="BG506" s="84">
        <f>IF(N506="zákl. přenesená",J506,0)</f>
        <v>0</v>
      </c>
      <c r="BH506" s="84">
        <f>IF(N506="sníž. přenesená",J506,0)</f>
        <v>0</v>
      </c>
      <c r="BI506" s="84">
        <f>IF(N506="nulová",J506,0)</f>
        <v>0</v>
      </c>
      <c r="BJ506" s="19" t="s">
        <v>74</v>
      </c>
      <c r="BK506" s="84">
        <f>ROUND(I506*H506,2)</f>
        <v>0</v>
      </c>
      <c r="BL506" s="19" t="s">
        <v>214</v>
      </c>
      <c r="BM506" s="83" t="s">
        <v>916</v>
      </c>
    </row>
    <row r="507" spans="2:51" s="14" customFormat="1" ht="12">
      <c r="B507" s="92"/>
      <c r="C507" s="256"/>
      <c r="D507" s="251" t="s">
        <v>140</v>
      </c>
      <c r="E507" s="257" t="s">
        <v>3</v>
      </c>
      <c r="F507" s="258" t="s">
        <v>917</v>
      </c>
      <c r="G507" s="256"/>
      <c r="H507" s="259">
        <v>646.28</v>
      </c>
      <c r="I507" s="256"/>
      <c r="J507" s="256"/>
      <c r="K507" s="256"/>
      <c r="L507" s="92"/>
      <c r="M507" s="94"/>
      <c r="N507" s="95"/>
      <c r="O507" s="95"/>
      <c r="P507" s="95"/>
      <c r="Q507" s="95"/>
      <c r="R507" s="95"/>
      <c r="S507" s="95"/>
      <c r="T507" s="96"/>
      <c r="AT507" s="93" t="s">
        <v>140</v>
      </c>
      <c r="AU507" s="93" t="s">
        <v>76</v>
      </c>
      <c r="AV507" s="14" t="s">
        <v>76</v>
      </c>
      <c r="AW507" s="14" t="s">
        <v>31</v>
      </c>
      <c r="AX507" s="14" t="s">
        <v>74</v>
      </c>
      <c r="AY507" s="93" t="s">
        <v>119</v>
      </c>
    </row>
    <row r="508" spans="1:65" s="2" customFormat="1" ht="14.45" customHeight="1">
      <c r="A508" s="26"/>
      <c r="B508" s="77"/>
      <c r="C508" s="245" t="s">
        <v>918</v>
      </c>
      <c r="D508" s="245" t="s">
        <v>121</v>
      </c>
      <c r="E508" s="246" t="s">
        <v>919</v>
      </c>
      <c r="F508" s="247" t="s">
        <v>920</v>
      </c>
      <c r="G508" s="248" t="s">
        <v>137</v>
      </c>
      <c r="H508" s="249">
        <v>452.396</v>
      </c>
      <c r="I508" s="78"/>
      <c r="J508" s="250">
        <f>ROUND(I508*H508,2)</f>
        <v>0</v>
      </c>
      <c r="K508" s="247" t="s">
        <v>125</v>
      </c>
      <c r="L508" s="27"/>
      <c r="M508" s="79" t="s">
        <v>3</v>
      </c>
      <c r="N508" s="80" t="s">
        <v>41</v>
      </c>
      <c r="O508" s="35"/>
      <c r="P508" s="81">
        <f>O508*H508</f>
        <v>0</v>
      </c>
      <c r="Q508" s="81">
        <v>0.001</v>
      </c>
      <c r="R508" s="81">
        <f>Q508*H508</f>
        <v>0.452396</v>
      </c>
      <c r="S508" s="81">
        <v>0.00031</v>
      </c>
      <c r="T508" s="82">
        <f>S508*H508</f>
        <v>0.14024276</v>
      </c>
      <c r="U508" s="26"/>
      <c r="V508" s="26"/>
      <c r="W508" s="26"/>
      <c r="X508" s="26"/>
      <c r="Y508" s="26"/>
      <c r="Z508" s="26"/>
      <c r="AA508" s="26"/>
      <c r="AB508" s="26"/>
      <c r="AC508" s="26"/>
      <c r="AD508" s="26"/>
      <c r="AE508" s="26"/>
      <c r="AR508" s="83" t="s">
        <v>214</v>
      </c>
      <c r="AT508" s="83" t="s">
        <v>121</v>
      </c>
      <c r="AU508" s="83" t="s">
        <v>76</v>
      </c>
      <c r="AY508" s="19" t="s">
        <v>119</v>
      </c>
      <c r="BE508" s="84">
        <f>IF(N508="základní",J508,0)</f>
        <v>0</v>
      </c>
      <c r="BF508" s="84">
        <f>IF(N508="snížená",J508,0)</f>
        <v>0</v>
      </c>
      <c r="BG508" s="84">
        <f>IF(N508="zákl. přenesená",J508,0)</f>
        <v>0</v>
      </c>
      <c r="BH508" s="84">
        <f>IF(N508="sníž. přenesená",J508,0)</f>
        <v>0</v>
      </c>
      <c r="BI508" s="84">
        <f>IF(N508="nulová",J508,0)</f>
        <v>0</v>
      </c>
      <c r="BJ508" s="19" t="s">
        <v>74</v>
      </c>
      <c r="BK508" s="84">
        <f>ROUND(I508*H508,2)</f>
        <v>0</v>
      </c>
      <c r="BL508" s="19" t="s">
        <v>214</v>
      </c>
      <c r="BM508" s="83" t="s">
        <v>921</v>
      </c>
    </row>
    <row r="509" spans="1:47" s="2" customFormat="1" ht="29.25">
      <c r="A509" s="26"/>
      <c r="B509" s="27"/>
      <c r="C509" s="200"/>
      <c r="D509" s="251" t="s">
        <v>128</v>
      </c>
      <c r="E509" s="200"/>
      <c r="F509" s="252" t="s">
        <v>922</v>
      </c>
      <c r="G509" s="200"/>
      <c r="H509" s="200"/>
      <c r="I509" s="200"/>
      <c r="J509" s="200"/>
      <c r="K509" s="200"/>
      <c r="L509" s="27"/>
      <c r="M509" s="85"/>
      <c r="N509" s="86"/>
      <c r="O509" s="35"/>
      <c r="P509" s="35"/>
      <c r="Q509" s="35"/>
      <c r="R509" s="35"/>
      <c r="S509" s="35"/>
      <c r="T509" s="36"/>
      <c r="U509" s="26"/>
      <c r="V509" s="26"/>
      <c r="W509" s="26"/>
      <c r="X509" s="26"/>
      <c r="Y509" s="26"/>
      <c r="Z509" s="26"/>
      <c r="AA509" s="26"/>
      <c r="AB509" s="26"/>
      <c r="AC509" s="26"/>
      <c r="AD509" s="26"/>
      <c r="AE509" s="26"/>
      <c r="AT509" s="19" t="s">
        <v>128</v>
      </c>
      <c r="AU509" s="19" t="s">
        <v>76</v>
      </c>
    </row>
    <row r="510" spans="2:51" s="14" customFormat="1" ht="12">
      <c r="B510" s="92"/>
      <c r="C510" s="256"/>
      <c r="D510" s="251" t="s">
        <v>140</v>
      </c>
      <c r="E510" s="257" t="s">
        <v>3</v>
      </c>
      <c r="F510" s="258" t="s">
        <v>917</v>
      </c>
      <c r="G510" s="256"/>
      <c r="H510" s="259">
        <v>646.28</v>
      </c>
      <c r="I510" s="256"/>
      <c r="J510" s="256"/>
      <c r="K510" s="256"/>
      <c r="L510" s="92"/>
      <c r="M510" s="94"/>
      <c r="N510" s="95"/>
      <c r="O510" s="95"/>
      <c r="P510" s="95"/>
      <c r="Q510" s="95"/>
      <c r="R510" s="95"/>
      <c r="S510" s="95"/>
      <c r="T510" s="96"/>
      <c r="AT510" s="93" t="s">
        <v>140</v>
      </c>
      <c r="AU510" s="93" t="s">
        <v>76</v>
      </c>
      <c r="AV510" s="14" t="s">
        <v>76</v>
      </c>
      <c r="AW510" s="14" t="s">
        <v>31</v>
      </c>
      <c r="AX510" s="14" t="s">
        <v>74</v>
      </c>
      <c r="AY510" s="93" t="s">
        <v>119</v>
      </c>
    </row>
    <row r="511" spans="2:51" s="14" customFormat="1" ht="12">
      <c r="B511" s="92"/>
      <c r="C511" s="256"/>
      <c r="D511" s="251" t="s">
        <v>140</v>
      </c>
      <c r="E511" s="256"/>
      <c r="F511" s="258" t="s">
        <v>923</v>
      </c>
      <c r="G511" s="256"/>
      <c r="H511" s="259">
        <v>452.396</v>
      </c>
      <c r="I511" s="256"/>
      <c r="J511" s="256"/>
      <c r="K511" s="256"/>
      <c r="L511" s="92"/>
      <c r="M511" s="94"/>
      <c r="N511" s="95"/>
      <c r="O511" s="95"/>
      <c r="P511" s="95"/>
      <c r="Q511" s="95"/>
      <c r="R511" s="95"/>
      <c r="S511" s="95"/>
      <c r="T511" s="96"/>
      <c r="AT511" s="93" t="s">
        <v>140</v>
      </c>
      <c r="AU511" s="93" t="s">
        <v>76</v>
      </c>
      <c r="AV511" s="14" t="s">
        <v>76</v>
      </c>
      <c r="AW511" s="14" t="s">
        <v>4</v>
      </c>
      <c r="AX511" s="14" t="s">
        <v>74</v>
      </c>
      <c r="AY511" s="93" t="s">
        <v>119</v>
      </c>
    </row>
    <row r="512" spans="1:65" s="2" customFormat="1" ht="14.45" customHeight="1">
      <c r="A512" s="26"/>
      <c r="B512" s="77"/>
      <c r="C512" s="245" t="s">
        <v>924</v>
      </c>
      <c r="D512" s="245" t="s">
        <v>121</v>
      </c>
      <c r="E512" s="246" t="s">
        <v>925</v>
      </c>
      <c r="F512" s="247" t="s">
        <v>926</v>
      </c>
      <c r="G512" s="248" t="s">
        <v>137</v>
      </c>
      <c r="H512" s="249">
        <v>452.396</v>
      </c>
      <c r="I512" s="78"/>
      <c r="J512" s="250">
        <f>ROUND(I512*H512,2)</f>
        <v>0</v>
      </c>
      <c r="K512" s="247" t="s">
        <v>125</v>
      </c>
      <c r="L512" s="27"/>
      <c r="M512" s="79" t="s">
        <v>3</v>
      </c>
      <c r="N512" s="80" t="s">
        <v>41</v>
      </c>
      <c r="O512" s="35"/>
      <c r="P512" s="81">
        <f>O512*H512</f>
        <v>0</v>
      </c>
      <c r="Q512" s="81">
        <v>0</v>
      </c>
      <c r="R512" s="81">
        <f>Q512*H512</f>
        <v>0</v>
      </c>
      <c r="S512" s="81">
        <v>0</v>
      </c>
      <c r="T512" s="82">
        <f>S512*H512</f>
        <v>0</v>
      </c>
      <c r="U512" s="26"/>
      <c r="V512" s="26"/>
      <c r="W512" s="26"/>
      <c r="X512" s="26"/>
      <c r="Y512" s="26"/>
      <c r="Z512" s="26"/>
      <c r="AA512" s="26"/>
      <c r="AB512" s="26"/>
      <c r="AC512" s="26"/>
      <c r="AD512" s="26"/>
      <c r="AE512" s="26"/>
      <c r="AR512" s="83" t="s">
        <v>214</v>
      </c>
      <c r="AT512" s="83" t="s">
        <v>121</v>
      </c>
      <c r="AU512" s="83" t="s">
        <v>76</v>
      </c>
      <c r="AY512" s="19" t="s">
        <v>119</v>
      </c>
      <c r="BE512" s="84">
        <f>IF(N512="základní",J512,0)</f>
        <v>0</v>
      </c>
      <c r="BF512" s="84">
        <f>IF(N512="snížená",J512,0)</f>
        <v>0</v>
      </c>
      <c r="BG512" s="84">
        <f>IF(N512="zákl. přenesená",J512,0)</f>
        <v>0</v>
      </c>
      <c r="BH512" s="84">
        <f>IF(N512="sníž. přenesená",J512,0)</f>
        <v>0</v>
      </c>
      <c r="BI512" s="84">
        <f>IF(N512="nulová",J512,0)</f>
        <v>0</v>
      </c>
      <c r="BJ512" s="19" t="s">
        <v>74</v>
      </c>
      <c r="BK512" s="84">
        <f>ROUND(I512*H512,2)</f>
        <v>0</v>
      </c>
      <c r="BL512" s="19" t="s">
        <v>214</v>
      </c>
      <c r="BM512" s="83" t="s">
        <v>927</v>
      </c>
    </row>
    <row r="513" spans="1:65" s="2" customFormat="1" ht="14.45" customHeight="1">
      <c r="A513" s="26"/>
      <c r="B513" s="77"/>
      <c r="C513" s="245" t="s">
        <v>928</v>
      </c>
      <c r="D513" s="245" t="s">
        <v>121</v>
      </c>
      <c r="E513" s="246" t="s">
        <v>929</v>
      </c>
      <c r="F513" s="247" t="s">
        <v>930</v>
      </c>
      <c r="G513" s="248" t="s">
        <v>137</v>
      </c>
      <c r="H513" s="249">
        <v>646.28</v>
      </c>
      <c r="I513" s="78"/>
      <c r="J513" s="250">
        <f>ROUND(I513*H513,2)</f>
        <v>0</v>
      </c>
      <c r="K513" s="247" t="s">
        <v>125</v>
      </c>
      <c r="L513" s="27"/>
      <c r="M513" s="79" t="s">
        <v>3</v>
      </c>
      <c r="N513" s="80" t="s">
        <v>41</v>
      </c>
      <c r="O513" s="35"/>
      <c r="P513" s="81">
        <f>O513*H513</f>
        <v>0</v>
      </c>
      <c r="Q513" s="81">
        <v>0.0002</v>
      </c>
      <c r="R513" s="81">
        <f>Q513*H513</f>
        <v>0.129256</v>
      </c>
      <c r="S513" s="81">
        <v>0</v>
      </c>
      <c r="T513" s="82">
        <f>S513*H513</f>
        <v>0</v>
      </c>
      <c r="U513" s="26"/>
      <c r="V513" s="26"/>
      <c r="W513" s="26"/>
      <c r="X513" s="26"/>
      <c r="Y513" s="26"/>
      <c r="Z513" s="26"/>
      <c r="AA513" s="26"/>
      <c r="AB513" s="26"/>
      <c r="AC513" s="26"/>
      <c r="AD513" s="26"/>
      <c r="AE513" s="26"/>
      <c r="AR513" s="83" t="s">
        <v>214</v>
      </c>
      <c r="AT513" s="83" t="s">
        <v>121</v>
      </c>
      <c r="AU513" s="83" t="s">
        <v>76</v>
      </c>
      <c r="AY513" s="19" t="s">
        <v>119</v>
      </c>
      <c r="BE513" s="84">
        <f>IF(N513="základní",J513,0)</f>
        <v>0</v>
      </c>
      <c r="BF513" s="84">
        <f>IF(N513="snížená",J513,0)</f>
        <v>0</v>
      </c>
      <c r="BG513" s="84">
        <f>IF(N513="zákl. přenesená",J513,0)</f>
        <v>0</v>
      </c>
      <c r="BH513" s="84">
        <f>IF(N513="sníž. přenesená",J513,0)</f>
        <v>0</v>
      </c>
      <c r="BI513" s="84">
        <f>IF(N513="nulová",J513,0)</f>
        <v>0</v>
      </c>
      <c r="BJ513" s="19" t="s">
        <v>74</v>
      </c>
      <c r="BK513" s="84">
        <f>ROUND(I513*H513,2)</f>
        <v>0</v>
      </c>
      <c r="BL513" s="19" t="s">
        <v>214</v>
      </c>
      <c r="BM513" s="83" t="s">
        <v>931</v>
      </c>
    </row>
    <row r="514" spans="2:51" s="14" customFormat="1" ht="12">
      <c r="B514" s="92"/>
      <c r="C514" s="256"/>
      <c r="D514" s="251" t="s">
        <v>140</v>
      </c>
      <c r="E514" s="257" t="s">
        <v>3</v>
      </c>
      <c r="F514" s="258" t="s">
        <v>917</v>
      </c>
      <c r="G514" s="256"/>
      <c r="H514" s="259">
        <v>646.28</v>
      </c>
      <c r="I514" s="256"/>
      <c r="J514" s="256"/>
      <c r="K514" s="256"/>
      <c r="L514" s="92"/>
      <c r="M514" s="94"/>
      <c r="N514" s="95"/>
      <c r="O514" s="95"/>
      <c r="P514" s="95"/>
      <c r="Q514" s="95"/>
      <c r="R514" s="95"/>
      <c r="S514" s="95"/>
      <c r="T514" s="96"/>
      <c r="AT514" s="93" t="s">
        <v>140</v>
      </c>
      <c r="AU514" s="93" t="s">
        <v>76</v>
      </c>
      <c r="AV514" s="14" t="s">
        <v>76</v>
      </c>
      <c r="AW514" s="14" t="s">
        <v>31</v>
      </c>
      <c r="AX514" s="14" t="s">
        <v>74</v>
      </c>
      <c r="AY514" s="93" t="s">
        <v>119</v>
      </c>
    </row>
    <row r="515" spans="1:65" s="2" customFormat="1" ht="24.2" customHeight="1">
      <c r="A515" s="26"/>
      <c r="B515" s="77"/>
      <c r="C515" s="245" t="s">
        <v>932</v>
      </c>
      <c r="D515" s="245" t="s">
        <v>121</v>
      </c>
      <c r="E515" s="246" t="s">
        <v>933</v>
      </c>
      <c r="F515" s="247" t="s">
        <v>934</v>
      </c>
      <c r="G515" s="248" t="s">
        <v>137</v>
      </c>
      <c r="H515" s="249">
        <v>646.28</v>
      </c>
      <c r="I515" s="78"/>
      <c r="J515" s="250">
        <f>ROUND(I515*H515,2)</f>
        <v>0</v>
      </c>
      <c r="K515" s="247" t="s">
        <v>125</v>
      </c>
      <c r="L515" s="27"/>
      <c r="M515" s="79" t="s">
        <v>3</v>
      </c>
      <c r="N515" s="80" t="s">
        <v>41</v>
      </c>
      <c r="O515" s="35"/>
      <c r="P515" s="81">
        <f>O515*H515</f>
        <v>0</v>
      </c>
      <c r="Q515" s="81">
        <v>0.00014</v>
      </c>
      <c r="R515" s="81">
        <f>Q515*H515</f>
        <v>0.09047919999999998</v>
      </c>
      <c r="S515" s="81">
        <v>0</v>
      </c>
      <c r="T515" s="82">
        <f>S515*H515</f>
        <v>0</v>
      </c>
      <c r="U515" s="26"/>
      <c r="V515" s="26"/>
      <c r="W515" s="26"/>
      <c r="X515" s="26"/>
      <c r="Y515" s="26"/>
      <c r="Z515" s="26"/>
      <c r="AA515" s="26"/>
      <c r="AB515" s="26"/>
      <c r="AC515" s="26"/>
      <c r="AD515" s="26"/>
      <c r="AE515" s="26"/>
      <c r="AR515" s="83" t="s">
        <v>214</v>
      </c>
      <c r="AT515" s="83" t="s">
        <v>121</v>
      </c>
      <c r="AU515" s="83" t="s">
        <v>76</v>
      </c>
      <c r="AY515" s="19" t="s">
        <v>119</v>
      </c>
      <c r="BE515" s="84">
        <f>IF(N515="základní",J515,0)</f>
        <v>0</v>
      </c>
      <c r="BF515" s="84">
        <f>IF(N515="snížená",J515,0)</f>
        <v>0</v>
      </c>
      <c r="BG515" s="84">
        <f>IF(N515="zákl. přenesená",J515,0)</f>
        <v>0</v>
      </c>
      <c r="BH515" s="84">
        <f>IF(N515="sníž. přenesená",J515,0)</f>
        <v>0</v>
      </c>
      <c r="BI515" s="84">
        <f>IF(N515="nulová",J515,0)</f>
        <v>0</v>
      </c>
      <c r="BJ515" s="19" t="s">
        <v>74</v>
      </c>
      <c r="BK515" s="84">
        <f>ROUND(I515*H515,2)</f>
        <v>0</v>
      </c>
      <c r="BL515" s="19" t="s">
        <v>214</v>
      </c>
      <c r="BM515" s="83" t="s">
        <v>935</v>
      </c>
    </row>
    <row r="516" spans="2:63" s="12" customFormat="1" ht="25.9" customHeight="1">
      <c r="B516" s="69"/>
      <c r="C516" s="239"/>
      <c r="D516" s="240" t="s">
        <v>68</v>
      </c>
      <c r="E516" s="241" t="s">
        <v>936</v>
      </c>
      <c r="F516" s="241" t="s">
        <v>937</v>
      </c>
      <c r="G516" s="239"/>
      <c r="H516" s="239"/>
      <c r="I516" s="239"/>
      <c r="J516" s="242">
        <f>BK516</f>
        <v>0</v>
      </c>
      <c r="K516" s="239"/>
      <c r="L516" s="69"/>
      <c r="M516" s="71"/>
      <c r="N516" s="72"/>
      <c r="O516" s="72"/>
      <c r="P516" s="73">
        <f>P517+P519</f>
        <v>0</v>
      </c>
      <c r="Q516" s="72"/>
      <c r="R516" s="73">
        <f>R517+R519</f>
        <v>0</v>
      </c>
      <c r="S516" s="72"/>
      <c r="T516" s="74">
        <f>T517+T519</f>
        <v>0</v>
      </c>
      <c r="AR516" s="70" t="s">
        <v>147</v>
      </c>
      <c r="AT516" s="75" t="s">
        <v>68</v>
      </c>
      <c r="AU516" s="75" t="s">
        <v>69</v>
      </c>
      <c r="AY516" s="70" t="s">
        <v>119</v>
      </c>
      <c r="BK516" s="76">
        <f>BK517+BK519</f>
        <v>0</v>
      </c>
    </row>
    <row r="517" spans="2:63" s="12" customFormat="1" ht="22.9" customHeight="1">
      <c r="B517" s="69"/>
      <c r="C517" s="239"/>
      <c r="D517" s="240" t="s">
        <v>68</v>
      </c>
      <c r="E517" s="243" t="s">
        <v>938</v>
      </c>
      <c r="F517" s="243" t="s">
        <v>939</v>
      </c>
      <c r="G517" s="239"/>
      <c r="H517" s="239"/>
      <c r="I517" s="239"/>
      <c r="J517" s="244">
        <f>BK517</f>
        <v>0</v>
      </c>
      <c r="K517" s="239"/>
      <c r="L517" s="69"/>
      <c r="M517" s="71"/>
      <c r="N517" s="72"/>
      <c r="O517" s="72"/>
      <c r="P517" s="73">
        <f>P518</f>
        <v>0</v>
      </c>
      <c r="Q517" s="72"/>
      <c r="R517" s="73">
        <f>R518</f>
        <v>0</v>
      </c>
      <c r="S517" s="72"/>
      <c r="T517" s="74">
        <f>T518</f>
        <v>0</v>
      </c>
      <c r="AR517" s="70" t="s">
        <v>147</v>
      </c>
      <c r="AT517" s="75" t="s">
        <v>68</v>
      </c>
      <c r="AU517" s="75" t="s">
        <v>74</v>
      </c>
      <c r="AY517" s="70" t="s">
        <v>119</v>
      </c>
      <c r="BK517" s="76">
        <f>BK518</f>
        <v>0</v>
      </c>
    </row>
    <row r="518" spans="1:65" s="2" customFormat="1" ht="14.45" customHeight="1">
      <c r="A518" s="26"/>
      <c r="B518" s="77"/>
      <c r="C518" s="245" t="s">
        <v>940</v>
      </c>
      <c r="D518" s="245" t="s">
        <v>121</v>
      </c>
      <c r="E518" s="246" t="s">
        <v>941</v>
      </c>
      <c r="F518" s="247" t="s">
        <v>1140</v>
      </c>
      <c r="G518" s="248" t="s">
        <v>942</v>
      </c>
      <c r="H518" s="249">
        <v>1</v>
      </c>
      <c r="I518" s="78"/>
      <c r="J518" s="250">
        <f>ROUND(I518*H518,2)</f>
        <v>0</v>
      </c>
      <c r="K518" s="247" t="s">
        <v>125</v>
      </c>
      <c r="L518" s="27"/>
      <c r="M518" s="79" t="s">
        <v>3</v>
      </c>
      <c r="N518" s="80" t="s">
        <v>41</v>
      </c>
      <c r="O518" s="35"/>
      <c r="P518" s="81">
        <f>O518*H518</f>
        <v>0</v>
      </c>
      <c r="Q518" s="81">
        <v>0</v>
      </c>
      <c r="R518" s="81">
        <f>Q518*H518</f>
        <v>0</v>
      </c>
      <c r="S518" s="81">
        <v>0</v>
      </c>
      <c r="T518" s="82">
        <f>S518*H518</f>
        <v>0</v>
      </c>
      <c r="U518" s="26"/>
      <c r="V518" s="26"/>
      <c r="W518" s="26"/>
      <c r="X518" s="26"/>
      <c r="Y518" s="26"/>
      <c r="Z518" s="26"/>
      <c r="AA518" s="26"/>
      <c r="AB518" s="26"/>
      <c r="AC518" s="26"/>
      <c r="AD518" s="26"/>
      <c r="AE518" s="26"/>
      <c r="AR518" s="83" t="s">
        <v>943</v>
      </c>
      <c r="AT518" s="83" t="s">
        <v>121</v>
      </c>
      <c r="AU518" s="83" t="s">
        <v>76</v>
      </c>
      <c r="AY518" s="19" t="s">
        <v>119</v>
      </c>
      <c r="BE518" s="84">
        <f>IF(N518="základní",J518,0)</f>
        <v>0</v>
      </c>
      <c r="BF518" s="84">
        <f>IF(N518="snížená",J518,0)</f>
        <v>0</v>
      </c>
      <c r="BG518" s="84">
        <f>IF(N518="zákl. přenesená",J518,0)</f>
        <v>0</v>
      </c>
      <c r="BH518" s="84">
        <f>IF(N518="sníž. přenesená",J518,0)</f>
        <v>0</v>
      </c>
      <c r="BI518" s="84">
        <f>IF(N518="nulová",J518,0)</f>
        <v>0</v>
      </c>
      <c r="BJ518" s="19" t="s">
        <v>74</v>
      </c>
      <c r="BK518" s="84">
        <f>ROUND(I518*H518,2)</f>
        <v>0</v>
      </c>
      <c r="BL518" s="19" t="s">
        <v>943</v>
      </c>
      <c r="BM518" s="83" t="s">
        <v>944</v>
      </c>
    </row>
    <row r="519" spans="2:63" s="12" customFormat="1" ht="22.9" customHeight="1">
      <c r="B519" s="69"/>
      <c r="C519" s="239"/>
      <c r="D519" s="240" t="s">
        <v>68</v>
      </c>
      <c r="E519" s="243" t="s">
        <v>945</v>
      </c>
      <c r="F519" s="243" t="s">
        <v>946</v>
      </c>
      <c r="G519" s="239"/>
      <c r="H519" s="239"/>
      <c r="I519" s="239"/>
      <c r="J519" s="244">
        <f>BK519</f>
        <v>0</v>
      </c>
      <c r="K519" s="239"/>
      <c r="L519" s="69"/>
      <c r="M519" s="71"/>
      <c r="N519" s="72"/>
      <c r="O519" s="72"/>
      <c r="P519" s="73">
        <f>SUM(P520:P521)</f>
        <v>0</v>
      </c>
      <c r="Q519" s="72"/>
      <c r="R519" s="73">
        <f>SUM(R520:R521)</f>
        <v>0</v>
      </c>
      <c r="S519" s="72"/>
      <c r="T519" s="74">
        <f>SUM(T520:T521)</f>
        <v>0</v>
      </c>
      <c r="AR519" s="70" t="s">
        <v>147</v>
      </c>
      <c r="AT519" s="75" t="s">
        <v>68</v>
      </c>
      <c r="AU519" s="75" t="s">
        <v>74</v>
      </c>
      <c r="AY519" s="70" t="s">
        <v>119</v>
      </c>
      <c r="BK519" s="76">
        <f>SUM(BK520:BK521)</f>
        <v>0</v>
      </c>
    </row>
    <row r="520" spans="1:65" s="2" customFormat="1" ht="14.45" customHeight="1">
      <c r="A520" s="26"/>
      <c r="B520" s="77"/>
      <c r="C520" s="245" t="s">
        <v>947</v>
      </c>
      <c r="D520" s="245" t="s">
        <v>121</v>
      </c>
      <c r="E520" s="246" t="s">
        <v>948</v>
      </c>
      <c r="F520" s="247" t="s">
        <v>949</v>
      </c>
      <c r="G520" s="248" t="s">
        <v>942</v>
      </c>
      <c r="H520" s="249">
        <v>1</v>
      </c>
      <c r="I520" s="78"/>
      <c r="J520" s="250">
        <f>ROUND(I520*H520,2)</f>
        <v>0</v>
      </c>
      <c r="K520" s="247" t="s">
        <v>125</v>
      </c>
      <c r="L520" s="27"/>
      <c r="M520" s="79" t="s">
        <v>3</v>
      </c>
      <c r="N520" s="80" t="s">
        <v>41</v>
      </c>
      <c r="O520" s="35"/>
      <c r="P520" s="81">
        <f>O520*H520</f>
        <v>0</v>
      </c>
      <c r="Q520" s="81">
        <v>0</v>
      </c>
      <c r="R520" s="81">
        <f>Q520*H520</f>
        <v>0</v>
      </c>
      <c r="S520" s="81">
        <v>0</v>
      </c>
      <c r="T520" s="82">
        <f>S520*H520</f>
        <v>0</v>
      </c>
      <c r="U520" s="26"/>
      <c r="V520" s="26"/>
      <c r="W520" s="26"/>
      <c r="X520" s="26"/>
      <c r="Y520" s="26"/>
      <c r="Z520" s="26"/>
      <c r="AA520" s="26"/>
      <c r="AB520" s="26"/>
      <c r="AC520" s="26"/>
      <c r="AD520" s="26"/>
      <c r="AE520" s="26"/>
      <c r="AR520" s="83" t="s">
        <v>943</v>
      </c>
      <c r="AT520" s="83" t="s">
        <v>121</v>
      </c>
      <c r="AU520" s="83" t="s">
        <v>76</v>
      </c>
      <c r="AY520" s="19" t="s">
        <v>119</v>
      </c>
      <c r="BE520" s="84">
        <f>IF(N520="základní",J520,0)</f>
        <v>0</v>
      </c>
      <c r="BF520" s="84">
        <f>IF(N520="snížená",J520,0)</f>
        <v>0</v>
      </c>
      <c r="BG520" s="84">
        <f>IF(N520="zákl. přenesená",J520,0)</f>
        <v>0</v>
      </c>
      <c r="BH520" s="84">
        <f>IF(N520="sníž. přenesená",J520,0)</f>
        <v>0</v>
      </c>
      <c r="BI520" s="84">
        <f>IF(N520="nulová",J520,0)</f>
        <v>0</v>
      </c>
      <c r="BJ520" s="19" t="s">
        <v>74</v>
      </c>
      <c r="BK520" s="84">
        <f>ROUND(I520*H520,2)</f>
        <v>0</v>
      </c>
      <c r="BL520" s="19" t="s">
        <v>943</v>
      </c>
      <c r="BM520" s="83" t="s">
        <v>950</v>
      </c>
    </row>
    <row r="521" spans="2:51" s="14" customFormat="1" ht="12">
      <c r="B521" s="92"/>
      <c r="C521" s="256"/>
      <c r="D521" s="251" t="s">
        <v>140</v>
      </c>
      <c r="E521" s="257" t="s">
        <v>3</v>
      </c>
      <c r="F521" s="258" t="s">
        <v>951</v>
      </c>
      <c r="G521" s="256"/>
      <c r="H521" s="259">
        <v>1</v>
      </c>
      <c r="I521" s="256"/>
      <c r="J521" s="256"/>
      <c r="K521" s="256"/>
      <c r="L521" s="92"/>
      <c r="M521" s="112"/>
      <c r="N521" s="113"/>
      <c r="O521" s="113"/>
      <c r="P521" s="113"/>
      <c r="Q521" s="113"/>
      <c r="R521" s="113"/>
      <c r="S521" s="113"/>
      <c r="T521" s="114"/>
      <c r="AT521" s="93" t="s">
        <v>140</v>
      </c>
      <c r="AU521" s="93" t="s">
        <v>76</v>
      </c>
      <c r="AV521" s="14" t="s">
        <v>76</v>
      </c>
      <c r="AW521" s="14" t="s">
        <v>31</v>
      </c>
      <c r="AX521" s="14" t="s">
        <v>74</v>
      </c>
      <c r="AY521" s="93" t="s">
        <v>119</v>
      </c>
    </row>
    <row r="522" spans="1:31" s="2" customFormat="1" ht="6.95" customHeight="1">
      <c r="A522" s="26"/>
      <c r="B522" s="29"/>
      <c r="C522" s="220"/>
      <c r="D522" s="220"/>
      <c r="E522" s="220"/>
      <c r="F522" s="220"/>
      <c r="G522" s="220"/>
      <c r="H522" s="220"/>
      <c r="I522" s="220"/>
      <c r="J522" s="220"/>
      <c r="K522" s="220"/>
      <c r="L522" s="27"/>
      <c r="M522" s="26"/>
      <c r="O522" s="26"/>
      <c r="P522" s="26"/>
      <c r="Q522" s="26"/>
      <c r="R522" s="26"/>
      <c r="S522" s="26"/>
      <c r="T522" s="26"/>
      <c r="U522" s="26"/>
      <c r="V522" s="26"/>
      <c r="W522" s="26"/>
      <c r="X522" s="26"/>
      <c r="Y522" s="26"/>
      <c r="Z522" s="26"/>
      <c r="AA522" s="26"/>
      <c r="AB522" s="26"/>
      <c r="AC522" s="26"/>
      <c r="AD522" s="26"/>
      <c r="AE522" s="26"/>
    </row>
  </sheetData>
  <sheetProtection algorithmName="SHA-512" hashValue="SNhj1Ub5SBXzu73it4w77dKVbHB+A2CrmODNdsMLLpsscKz79UD3a1SkCBZUTWf12+J/rxqDY3vdXdjpi0/4ug==" saltValue="EUUuvUrso0RHAKyVJFpZEg==" spinCount="100000" sheet="1" objects="1" scenarios="1"/>
  <autoFilter ref="C94:K521"/>
  <mergeCells count="6">
    <mergeCell ref="E87:H87"/>
    <mergeCell ref="L2:V2"/>
    <mergeCell ref="E7:H7"/>
    <mergeCell ref="E16:H16"/>
    <mergeCell ref="E25:H25"/>
    <mergeCell ref="E46:H46"/>
  </mergeCells>
  <printOptions/>
  <pageMargins left="0.39375" right="0.39375" top="0.39375" bottom="0.39375" header="0" footer="0"/>
  <pageSetup blackAndWhite="1" fitToHeight="100" fitToWidth="1" horizontalDpi="600" verticalDpi="600" orientation="portrait" paperSize="9" scale="58"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3"/>
  <sheetViews>
    <sheetView showGridLines="0" workbookViewId="0" topLeftCell="A1"/>
  </sheetViews>
  <sheetFormatPr defaultColWidth="9.140625" defaultRowHeight="12"/>
  <cols>
    <col min="1" max="1" width="8.28125" style="115" customWidth="1"/>
    <col min="2" max="2" width="1.7109375" style="115" customWidth="1"/>
    <col min="3" max="4" width="5.00390625" style="115" customWidth="1"/>
    <col min="5" max="5" width="11.7109375" style="115" customWidth="1"/>
    <col min="6" max="6" width="9.140625" style="115" customWidth="1"/>
    <col min="7" max="7" width="5.00390625" style="115" customWidth="1"/>
    <col min="8" max="8" width="77.8515625" style="115" customWidth="1"/>
    <col min="9" max="10" width="20.00390625" style="115" customWidth="1"/>
    <col min="11" max="11" width="1.7109375" style="115" customWidth="1"/>
  </cols>
  <sheetData>
    <row r="1" s="1" customFormat="1" ht="37.5" customHeight="1"/>
    <row r="2" spans="2:11" s="1" customFormat="1" ht="7.5" customHeight="1">
      <c r="B2" s="116"/>
      <c r="C2" s="117"/>
      <c r="D2" s="117"/>
      <c r="E2" s="117"/>
      <c r="F2" s="117"/>
      <c r="G2" s="117"/>
      <c r="H2" s="117"/>
      <c r="I2" s="117"/>
      <c r="J2" s="117"/>
      <c r="K2" s="118"/>
    </row>
    <row r="3" spans="2:11" s="17" customFormat="1" ht="45" customHeight="1">
      <c r="B3" s="119"/>
      <c r="C3" s="340" t="s">
        <v>952</v>
      </c>
      <c r="D3" s="340"/>
      <c r="E3" s="340"/>
      <c r="F3" s="340"/>
      <c r="G3" s="340"/>
      <c r="H3" s="340"/>
      <c r="I3" s="340"/>
      <c r="J3" s="340"/>
      <c r="K3" s="120"/>
    </row>
    <row r="4" spans="2:11" s="1" customFormat="1" ht="25.5" customHeight="1">
      <c r="B4" s="121"/>
      <c r="C4" s="341" t="s">
        <v>953</v>
      </c>
      <c r="D4" s="341"/>
      <c r="E4" s="341"/>
      <c r="F4" s="341"/>
      <c r="G4" s="341"/>
      <c r="H4" s="341"/>
      <c r="I4" s="341"/>
      <c r="J4" s="341"/>
      <c r="K4" s="122"/>
    </row>
    <row r="5" spans="2:11" s="1" customFormat="1" ht="5.25" customHeight="1">
      <c r="B5" s="121"/>
      <c r="C5" s="123"/>
      <c r="D5" s="123"/>
      <c r="E5" s="123"/>
      <c r="F5" s="123"/>
      <c r="G5" s="123"/>
      <c r="H5" s="123"/>
      <c r="I5" s="123"/>
      <c r="J5" s="123"/>
      <c r="K5" s="122"/>
    </row>
    <row r="6" spans="2:11" s="1" customFormat="1" ht="15" customHeight="1">
      <c r="B6" s="121"/>
      <c r="C6" s="338" t="s">
        <v>954</v>
      </c>
      <c r="D6" s="338"/>
      <c r="E6" s="338"/>
      <c r="F6" s="338"/>
      <c r="G6" s="338"/>
      <c r="H6" s="338"/>
      <c r="I6" s="338"/>
      <c r="J6" s="338"/>
      <c r="K6" s="122"/>
    </row>
    <row r="7" spans="2:11" s="1" customFormat="1" ht="15" customHeight="1">
      <c r="B7" s="125"/>
      <c r="C7" s="338" t="s">
        <v>955</v>
      </c>
      <c r="D7" s="338"/>
      <c r="E7" s="338"/>
      <c r="F7" s="338"/>
      <c r="G7" s="338"/>
      <c r="H7" s="338"/>
      <c r="I7" s="338"/>
      <c r="J7" s="338"/>
      <c r="K7" s="122"/>
    </row>
    <row r="8" spans="2:11" s="1" customFormat="1" ht="12.75" customHeight="1">
      <c r="B8" s="125"/>
      <c r="C8" s="124"/>
      <c r="D8" s="124"/>
      <c r="E8" s="124"/>
      <c r="F8" s="124"/>
      <c r="G8" s="124"/>
      <c r="H8" s="124"/>
      <c r="I8" s="124"/>
      <c r="J8" s="124"/>
      <c r="K8" s="122"/>
    </row>
    <row r="9" spans="2:11" s="1" customFormat="1" ht="15" customHeight="1">
      <c r="B9" s="125"/>
      <c r="C9" s="338" t="s">
        <v>956</v>
      </c>
      <c r="D9" s="338"/>
      <c r="E9" s="338"/>
      <c r="F9" s="338"/>
      <c r="G9" s="338"/>
      <c r="H9" s="338"/>
      <c r="I9" s="338"/>
      <c r="J9" s="338"/>
      <c r="K9" s="122"/>
    </row>
    <row r="10" spans="2:11" s="1" customFormat="1" ht="15" customHeight="1">
      <c r="B10" s="125"/>
      <c r="C10" s="124"/>
      <c r="D10" s="338" t="s">
        <v>957</v>
      </c>
      <c r="E10" s="338"/>
      <c r="F10" s="338"/>
      <c r="G10" s="338"/>
      <c r="H10" s="338"/>
      <c r="I10" s="338"/>
      <c r="J10" s="338"/>
      <c r="K10" s="122"/>
    </row>
    <row r="11" spans="2:11" s="1" customFormat="1" ht="15" customHeight="1">
      <c r="B11" s="125"/>
      <c r="C11" s="126"/>
      <c r="D11" s="338" t="s">
        <v>958</v>
      </c>
      <c r="E11" s="338"/>
      <c r="F11" s="338"/>
      <c r="G11" s="338"/>
      <c r="H11" s="338"/>
      <c r="I11" s="338"/>
      <c r="J11" s="338"/>
      <c r="K11" s="122"/>
    </row>
    <row r="12" spans="2:11" s="1" customFormat="1" ht="15" customHeight="1">
      <c r="B12" s="125"/>
      <c r="C12" s="126"/>
      <c r="D12" s="124"/>
      <c r="E12" s="124"/>
      <c r="F12" s="124"/>
      <c r="G12" s="124"/>
      <c r="H12" s="124"/>
      <c r="I12" s="124"/>
      <c r="J12" s="124"/>
      <c r="K12" s="122"/>
    </row>
    <row r="13" spans="2:11" s="1" customFormat="1" ht="15" customHeight="1">
      <c r="B13" s="125"/>
      <c r="C13" s="126"/>
      <c r="D13" s="127" t="s">
        <v>959</v>
      </c>
      <c r="E13" s="124"/>
      <c r="F13" s="124"/>
      <c r="G13" s="124"/>
      <c r="H13" s="124"/>
      <c r="I13" s="124"/>
      <c r="J13" s="124"/>
      <c r="K13" s="122"/>
    </row>
    <row r="14" spans="2:11" s="1" customFormat="1" ht="12.75" customHeight="1">
      <c r="B14" s="125"/>
      <c r="C14" s="126"/>
      <c r="D14" s="126"/>
      <c r="E14" s="126"/>
      <c r="F14" s="126"/>
      <c r="G14" s="126"/>
      <c r="H14" s="126"/>
      <c r="I14" s="126"/>
      <c r="J14" s="126"/>
      <c r="K14" s="122"/>
    </row>
    <row r="15" spans="2:11" s="1" customFormat="1" ht="15" customHeight="1">
      <c r="B15" s="125"/>
      <c r="C15" s="126"/>
      <c r="D15" s="338" t="s">
        <v>960</v>
      </c>
      <c r="E15" s="338"/>
      <c r="F15" s="338"/>
      <c r="G15" s="338"/>
      <c r="H15" s="338"/>
      <c r="I15" s="338"/>
      <c r="J15" s="338"/>
      <c r="K15" s="122"/>
    </row>
    <row r="16" spans="2:11" s="1" customFormat="1" ht="15" customHeight="1">
      <c r="B16" s="125"/>
      <c r="C16" s="126"/>
      <c r="D16" s="338" t="s">
        <v>961</v>
      </c>
      <c r="E16" s="338"/>
      <c r="F16" s="338"/>
      <c r="G16" s="338"/>
      <c r="H16" s="338"/>
      <c r="I16" s="338"/>
      <c r="J16" s="338"/>
      <c r="K16" s="122"/>
    </row>
    <row r="17" spans="2:11" s="1" customFormat="1" ht="15" customHeight="1">
      <c r="B17" s="125"/>
      <c r="C17" s="126"/>
      <c r="D17" s="338" t="s">
        <v>962</v>
      </c>
      <c r="E17" s="338"/>
      <c r="F17" s="338"/>
      <c r="G17" s="338"/>
      <c r="H17" s="338"/>
      <c r="I17" s="338"/>
      <c r="J17" s="338"/>
      <c r="K17" s="122"/>
    </row>
    <row r="18" spans="2:11" s="1" customFormat="1" ht="15" customHeight="1">
      <c r="B18" s="125"/>
      <c r="C18" s="126"/>
      <c r="D18" s="126"/>
      <c r="E18" s="128" t="s">
        <v>73</v>
      </c>
      <c r="F18" s="338" t="s">
        <v>963</v>
      </c>
      <c r="G18" s="338"/>
      <c r="H18" s="338"/>
      <c r="I18" s="338"/>
      <c r="J18" s="338"/>
      <c r="K18" s="122"/>
    </row>
    <row r="19" spans="2:11" s="1" customFormat="1" ht="15" customHeight="1">
      <c r="B19" s="125"/>
      <c r="C19" s="126"/>
      <c r="D19" s="126"/>
      <c r="E19" s="128" t="s">
        <v>964</v>
      </c>
      <c r="F19" s="338" t="s">
        <v>965</v>
      </c>
      <c r="G19" s="338"/>
      <c r="H19" s="338"/>
      <c r="I19" s="338"/>
      <c r="J19" s="338"/>
      <c r="K19" s="122"/>
    </row>
    <row r="20" spans="2:11" s="1" customFormat="1" ht="15" customHeight="1">
      <c r="B20" s="125"/>
      <c r="C20" s="126"/>
      <c r="D20" s="126"/>
      <c r="E20" s="128" t="s">
        <v>966</v>
      </c>
      <c r="F20" s="338" t="s">
        <v>967</v>
      </c>
      <c r="G20" s="338"/>
      <c r="H20" s="338"/>
      <c r="I20" s="338"/>
      <c r="J20" s="338"/>
      <c r="K20" s="122"/>
    </row>
    <row r="21" spans="2:11" s="1" customFormat="1" ht="15" customHeight="1">
      <c r="B21" s="125"/>
      <c r="C21" s="126"/>
      <c r="D21" s="126"/>
      <c r="E21" s="128" t="s">
        <v>968</v>
      </c>
      <c r="F21" s="338" t="s">
        <v>969</v>
      </c>
      <c r="G21" s="338"/>
      <c r="H21" s="338"/>
      <c r="I21" s="338"/>
      <c r="J21" s="338"/>
      <c r="K21" s="122"/>
    </row>
    <row r="22" spans="2:11" s="1" customFormat="1" ht="15" customHeight="1">
      <c r="B22" s="125"/>
      <c r="C22" s="126"/>
      <c r="D22" s="126"/>
      <c r="E22" s="128" t="s">
        <v>970</v>
      </c>
      <c r="F22" s="338" t="s">
        <v>971</v>
      </c>
      <c r="G22" s="338"/>
      <c r="H22" s="338"/>
      <c r="I22" s="338"/>
      <c r="J22" s="338"/>
      <c r="K22" s="122"/>
    </row>
    <row r="23" spans="2:11" s="1" customFormat="1" ht="15" customHeight="1">
      <c r="B23" s="125"/>
      <c r="C23" s="126"/>
      <c r="D23" s="126"/>
      <c r="E23" s="128" t="s">
        <v>972</v>
      </c>
      <c r="F23" s="338" t="s">
        <v>973</v>
      </c>
      <c r="G23" s="338"/>
      <c r="H23" s="338"/>
      <c r="I23" s="338"/>
      <c r="J23" s="338"/>
      <c r="K23" s="122"/>
    </row>
    <row r="24" spans="2:11" s="1" customFormat="1" ht="12.75" customHeight="1">
      <c r="B24" s="125"/>
      <c r="C24" s="126"/>
      <c r="D24" s="126"/>
      <c r="E24" s="126"/>
      <c r="F24" s="126"/>
      <c r="G24" s="126"/>
      <c r="H24" s="126"/>
      <c r="I24" s="126"/>
      <c r="J24" s="126"/>
      <c r="K24" s="122"/>
    </row>
    <row r="25" spans="2:11" s="1" customFormat="1" ht="15" customHeight="1">
      <c r="B25" s="125"/>
      <c r="C25" s="338" t="s">
        <v>974</v>
      </c>
      <c r="D25" s="338"/>
      <c r="E25" s="338"/>
      <c r="F25" s="338"/>
      <c r="G25" s="338"/>
      <c r="H25" s="338"/>
      <c r="I25" s="338"/>
      <c r="J25" s="338"/>
      <c r="K25" s="122"/>
    </row>
    <row r="26" spans="2:11" s="1" customFormat="1" ht="15" customHeight="1">
      <c r="B26" s="125"/>
      <c r="C26" s="338" t="s">
        <v>975</v>
      </c>
      <c r="D26" s="338"/>
      <c r="E26" s="338"/>
      <c r="F26" s="338"/>
      <c r="G26" s="338"/>
      <c r="H26" s="338"/>
      <c r="I26" s="338"/>
      <c r="J26" s="338"/>
      <c r="K26" s="122"/>
    </row>
    <row r="27" spans="2:11" s="1" customFormat="1" ht="15" customHeight="1">
      <c r="B27" s="125"/>
      <c r="C27" s="124"/>
      <c r="D27" s="338" t="s">
        <v>976</v>
      </c>
      <c r="E27" s="338"/>
      <c r="F27" s="338"/>
      <c r="G27" s="338"/>
      <c r="H27" s="338"/>
      <c r="I27" s="338"/>
      <c r="J27" s="338"/>
      <c r="K27" s="122"/>
    </row>
    <row r="28" spans="2:11" s="1" customFormat="1" ht="15" customHeight="1">
      <c r="B28" s="125"/>
      <c r="C28" s="126"/>
      <c r="D28" s="338" t="s">
        <v>977</v>
      </c>
      <c r="E28" s="338"/>
      <c r="F28" s="338"/>
      <c r="G28" s="338"/>
      <c r="H28" s="338"/>
      <c r="I28" s="338"/>
      <c r="J28" s="338"/>
      <c r="K28" s="122"/>
    </row>
    <row r="29" spans="2:11" s="1" customFormat="1" ht="12.75" customHeight="1">
      <c r="B29" s="125"/>
      <c r="C29" s="126"/>
      <c r="D29" s="126"/>
      <c r="E29" s="126"/>
      <c r="F29" s="126"/>
      <c r="G29" s="126"/>
      <c r="H29" s="126"/>
      <c r="I29" s="126"/>
      <c r="J29" s="126"/>
      <c r="K29" s="122"/>
    </row>
    <row r="30" spans="2:11" s="1" customFormat="1" ht="15" customHeight="1">
      <c r="B30" s="125"/>
      <c r="C30" s="126"/>
      <c r="D30" s="338" t="s">
        <v>978</v>
      </c>
      <c r="E30" s="338"/>
      <c r="F30" s="338"/>
      <c r="G30" s="338"/>
      <c r="H30" s="338"/>
      <c r="I30" s="338"/>
      <c r="J30" s="338"/>
      <c r="K30" s="122"/>
    </row>
    <row r="31" spans="2:11" s="1" customFormat="1" ht="15" customHeight="1">
      <c r="B31" s="125"/>
      <c r="C31" s="126"/>
      <c r="D31" s="338" t="s">
        <v>979</v>
      </c>
      <c r="E31" s="338"/>
      <c r="F31" s="338"/>
      <c r="G31" s="338"/>
      <c r="H31" s="338"/>
      <c r="I31" s="338"/>
      <c r="J31" s="338"/>
      <c r="K31" s="122"/>
    </row>
    <row r="32" spans="2:11" s="1" customFormat="1" ht="12.75" customHeight="1">
      <c r="B32" s="125"/>
      <c r="C32" s="126"/>
      <c r="D32" s="126"/>
      <c r="E32" s="126"/>
      <c r="F32" s="126"/>
      <c r="G32" s="126"/>
      <c r="H32" s="126"/>
      <c r="I32" s="126"/>
      <c r="J32" s="126"/>
      <c r="K32" s="122"/>
    </row>
    <row r="33" spans="2:11" s="1" customFormat="1" ht="15" customHeight="1">
      <c r="B33" s="125"/>
      <c r="C33" s="126"/>
      <c r="D33" s="338" t="s">
        <v>980</v>
      </c>
      <c r="E33" s="338"/>
      <c r="F33" s="338"/>
      <c r="G33" s="338"/>
      <c r="H33" s="338"/>
      <c r="I33" s="338"/>
      <c r="J33" s="338"/>
      <c r="K33" s="122"/>
    </row>
    <row r="34" spans="2:11" s="1" customFormat="1" ht="15" customHeight="1">
      <c r="B34" s="125"/>
      <c r="C34" s="126"/>
      <c r="D34" s="338" t="s">
        <v>981</v>
      </c>
      <c r="E34" s="338"/>
      <c r="F34" s="338"/>
      <c r="G34" s="338"/>
      <c r="H34" s="338"/>
      <c r="I34" s="338"/>
      <c r="J34" s="338"/>
      <c r="K34" s="122"/>
    </row>
    <row r="35" spans="2:11" s="1" customFormat="1" ht="15" customHeight="1">
      <c r="B35" s="125"/>
      <c r="C35" s="126"/>
      <c r="D35" s="338" t="s">
        <v>982</v>
      </c>
      <c r="E35" s="338"/>
      <c r="F35" s="338"/>
      <c r="G35" s="338"/>
      <c r="H35" s="338"/>
      <c r="I35" s="338"/>
      <c r="J35" s="338"/>
      <c r="K35" s="122"/>
    </row>
    <row r="36" spans="2:11" s="1" customFormat="1" ht="15" customHeight="1">
      <c r="B36" s="125"/>
      <c r="C36" s="126"/>
      <c r="D36" s="124"/>
      <c r="E36" s="127" t="s">
        <v>105</v>
      </c>
      <c r="F36" s="124"/>
      <c r="G36" s="338" t="s">
        <v>983</v>
      </c>
      <c r="H36" s="338"/>
      <c r="I36" s="338"/>
      <c r="J36" s="338"/>
      <c r="K36" s="122"/>
    </row>
    <row r="37" spans="2:11" s="1" customFormat="1" ht="30.75" customHeight="1">
      <c r="B37" s="125"/>
      <c r="C37" s="126"/>
      <c r="D37" s="124"/>
      <c r="E37" s="127" t="s">
        <v>984</v>
      </c>
      <c r="F37" s="124"/>
      <c r="G37" s="338" t="s">
        <v>985</v>
      </c>
      <c r="H37" s="338"/>
      <c r="I37" s="338"/>
      <c r="J37" s="338"/>
      <c r="K37" s="122"/>
    </row>
    <row r="38" spans="2:11" s="1" customFormat="1" ht="15" customHeight="1">
      <c r="B38" s="125"/>
      <c r="C38" s="126"/>
      <c r="D38" s="124"/>
      <c r="E38" s="127" t="s">
        <v>51</v>
      </c>
      <c r="F38" s="124"/>
      <c r="G38" s="338" t="s">
        <v>986</v>
      </c>
      <c r="H38" s="338"/>
      <c r="I38" s="338"/>
      <c r="J38" s="338"/>
      <c r="K38" s="122"/>
    </row>
    <row r="39" spans="2:11" s="1" customFormat="1" ht="15" customHeight="1">
      <c r="B39" s="125"/>
      <c r="C39" s="126"/>
      <c r="D39" s="124"/>
      <c r="E39" s="127" t="s">
        <v>52</v>
      </c>
      <c r="F39" s="124"/>
      <c r="G39" s="338" t="s">
        <v>987</v>
      </c>
      <c r="H39" s="338"/>
      <c r="I39" s="338"/>
      <c r="J39" s="338"/>
      <c r="K39" s="122"/>
    </row>
    <row r="40" spans="2:11" s="1" customFormat="1" ht="15" customHeight="1">
      <c r="B40" s="125"/>
      <c r="C40" s="126"/>
      <c r="D40" s="124"/>
      <c r="E40" s="127" t="s">
        <v>106</v>
      </c>
      <c r="F40" s="124"/>
      <c r="G40" s="338" t="s">
        <v>988</v>
      </c>
      <c r="H40" s="338"/>
      <c r="I40" s="338"/>
      <c r="J40" s="338"/>
      <c r="K40" s="122"/>
    </row>
    <row r="41" spans="2:11" s="1" customFormat="1" ht="15" customHeight="1">
      <c r="B41" s="125"/>
      <c r="C41" s="126"/>
      <c r="D41" s="124"/>
      <c r="E41" s="127" t="s">
        <v>107</v>
      </c>
      <c r="F41" s="124"/>
      <c r="G41" s="338" t="s">
        <v>989</v>
      </c>
      <c r="H41" s="338"/>
      <c r="I41" s="338"/>
      <c r="J41" s="338"/>
      <c r="K41" s="122"/>
    </row>
    <row r="42" spans="2:11" s="1" customFormat="1" ht="15" customHeight="1">
      <c r="B42" s="125"/>
      <c r="C42" s="126"/>
      <c r="D42" s="124"/>
      <c r="E42" s="127" t="s">
        <v>990</v>
      </c>
      <c r="F42" s="124"/>
      <c r="G42" s="338" t="s">
        <v>991</v>
      </c>
      <c r="H42" s="338"/>
      <c r="I42" s="338"/>
      <c r="J42" s="338"/>
      <c r="K42" s="122"/>
    </row>
    <row r="43" spans="2:11" s="1" customFormat="1" ht="15" customHeight="1">
      <c r="B43" s="125"/>
      <c r="C43" s="126"/>
      <c r="D43" s="124"/>
      <c r="E43" s="127"/>
      <c r="F43" s="124"/>
      <c r="G43" s="338" t="s">
        <v>992</v>
      </c>
      <c r="H43" s="338"/>
      <c r="I43" s="338"/>
      <c r="J43" s="338"/>
      <c r="K43" s="122"/>
    </row>
    <row r="44" spans="2:11" s="1" customFormat="1" ht="15" customHeight="1">
      <c r="B44" s="125"/>
      <c r="C44" s="126"/>
      <c r="D44" s="124"/>
      <c r="E44" s="127" t="s">
        <v>993</v>
      </c>
      <c r="F44" s="124"/>
      <c r="G44" s="338" t="s">
        <v>994</v>
      </c>
      <c r="H44" s="338"/>
      <c r="I44" s="338"/>
      <c r="J44" s="338"/>
      <c r="K44" s="122"/>
    </row>
    <row r="45" spans="2:11" s="1" customFormat="1" ht="15" customHeight="1">
      <c r="B45" s="125"/>
      <c r="C45" s="126"/>
      <c r="D45" s="124"/>
      <c r="E45" s="127" t="s">
        <v>109</v>
      </c>
      <c r="F45" s="124"/>
      <c r="G45" s="338" t="s">
        <v>995</v>
      </c>
      <c r="H45" s="338"/>
      <c r="I45" s="338"/>
      <c r="J45" s="338"/>
      <c r="K45" s="122"/>
    </row>
    <row r="46" spans="2:11" s="1" customFormat="1" ht="12.75" customHeight="1">
      <c r="B46" s="125"/>
      <c r="C46" s="126"/>
      <c r="D46" s="124"/>
      <c r="E46" s="124"/>
      <c r="F46" s="124"/>
      <c r="G46" s="124"/>
      <c r="H46" s="124"/>
      <c r="I46" s="124"/>
      <c r="J46" s="124"/>
      <c r="K46" s="122"/>
    </row>
    <row r="47" spans="2:11" s="1" customFormat="1" ht="15" customHeight="1">
      <c r="B47" s="125"/>
      <c r="C47" s="126"/>
      <c r="D47" s="338" t="s">
        <v>996</v>
      </c>
      <c r="E47" s="338"/>
      <c r="F47" s="338"/>
      <c r="G47" s="338"/>
      <c r="H47" s="338"/>
      <c r="I47" s="338"/>
      <c r="J47" s="338"/>
      <c r="K47" s="122"/>
    </row>
    <row r="48" spans="2:11" s="1" customFormat="1" ht="15" customHeight="1">
      <c r="B48" s="125"/>
      <c r="C48" s="126"/>
      <c r="D48" s="126"/>
      <c r="E48" s="338" t="s">
        <v>997</v>
      </c>
      <c r="F48" s="338"/>
      <c r="G48" s="338"/>
      <c r="H48" s="338"/>
      <c r="I48" s="338"/>
      <c r="J48" s="338"/>
      <c r="K48" s="122"/>
    </row>
    <row r="49" spans="2:11" s="1" customFormat="1" ht="15" customHeight="1">
      <c r="B49" s="125"/>
      <c r="C49" s="126"/>
      <c r="D49" s="126"/>
      <c r="E49" s="338" t="s">
        <v>998</v>
      </c>
      <c r="F49" s="338"/>
      <c r="G49" s="338"/>
      <c r="H49" s="338"/>
      <c r="I49" s="338"/>
      <c r="J49" s="338"/>
      <c r="K49" s="122"/>
    </row>
    <row r="50" spans="2:11" s="1" customFormat="1" ht="15" customHeight="1">
      <c r="B50" s="125"/>
      <c r="C50" s="126"/>
      <c r="D50" s="126"/>
      <c r="E50" s="338" t="s">
        <v>999</v>
      </c>
      <c r="F50" s="338"/>
      <c r="G50" s="338"/>
      <c r="H50" s="338"/>
      <c r="I50" s="338"/>
      <c r="J50" s="338"/>
      <c r="K50" s="122"/>
    </row>
    <row r="51" spans="2:11" s="1" customFormat="1" ht="15" customHeight="1">
      <c r="B51" s="125"/>
      <c r="C51" s="126"/>
      <c r="D51" s="338" t="s">
        <v>1000</v>
      </c>
      <c r="E51" s="338"/>
      <c r="F51" s="338"/>
      <c r="G51" s="338"/>
      <c r="H51" s="338"/>
      <c r="I51" s="338"/>
      <c r="J51" s="338"/>
      <c r="K51" s="122"/>
    </row>
    <row r="52" spans="2:11" s="1" customFormat="1" ht="25.5" customHeight="1">
      <c r="B52" s="121"/>
      <c r="C52" s="341" t="s">
        <v>1001</v>
      </c>
      <c r="D52" s="341"/>
      <c r="E52" s="341"/>
      <c r="F52" s="341"/>
      <c r="G52" s="341"/>
      <c r="H52" s="341"/>
      <c r="I52" s="341"/>
      <c r="J52" s="341"/>
      <c r="K52" s="122"/>
    </row>
    <row r="53" spans="2:11" s="1" customFormat="1" ht="5.25" customHeight="1">
      <c r="B53" s="121"/>
      <c r="C53" s="123"/>
      <c r="D53" s="123"/>
      <c r="E53" s="123"/>
      <c r="F53" s="123"/>
      <c r="G53" s="123"/>
      <c r="H53" s="123"/>
      <c r="I53" s="123"/>
      <c r="J53" s="123"/>
      <c r="K53" s="122"/>
    </row>
    <row r="54" spans="2:11" s="1" customFormat="1" ht="15" customHeight="1">
      <c r="B54" s="121"/>
      <c r="C54" s="338" t="s">
        <v>1002</v>
      </c>
      <c r="D54" s="338"/>
      <c r="E54" s="338"/>
      <c r="F54" s="338"/>
      <c r="G54" s="338"/>
      <c r="H54" s="338"/>
      <c r="I54" s="338"/>
      <c r="J54" s="338"/>
      <c r="K54" s="122"/>
    </row>
    <row r="55" spans="2:11" s="1" customFormat="1" ht="15" customHeight="1">
      <c r="B55" s="121"/>
      <c r="C55" s="338" t="s">
        <v>1003</v>
      </c>
      <c r="D55" s="338"/>
      <c r="E55" s="338"/>
      <c r="F55" s="338"/>
      <c r="G55" s="338"/>
      <c r="H55" s="338"/>
      <c r="I55" s="338"/>
      <c r="J55" s="338"/>
      <c r="K55" s="122"/>
    </row>
    <row r="56" spans="2:11" s="1" customFormat="1" ht="12.75" customHeight="1">
      <c r="B56" s="121"/>
      <c r="C56" s="124"/>
      <c r="D56" s="124"/>
      <c r="E56" s="124"/>
      <c r="F56" s="124"/>
      <c r="G56" s="124"/>
      <c r="H56" s="124"/>
      <c r="I56" s="124"/>
      <c r="J56" s="124"/>
      <c r="K56" s="122"/>
    </row>
    <row r="57" spans="2:11" s="1" customFormat="1" ht="15" customHeight="1">
      <c r="B57" s="121"/>
      <c r="C57" s="338" t="s">
        <v>1004</v>
      </c>
      <c r="D57" s="338"/>
      <c r="E57" s="338"/>
      <c r="F57" s="338"/>
      <c r="G57" s="338"/>
      <c r="H57" s="338"/>
      <c r="I57" s="338"/>
      <c r="J57" s="338"/>
      <c r="K57" s="122"/>
    </row>
    <row r="58" spans="2:11" s="1" customFormat="1" ht="15" customHeight="1">
      <c r="B58" s="121"/>
      <c r="C58" s="126"/>
      <c r="D58" s="338" t="s">
        <v>1005</v>
      </c>
      <c r="E58" s="338"/>
      <c r="F58" s="338"/>
      <c r="G58" s="338"/>
      <c r="H58" s="338"/>
      <c r="I58" s="338"/>
      <c r="J58" s="338"/>
      <c r="K58" s="122"/>
    </row>
    <row r="59" spans="2:11" s="1" customFormat="1" ht="15" customHeight="1">
      <c r="B59" s="121"/>
      <c r="C59" s="126"/>
      <c r="D59" s="338" t="s">
        <v>1006</v>
      </c>
      <c r="E59" s="338"/>
      <c r="F59" s="338"/>
      <c r="G59" s="338"/>
      <c r="H59" s="338"/>
      <c r="I59" s="338"/>
      <c r="J59" s="338"/>
      <c r="K59" s="122"/>
    </row>
    <row r="60" spans="2:11" s="1" customFormat="1" ht="15" customHeight="1">
      <c r="B60" s="121"/>
      <c r="C60" s="126"/>
      <c r="D60" s="338" t="s">
        <v>1007</v>
      </c>
      <c r="E60" s="338"/>
      <c r="F60" s="338"/>
      <c r="G60" s="338"/>
      <c r="H60" s="338"/>
      <c r="I60" s="338"/>
      <c r="J60" s="338"/>
      <c r="K60" s="122"/>
    </row>
    <row r="61" spans="2:11" s="1" customFormat="1" ht="15" customHeight="1">
      <c r="B61" s="121"/>
      <c r="C61" s="126"/>
      <c r="D61" s="338" t="s">
        <v>1008</v>
      </c>
      <c r="E61" s="338"/>
      <c r="F61" s="338"/>
      <c r="G61" s="338"/>
      <c r="H61" s="338"/>
      <c r="I61" s="338"/>
      <c r="J61" s="338"/>
      <c r="K61" s="122"/>
    </row>
    <row r="62" spans="2:11" s="1" customFormat="1" ht="15" customHeight="1">
      <c r="B62" s="121"/>
      <c r="C62" s="126"/>
      <c r="D62" s="342" t="s">
        <v>1009</v>
      </c>
      <c r="E62" s="342"/>
      <c r="F62" s="342"/>
      <c r="G62" s="342"/>
      <c r="H62" s="342"/>
      <c r="I62" s="342"/>
      <c r="J62" s="342"/>
      <c r="K62" s="122"/>
    </row>
    <row r="63" spans="2:11" s="1" customFormat="1" ht="15" customHeight="1">
      <c r="B63" s="121"/>
      <c r="C63" s="126"/>
      <c r="D63" s="338" t="s">
        <v>1010</v>
      </c>
      <c r="E63" s="338"/>
      <c r="F63" s="338"/>
      <c r="G63" s="338"/>
      <c r="H63" s="338"/>
      <c r="I63" s="338"/>
      <c r="J63" s="338"/>
      <c r="K63" s="122"/>
    </row>
    <row r="64" spans="2:11" s="1" customFormat="1" ht="12.75" customHeight="1">
      <c r="B64" s="121"/>
      <c r="C64" s="126"/>
      <c r="D64" s="126"/>
      <c r="E64" s="129"/>
      <c r="F64" s="126"/>
      <c r="G64" s="126"/>
      <c r="H64" s="126"/>
      <c r="I64" s="126"/>
      <c r="J64" s="126"/>
      <c r="K64" s="122"/>
    </row>
    <row r="65" spans="2:11" s="1" customFormat="1" ht="15" customHeight="1">
      <c r="B65" s="121"/>
      <c r="C65" s="126"/>
      <c r="D65" s="338" t="s">
        <v>1011</v>
      </c>
      <c r="E65" s="338"/>
      <c r="F65" s="338"/>
      <c r="G65" s="338"/>
      <c r="H65" s="338"/>
      <c r="I65" s="338"/>
      <c r="J65" s="338"/>
      <c r="K65" s="122"/>
    </row>
    <row r="66" spans="2:11" s="1" customFormat="1" ht="15" customHeight="1">
      <c r="B66" s="121"/>
      <c r="C66" s="126"/>
      <c r="D66" s="342" t="s">
        <v>1012</v>
      </c>
      <c r="E66" s="342"/>
      <c r="F66" s="342"/>
      <c r="G66" s="342"/>
      <c r="H66" s="342"/>
      <c r="I66" s="342"/>
      <c r="J66" s="342"/>
      <c r="K66" s="122"/>
    </row>
    <row r="67" spans="2:11" s="1" customFormat="1" ht="15" customHeight="1">
      <c r="B67" s="121"/>
      <c r="C67" s="126"/>
      <c r="D67" s="338" t="s">
        <v>1013</v>
      </c>
      <c r="E67" s="338"/>
      <c r="F67" s="338"/>
      <c r="G67" s="338"/>
      <c r="H67" s="338"/>
      <c r="I67" s="338"/>
      <c r="J67" s="338"/>
      <c r="K67" s="122"/>
    </row>
    <row r="68" spans="2:11" s="1" customFormat="1" ht="15" customHeight="1">
      <c r="B68" s="121"/>
      <c r="C68" s="126"/>
      <c r="D68" s="338" t="s">
        <v>1014</v>
      </c>
      <c r="E68" s="338"/>
      <c r="F68" s="338"/>
      <c r="G68" s="338"/>
      <c r="H68" s="338"/>
      <c r="I68" s="338"/>
      <c r="J68" s="338"/>
      <c r="K68" s="122"/>
    </row>
    <row r="69" spans="2:11" s="1" customFormat="1" ht="15" customHeight="1">
      <c r="B69" s="121"/>
      <c r="C69" s="126"/>
      <c r="D69" s="338" t="s">
        <v>1015</v>
      </c>
      <c r="E69" s="338"/>
      <c r="F69" s="338"/>
      <c r="G69" s="338"/>
      <c r="H69" s="338"/>
      <c r="I69" s="338"/>
      <c r="J69" s="338"/>
      <c r="K69" s="122"/>
    </row>
    <row r="70" spans="2:11" s="1" customFormat="1" ht="15" customHeight="1">
      <c r="B70" s="121"/>
      <c r="C70" s="126"/>
      <c r="D70" s="338" t="s">
        <v>1016</v>
      </c>
      <c r="E70" s="338"/>
      <c r="F70" s="338"/>
      <c r="G70" s="338"/>
      <c r="H70" s="338"/>
      <c r="I70" s="338"/>
      <c r="J70" s="338"/>
      <c r="K70" s="122"/>
    </row>
    <row r="71" spans="2:11" s="1" customFormat="1" ht="12.75" customHeight="1">
      <c r="B71" s="130"/>
      <c r="C71" s="131"/>
      <c r="D71" s="131"/>
      <c r="E71" s="131"/>
      <c r="F71" s="131"/>
      <c r="G71" s="131"/>
      <c r="H71" s="131"/>
      <c r="I71" s="131"/>
      <c r="J71" s="131"/>
      <c r="K71" s="132"/>
    </row>
    <row r="72" spans="2:11" s="1" customFormat="1" ht="18.75" customHeight="1">
      <c r="B72" s="133"/>
      <c r="C72" s="133"/>
      <c r="D72" s="133"/>
      <c r="E72" s="133"/>
      <c r="F72" s="133"/>
      <c r="G72" s="133"/>
      <c r="H72" s="133"/>
      <c r="I72" s="133"/>
      <c r="J72" s="133"/>
      <c r="K72" s="134"/>
    </row>
    <row r="73" spans="2:11" s="1" customFormat="1" ht="18.75" customHeight="1">
      <c r="B73" s="134"/>
      <c r="C73" s="134"/>
      <c r="D73" s="134"/>
      <c r="E73" s="134"/>
      <c r="F73" s="134"/>
      <c r="G73" s="134"/>
      <c r="H73" s="134"/>
      <c r="I73" s="134"/>
      <c r="J73" s="134"/>
      <c r="K73" s="134"/>
    </row>
    <row r="74" spans="2:11" s="1" customFormat="1" ht="7.5" customHeight="1">
      <c r="B74" s="135"/>
      <c r="C74" s="136"/>
      <c r="D74" s="136"/>
      <c r="E74" s="136"/>
      <c r="F74" s="136"/>
      <c r="G74" s="136"/>
      <c r="H74" s="136"/>
      <c r="I74" s="136"/>
      <c r="J74" s="136"/>
      <c r="K74" s="137"/>
    </row>
    <row r="75" spans="2:11" s="1" customFormat="1" ht="45" customHeight="1">
      <c r="B75" s="138"/>
      <c r="C75" s="339" t="s">
        <v>1017</v>
      </c>
      <c r="D75" s="339"/>
      <c r="E75" s="339"/>
      <c r="F75" s="339"/>
      <c r="G75" s="339"/>
      <c r="H75" s="339"/>
      <c r="I75" s="339"/>
      <c r="J75" s="339"/>
      <c r="K75" s="139"/>
    </row>
    <row r="76" spans="2:11" s="1" customFormat="1" ht="17.25" customHeight="1">
      <c r="B76" s="138"/>
      <c r="C76" s="140" t="s">
        <v>1018</v>
      </c>
      <c r="D76" s="140"/>
      <c r="E76" s="140"/>
      <c r="F76" s="140" t="s">
        <v>1019</v>
      </c>
      <c r="G76" s="141"/>
      <c r="H76" s="140" t="s">
        <v>52</v>
      </c>
      <c r="I76" s="140" t="s">
        <v>54</v>
      </c>
      <c r="J76" s="140" t="s">
        <v>1020</v>
      </c>
      <c r="K76" s="139"/>
    </row>
    <row r="77" spans="2:11" s="1" customFormat="1" ht="17.25" customHeight="1">
      <c r="B77" s="138"/>
      <c r="C77" s="142" t="s">
        <v>1021</v>
      </c>
      <c r="D77" s="142"/>
      <c r="E77" s="142"/>
      <c r="F77" s="143" t="s">
        <v>1022</v>
      </c>
      <c r="G77" s="144"/>
      <c r="H77" s="142"/>
      <c r="I77" s="142"/>
      <c r="J77" s="142" t="s">
        <v>1023</v>
      </c>
      <c r="K77" s="139"/>
    </row>
    <row r="78" spans="2:11" s="1" customFormat="1" ht="5.25" customHeight="1">
      <c r="B78" s="138"/>
      <c r="C78" s="145"/>
      <c r="D78" s="145"/>
      <c r="E78" s="145"/>
      <c r="F78" s="145"/>
      <c r="G78" s="146"/>
      <c r="H78" s="145"/>
      <c r="I78" s="145"/>
      <c r="J78" s="145"/>
      <c r="K78" s="139"/>
    </row>
    <row r="79" spans="2:11" s="1" customFormat="1" ht="15" customHeight="1">
      <c r="B79" s="138"/>
      <c r="C79" s="127" t="s">
        <v>51</v>
      </c>
      <c r="D79" s="147"/>
      <c r="E79" s="147"/>
      <c r="F79" s="148" t="s">
        <v>1024</v>
      </c>
      <c r="G79" s="149"/>
      <c r="H79" s="127" t="s">
        <v>1025</v>
      </c>
      <c r="I79" s="127" t="s">
        <v>1026</v>
      </c>
      <c r="J79" s="127">
        <v>20</v>
      </c>
      <c r="K79" s="139"/>
    </row>
    <row r="80" spans="2:11" s="1" customFormat="1" ht="15" customHeight="1">
      <c r="B80" s="138"/>
      <c r="C80" s="127" t="s">
        <v>1027</v>
      </c>
      <c r="D80" s="127"/>
      <c r="E80" s="127"/>
      <c r="F80" s="148" t="s">
        <v>1024</v>
      </c>
      <c r="G80" s="149"/>
      <c r="H80" s="127" t="s">
        <v>1028</v>
      </c>
      <c r="I80" s="127" t="s">
        <v>1026</v>
      </c>
      <c r="J80" s="127">
        <v>120</v>
      </c>
      <c r="K80" s="139"/>
    </row>
    <row r="81" spans="2:11" s="1" customFormat="1" ht="15" customHeight="1">
      <c r="B81" s="150"/>
      <c r="C81" s="127" t="s">
        <v>1029</v>
      </c>
      <c r="D81" s="127"/>
      <c r="E81" s="127"/>
      <c r="F81" s="148" t="s">
        <v>1030</v>
      </c>
      <c r="G81" s="149"/>
      <c r="H81" s="127" t="s">
        <v>1031</v>
      </c>
      <c r="I81" s="127" t="s">
        <v>1026</v>
      </c>
      <c r="J81" s="127">
        <v>50</v>
      </c>
      <c r="K81" s="139"/>
    </row>
    <row r="82" spans="2:11" s="1" customFormat="1" ht="15" customHeight="1">
      <c r="B82" s="150"/>
      <c r="C82" s="127" t="s">
        <v>1032</v>
      </c>
      <c r="D82" s="127"/>
      <c r="E82" s="127"/>
      <c r="F82" s="148" t="s">
        <v>1024</v>
      </c>
      <c r="G82" s="149"/>
      <c r="H82" s="127" t="s">
        <v>1033</v>
      </c>
      <c r="I82" s="127" t="s">
        <v>1034</v>
      </c>
      <c r="J82" s="127"/>
      <c r="K82" s="139"/>
    </row>
    <row r="83" spans="2:11" s="1" customFormat="1" ht="15" customHeight="1">
      <c r="B83" s="150"/>
      <c r="C83" s="151" t="s">
        <v>1035</v>
      </c>
      <c r="D83" s="151"/>
      <c r="E83" s="151"/>
      <c r="F83" s="152" t="s">
        <v>1030</v>
      </c>
      <c r="G83" s="151"/>
      <c r="H83" s="151" t="s">
        <v>1036</v>
      </c>
      <c r="I83" s="151" t="s">
        <v>1026</v>
      </c>
      <c r="J83" s="151">
        <v>15</v>
      </c>
      <c r="K83" s="139"/>
    </row>
    <row r="84" spans="2:11" s="1" customFormat="1" ht="15" customHeight="1">
      <c r="B84" s="150"/>
      <c r="C84" s="151" t="s">
        <v>1037</v>
      </c>
      <c r="D84" s="151"/>
      <c r="E84" s="151"/>
      <c r="F84" s="152" t="s">
        <v>1030</v>
      </c>
      <c r="G84" s="151"/>
      <c r="H84" s="151" t="s">
        <v>1038</v>
      </c>
      <c r="I84" s="151" t="s">
        <v>1026</v>
      </c>
      <c r="J84" s="151">
        <v>15</v>
      </c>
      <c r="K84" s="139"/>
    </row>
    <row r="85" spans="2:11" s="1" customFormat="1" ht="15" customHeight="1">
      <c r="B85" s="150"/>
      <c r="C85" s="151" t="s">
        <v>1039</v>
      </c>
      <c r="D85" s="151"/>
      <c r="E85" s="151"/>
      <c r="F85" s="152" t="s">
        <v>1030</v>
      </c>
      <c r="G85" s="151"/>
      <c r="H85" s="151" t="s">
        <v>1040</v>
      </c>
      <c r="I85" s="151" t="s">
        <v>1026</v>
      </c>
      <c r="J85" s="151">
        <v>20</v>
      </c>
      <c r="K85" s="139"/>
    </row>
    <row r="86" spans="2:11" s="1" customFormat="1" ht="15" customHeight="1">
      <c r="B86" s="150"/>
      <c r="C86" s="151" t="s">
        <v>1041</v>
      </c>
      <c r="D86" s="151"/>
      <c r="E86" s="151"/>
      <c r="F86" s="152" t="s">
        <v>1030</v>
      </c>
      <c r="G86" s="151"/>
      <c r="H86" s="151" t="s">
        <v>1042</v>
      </c>
      <c r="I86" s="151" t="s">
        <v>1026</v>
      </c>
      <c r="J86" s="151">
        <v>20</v>
      </c>
      <c r="K86" s="139"/>
    </row>
    <row r="87" spans="2:11" s="1" customFormat="1" ht="15" customHeight="1">
      <c r="B87" s="150"/>
      <c r="C87" s="127" t="s">
        <v>1043</v>
      </c>
      <c r="D87" s="127"/>
      <c r="E87" s="127"/>
      <c r="F87" s="148" t="s">
        <v>1030</v>
      </c>
      <c r="G87" s="149"/>
      <c r="H87" s="127" t="s">
        <v>1044</v>
      </c>
      <c r="I87" s="127" t="s">
        <v>1026</v>
      </c>
      <c r="J87" s="127">
        <v>50</v>
      </c>
      <c r="K87" s="139"/>
    </row>
    <row r="88" spans="2:11" s="1" customFormat="1" ht="15" customHeight="1">
      <c r="B88" s="150"/>
      <c r="C88" s="127" t="s">
        <v>1045</v>
      </c>
      <c r="D88" s="127"/>
      <c r="E88" s="127"/>
      <c r="F88" s="148" t="s">
        <v>1030</v>
      </c>
      <c r="G88" s="149"/>
      <c r="H88" s="127" t="s">
        <v>1046</v>
      </c>
      <c r="I88" s="127" t="s">
        <v>1026</v>
      </c>
      <c r="J88" s="127">
        <v>20</v>
      </c>
      <c r="K88" s="139"/>
    </row>
    <row r="89" spans="2:11" s="1" customFormat="1" ht="15" customHeight="1">
      <c r="B89" s="150"/>
      <c r="C89" s="127" t="s">
        <v>1047</v>
      </c>
      <c r="D89" s="127"/>
      <c r="E89" s="127"/>
      <c r="F89" s="148" t="s">
        <v>1030</v>
      </c>
      <c r="G89" s="149"/>
      <c r="H89" s="127" t="s">
        <v>1048</v>
      </c>
      <c r="I89" s="127" t="s">
        <v>1026</v>
      </c>
      <c r="J89" s="127">
        <v>20</v>
      </c>
      <c r="K89" s="139"/>
    </row>
    <row r="90" spans="2:11" s="1" customFormat="1" ht="15" customHeight="1">
      <c r="B90" s="150"/>
      <c r="C90" s="127" t="s">
        <v>1049</v>
      </c>
      <c r="D90" s="127"/>
      <c r="E90" s="127"/>
      <c r="F90" s="148" t="s">
        <v>1030</v>
      </c>
      <c r="G90" s="149"/>
      <c r="H90" s="127" t="s">
        <v>1050</v>
      </c>
      <c r="I90" s="127" t="s">
        <v>1026</v>
      </c>
      <c r="J90" s="127">
        <v>50</v>
      </c>
      <c r="K90" s="139"/>
    </row>
    <row r="91" spans="2:11" s="1" customFormat="1" ht="15" customHeight="1">
      <c r="B91" s="150"/>
      <c r="C91" s="127" t="s">
        <v>1051</v>
      </c>
      <c r="D91" s="127"/>
      <c r="E91" s="127"/>
      <c r="F91" s="148" t="s">
        <v>1030</v>
      </c>
      <c r="G91" s="149"/>
      <c r="H91" s="127" t="s">
        <v>1051</v>
      </c>
      <c r="I91" s="127" t="s">
        <v>1026</v>
      </c>
      <c r="J91" s="127">
        <v>50</v>
      </c>
      <c r="K91" s="139"/>
    </row>
    <row r="92" spans="2:11" s="1" customFormat="1" ht="15" customHeight="1">
      <c r="B92" s="150"/>
      <c r="C92" s="127" t="s">
        <v>1052</v>
      </c>
      <c r="D92" s="127"/>
      <c r="E92" s="127"/>
      <c r="F92" s="148" t="s">
        <v>1030</v>
      </c>
      <c r="G92" s="149"/>
      <c r="H92" s="127" t="s">
        <v>1053</v>
      </c>
      <c r="I92" s="127" t="s">
        <v>1026</v>
      </c>
      <c r="J92" s="127">
        <v>255</v>
      </c>
      <c r="K92" s="139"/>
    </row>
    <row r="93" spans="2:11" s="1" customFormat="1" ht="15" customHeight="1">
      <c r="B93" s="150"/>
      <c r="C93" s="127" t="s">
        <v>1054</v>
      </c>
      <c r="D93" s="127"/>
      <c r="E93" s="127"/>
      <c r="F93" s="148" t="s">
        <v>1024</v>
      </c>
      <c r="G93" s="149"/>
      <c r="H93" s="127" t="s">
        <v>1055</v>
      </c>
      <c r="I93" s="127" t="s">
        <v>1056</v>
      </c>
      <c r="J93" s="127"/>
      <c r="K93" s="139"/>
    </row>
    <row r="94" spans="2:11" s="1" customFormat="1" ht="15" customHeight="1">
      <c r="B94" s="150"/>
      <c r="C94" s="127" t="s">
        <v>1057</v>
      </c>
      <c r="D94" s="127"/>
      <c r="E94" s="127"/>
      <c r="F94" s="148" t="s">
        <v>1024</v>
      </c>
      <c r="G94" s="149"/>
      <c r="H94" s="127" t="s">
        <v>1058</v>
      </c>
      <c r="I94" s="127" t="s">
        <v>1059</v>
      </c>
      <c r="J94" s="127"/>
      <c r="K94" s="139"/>
    </row>
    <row r="95" spans="2:11" s="1" customFormat="1" ht="15" customHeight="1">
      <c r="B95" s="150"/>
      <c r="C95" s="127" t="s">
        <v>1060</v>
      </c>
      <c r="D95" s="127"/>
      <c r="E95" s="127"/>
      <c r="F95" s="148" t="s">
        <v>1024</v>
      </c>
      <c r="G95" s="149"/>
      <c r="H95" s="127" t="s">
        <v>1060</v>
      </c>
      <c r="I95" s="127" t="s">
        <v>1059</v>
      </c>
      <c r="J95" s="127"/>
      <c r="K95" s="139"/>
    </row>
    <row r="96" spans="2:11" s="1" customFormat="1" ht="15" customHeight="1">
      <c r="B96" s="150"/>
      <c r="C96" s="127" t="s">
        <v>37</v>
      </c>
      <c r="D96" s="127"/>
      <c r="E96" s="127"/>
      <c r="F96" s="148" t="s">
        <v>1024</v>
      </c>
      <c r="G96" s="149"/>
      <c r="H96" s="127" t="s">
        <v>1061</v>
      </c>
      <c r="I96" s="127" t="s">
        <v>1059</v>
      </c>
      <c r="J96" s="127"/>
      <c r="K96" s="139"/>
    </row>
    <row r="97" spans="2:11" s="1" customFormat="1" ht="15" customHeight="1">
      <c r="B97" s="150"/>
      <c r="C97" s="127" t="s">
        <v>46</v>
      </c>
      <c r="D97" s="127"/>
      <c r="E97" s="127"/>
      <c r="F97" s="148" t="s">
        <v>1024</v>
      </c>
      <c r="G97" s="149"/>
      <c r="H97" s="127" t="s">
        <v>1062</v>
      </c>
      <c r="I97" s="127" t="s">
        <v>1059</v>
      </c>
      <c r="J97" s="127"/>
      <c r="K97" s="139"/>
    </row>
    <row r="98" spans="2:11" s="1" customFormat="1" ht="15" customHeight="1">
      <c r="B98" s="153"/>
      <c r="C98" s="154"/>
      <c r="D98" s="154"/>
      <c r="E98" s="154"/>
      <c r="F98" s="154"/>
      <c r="G98" s="154"/>
      <c r="H98" s="154"/>
      <c r="I98" s="154"/>
      <c r="J98" s="154"/>
      <c r="K98" s="155"/>
    </row>
    <row r="99" spans="2:11" s="1" customFormat="1" ht="18.75" customHeight="1">
      <c r="B99" s="156"/>
      <c r="C99" s="157"/>
      <c r="D99" s="157"/>
      <c r="E99" s="157"/>
      <c r="F99" s="157"/>
      <c r="G99" s="157"/>
      <c r="H99" s="157"/>
      <c r="I99" s="157"/>
      <c r="J99" s="157"/>
      <c r="K99" s="156"/>
    </row>
    <row r="100" spans="2:11" s="1" customFormat="1" ht="18.75" customHeight="1">
      <c r="B100" s="134"/>
      <c r="C100" s="134"/>
      <c r="D100" s="134"/>
      <c r="E100" s="134"/>
      <c r="F100" s="134"/>
      <c r="G100" s="134"/>
      <c r="H100" s="134"/>
      <c r="I100" s="134"/>
      <c r="J100" s="134"/>
      <c r="K100" s="134"/>
    </row>
    <row r="101" spans="2:11" s="1" customFormat="1" ht="7.5" customHeight="1">
      <c r="B101" s="135"/>
      <c r="C101" s="136"/>
      <c r="D101" s="136"/>
      <c r="E101" s="136"/>
      <c r="F101" s="136"/>
      <c r="G101" s="136"/>
      <c r="H101" s="136"/>
      <c r="I101" s="136"/>
      <c r="J101" s="136"/>
      <c r="K101" s="137"/>
    </row>
    <row r="102" spans="2:11" s="1" customFormat="1" ht="45" customHeight="1">
      <c r="B102" s="138"/>
      <c r="C102" s="339" t="s">
        <v>1063</v>
      </c>
      <c r="D102" s="339"/>
      <c r="E102" s="339"/>
      <c r="F102" s="339"/>
      <c r="G102" s="339"/>
      <c r="H102" s="339"/>
      <c r="I102" s="339"/>
      <c r="J102" s="339"/>
      <c r="K102" s="139"/>
    </row>
    <row r="103" spans="2:11" s="1" customFormat="1" ht="17.25" customHeight="1">
      <c r="B103" s="138"/>
      <c r="C103" s="140" t="s">
        <v>1018</v>
      </c>
      <c r="D103" s="140"/>
      <c r="E103" s="140"/>
      <c r="F103" s="140" t="s">
        <v>1019</v>
      </c>
      <c r="G103" s="141"/>
      <c r="H103" s="140" t="s">
        <v>52</v>
      </c>
      <c r="I103" s="140" t="s">
        <v>54</v>
      </c>
      <c r="J103" s="140" t="s">
        <v>1020</v>
      </c>
      <c r="K103" s="139"/>
    </row>
    <row r="104" spans="2:11" s="1" customFormat="1" ht="17.25" customHeight="1">
      <c r="B104" s="138"/>
      <c r="C104" s="142" t="s">
        <v>1021</v>
      </c>
      <c r="D104" s="142"/>
      <c r="E104" s="142"/>
      <c r="F104" s="143" t="s">
        <v>1022</v>
      </c>
      <c r="G104" s="144"/>
      <c r="H104" s="142"/>
      <c r="I104" s="142"/>
      <c r="J104" s="142" t="s">
        <v>1023</v>
      </c>
      <c r="K104" s="139"/>
    </row>
    <row r="105" spans="2:11" s="1" customFormat="1" ht="5.25" customHeight="1">
      <c r="B105" s="138"/>
      <c r="C105" s="140"/>
      <c r="D105" s="140"/>
      <c r="E105" s="140"/>
      <c r="F105" s="140"/>
      <c r="G105" s="158"/>
      <c r="H105" s="140"/>
      <c r="I105" s="140"/>
      <c r="J105" s="140"/>
      <c r="K105" s="139"/>
    </row>
    <row r="106" spans="2:11" s="1" customFormat="1" ht="15" customHeight="1">
      <c r="B106" s="138"/>
      <c r="C106" s="127" t="s">
        <v>51</v>
      </c>
      <c r="D106" s="147"/>
      <c r="E106" s="147"/>
      <c r="F106" s="148" t="s">
        <v>1024</v>
      </c>
      <c r="G106" s="127"/>
      <c r="H106" s="127" t="s">
        <v>1064</v>
      </c>
      <c r="I106" s="127" t="s">
        <v>1026</v>
      </c>
      <c r="J106" s="127">
        <v>20</v>
      </c>
      <c r="K106" s="139"/>
    </row>
    <row r="107" spans="2:11" s="1" customFormat="1" ht="15" customHeight="1">
      <c r="B107" s="138"/>
      <c r="C107" s="127" t="s">
        <v>1027</v>
      </c>
      <c r="D107" s="127"/>
      <c r="E107" s="127"/>
      <c r="F107" s="148" t="s">
        <v>1024</v>
      </c>
      <c r="G107" s="127"/>
      <c r="H107" s="127" t="s">
        <v>1064</v>
      </c>
      <c r="I107" s="127" t="s">
        <v>1026</v>
      </c>
      <c r="J107" s="127">
        <v>120</v>
      </c>
      <c r="K107" s="139"/>
    </row>
    <row r="108" spans="2:11" s="1" customFormat="1" ht="15" customHeight="1">
      <c r="B108" s="150"/>
      <c r="C108" s="127" t="s">
        <v>1029</v>
      </c>
      <c r="D108" s="127"/>
      <c r="E108" s="127"/>
      <c r="F108" s="148" t="s">
        <v>1030</v>
      </c>
      <c r="G108" s="127"/>
      <c r="H108" s="127" t="s">
        <v>1064</v>
      </c>
      <c r="I108" s="127" t="s">
        <v>1026</v>
      </c>
      <c r="J108" s="127">
        <v>50</v>
      </c>
      <c r="K108" s="139"/>
    </row>
    <row r="109" spans="2:11" s="1" customFormat="1" ht="15" customHeight="1">
      <c r="B109" s="150"/>
      <c r="C109" s="127" t="s">
        <v>1032</v>
      </c>
      <c r="D109" s="127"/>
      <c r="E109" s="127"/>
      <c r="F109" s="148" t="s">
        <v>1024</v>
      </c>
      <c r="G109" s="127"/>
      <c r="H109" s="127" t="s">
        <v>1064</v>
      </c>
      <c r="I109" s="127" t="s">
        <v>1034</v>
      </c>
      <c r="J109" s="127"/>
      <c r="K109" s="139"/>
    </row>
    <row r="110" spans="2:11" s="1" customFormat="1" ht="15" customHeight="1">
      <c r="B110" s="150"/>
      <c r="C110" s="127" t="s">
        <v>1043</v>
      </c>
      <c r="D110" s="127"/>
      <c r="E110" s="127"/>
      <c r="F110" s="148" t="s">
        <v>1030</v>
      </c>
      <c r="G110" s="127"/>
      <c r="H110" s="127" t="s">
        <v>1064</v>
      </c>
      <c r="I110" s="127" t="s">
        <v>1026</v>
      </c>
      <c r="J110" s="127">
        <v>50</v>
      </c>
      <c r="K110" s="139"/>
    </row>
    <row r="111" spans="2:11" s="1" customFormat="1" ht="15" customHeight="1">
      <c r="B111" s="150"/>
      <c r="C111" s="127" t="s">
        <v>1051</v>
      </c>
      <c r="D111" s="127"/>
      <c r="E111" s="127"/>
      <c r="F111" s="148" t="s">
        <v>1030</v>
      </c>
      <c r="G111" s="127"/>
      <c r="H111" s="127" t="s">
        <v>1064</v>
      </c>
      <c r="I111" s="127" t="s">
        <v>1026</v>
      </c>
      <c r="J111" s="127">
        <v>50</v>
      </c>
      <c r="K111" s="139"/>
    </row>
    <row r="112" spans="2:11" s="1" customFormat="1" ht="15" customHeight="1">
      <c r="B112" s="150"/>
      <c r="C112" s="127" t="s">
        <v>1049</v>
      </c>
      <c r="D112" s="127"/>
      <c r="E112" s="127"/>
      <c r="F112" s="148" t="s">
        <v>1030</v>
      </c>
      <c r="G112" s="127"/>
      <c r="H112" s="127" t="s">
        <v>1064</v>
      </c>
      <c r="I112" s="127" t="s">
        <v>1026</v>
      </c>
      <c r="J112" s="127">
        <v>50</v>
      </c>
      <c r="K112" s="139"/>
    </row>
    <row r="113" spans="2:11" s="1" customFormat="1" ht="15" customHeight="1">
      <c r="B113" s="150"/>
      <c r="C113" s="127" t="s">
        <v>51</v>
      </c>
      <c r="D113" s="127"/>
      <c r="E113" s="127"/>
      <c r="F113" s="148" t="s">
        <v>1024</v>
      </c>
      <c r="G113" s="127"/>
      <c r="H113" s="127" t="s">
        <v>1065</v>
      </c>
      <c r="I113" s="127" t="s">
        <v>1026</v>
      </c>
      <c r="J113" s="127">
        <v>20</v>
      </c>
      <c r="K113" s="139"/>
    </row>
    <row r="114" spans="2:11" s="1" customFormat="1" ht="15" customHeight="1">
      <c r="B114" s="150"/>
      <c r="C114" s="127" t="s">
        <v>1066</v>
      </c>
      <c r="D114" s="127"/>
      <c r="E114" s="127"/>
      <c r="F114" s="148" t="s">
        <v>1024</v>
      </c>
      <c r="G114" s="127"/>
      <c r="H114" s="127" t="s">
        <v>1067</v>
      </c>
      <c r="I114" s="127" t="s">
        <v>1026</v>
      </c>
      <c r="J114" s="127">
        <v>120</v>
      </c>
      <c r="K114" s="139"/>
    </row>
    <row r="115" spans="2:11" s="1" customFormat="1" ht="15" customHeight="1">
      <c r="B115" s="150"/>
      <c r="C115" s="127" t="s">
        <v>37</v>
      </c>
      <c r="D115" s="127"/>
      <c r="E115" s="127"/>
      <c r="F115" s="148" t="s">
        <v>1024</v>
      </c>
      <c r="G115" s="127"/>
      <c r="H115" s="127" t="s">
        <v>1068</v>
      </c>
      <c r="I115" s="127" t="s">
        <v>1059</v>
      </c>
      <c r="J115" s="127"/>
      <c r="K115" s="139"/>
    </row>
    <row r="116" spans="2:11" s="1" customFormat="1" ht="15" customHeight="1">
      <c r="B116" s="150"/>
      <c r="C116" s="127" t="s">
        <v>46</v>
      </c>
      <c r="D116" s="127"/>
      <c r="E116" s="127"/>
      <c r="F116" s="148" t="s">
        <v>1024</v>
      </c>
      <c r="G116" s="127"/>
      <c r="H116" s="127" t="s">
        <v>1069</v>
      </c>
      <c r="I116" s="127" t="s">
        <v>1059</v>
      </c>
      <c r="J116" s="127"/>
      <c r="K116" s="139"/>
    </row>
    <row r="117" spans="2:11" s="1" customFormat="1" ht="15" customHeight="1">
      <c r="B117" s="150"/>
      <c r="C117" s="127" t="s">
        <v>54</v>
      </c>
      <c r="D117" s="127"/>
      <c r="E117" s="127"/>
      <c r="F117" s="148" t="s">
        <v>1024</v>
      </c>
      <c r="G117" s="127"/>
      <c r="H117" s="127" t="s">
        <v>1070</v>
      </c>
      <c r="I117" s="127" t="s">
        <v>1071</v>
      </c>
      <c r="J117" s="127"/>
      <c r="K117" s="139"/>
    </row>
    <row r="118" spans="2:11" s="1" customFormat="1" ht="15" customHeight="1">
      <c r="B118" s="153"/>
      <c r="C118" s="159"/>
      <c r="D118" s="159"/>
      <c r="E118" s="159"/>
      <c r="F118" s="159"/>
      <c r="G118" s="159"/>
      <c r="H118" s="159"/>
      <c r="I118" s="159"/>
      <c r="J118" s="159"/>
      <c r="K118" s="155"/>
    </row>
    <row r="119" spans="2:11" s="1" customFormat="1" ht="18.75" customHeight="1">
      <c r="B119" s="160"/>
      <c r="C119" s="161"/>
      <c r="D119" s="161"/>
      <c r="E119" s="161"/>
      <c r="F119" s="162"/>
      <c r="G119" s="161"/>
      <c r="H119" s="161"/>
      <c r="I119" s="161"/>
      <c r="J119" s="161"/>
      <c r="K119" s="160"/>
    </row>
    <row r="120" spans="2:11" s="1" customFormat="1" ht="18.75" customHeight="1">
      <c r="B120" s="134"/>
      <c r="C120" s="134"/>
      <c r="D120" s="134"/>
      <c r="E120" s="134"/>
      <c r="F120" s="134"/>
      <c r="G120" s="134"/>
      <c r="H120" s="134"/>
      <c r="I120" s="134"/>
      <c r="J120" s="134"/>
      <c r="K120" s="134"/>
    </row>
    <row r="121" spans="2:11" s="1" customFormat="1" ht="7.5" customHeight="1">
      <c r="B121" s="163"/>
      <c r="C121" s="164"/>
      <c r="D121" s="164"/>
      <c r="E121" s="164"/>
      <c r="F121" s="164"/>
      <c r="G121" s="164"/>
      <c r="H121" s="164"/>
      <c r="I121" s="164"/>
      <c r="J121" s="164"/>
      <c r="K121" s="165"/>
    </row>
    <row r="122" spans="2:11" s="1" customFormat="1" ht="45" customHeight="1">
      <c r="B122" s="166"/>
      <c r="C122" s="340" t="s">
        <v>1072</v>
      </c>
      <c r="D122" s="340"/>
      <c r="E122" s="340"/>
      <c r="F122" s="340"/>
      <c r="G122" s="340"/>
      <c r="H122" s="340"/>
      <c r="I122" s="340"/>
      <c r="J122" s="340"/>
      <c r="K122" s="167"/>
    </row>
    <row r="123" spans="2:11" s="1" customFormat="1" ht="17.25" customHeight="1">
      <c r="B123" s="168"/>
      <c r="C123" s="140" t="s">
        <v>1018</v>
      </c>
      <c r="D123" s="140"/>
      <c r="E123" s="140"/>
      <c r="F123" s="140" t="s">
        <v>1019</v>
      </c>
      <c r="G123" s="141"/>
      <c r="H123" s="140" t="s">
        <v>52</v>
      </c>
      <c r="I123" s="140" t="s">
        <v>54</v>
      </c>
      <c r="J123" s="140" t="s">
        <v>1020</v>
      </c>
      <c r="K123" s="169"/>
    </row>
    <row r="124" spans="2:11" s="1" customFormat="1" ht="17.25" customHeight="1">
      <c r="B124" s="168"/>
      <c r="C124" s="142" t="s">
        <v>1021</v>
      </c>
      <c r="D124" s="142"/>
      <c r="E124" s="142"/>
      <c r="F124" s="143" t="s">
        <v>1022</v>
      </c>
      <c r="G124" s="144"/>
      <c r="H124" s="142"/>
      <c r="I124" s="142"/>
      <c r="J124" s="142" t="s">
        <v>1023</v>
      </c>
      <c r="K124" s="169"/>
    </row>
    <row r="125" spans="2:11" s="1" customFormat="1" ht="5.25" customHeight="1">
      <c r="B125" s="170"/>
      <c r="C125" s="145"/>
      <c r="D125" s="145"/>
      <c r="E125" s="145"/>
      <c r="F125" s="145"/>
      <c r="G125" s="171"/>
      <c r="H125" s="145"/>
      <c r="I125" s="145"/>
      <c r="J125" s="145"/>
      <c r="K125" s="172"/>
    </row>
    <row r="126" spans="2:11" s="1" customFormat="1" ht="15" customHeight="1">
      <c r="B126" s="170"/>
      <c r="C126" s="127" t="s">
        <v>1027</v>
      </c>
      <c r="D126" s="147"/>
      <c r="E126" s="147"/>
      <c r="F126" s="148" t="s">
        <v>1024</v>
      </c>
      <c r="G126" s="127"/>
      <c r="H126" s="127" t="s">
        <v>1064</v>
      </c>
      <c r="I126" s="127" t="s">
        <v>1026</v>
      </c>
      <c r="J126" s="127">
        <v>120</v>
      </c>
      <c r="K126" s="173"/>
    </row>
    <row r="127" spans="2:11" s="1" customFormat="1" ht="15" customHeight="1">
      <c r="B127" s="170"/>
      <c r="C127" s="127" t="s">
        <v>1073</v>
      </c>
      <c r="D127" s="127"/>
      <c r="E127" s="127"/>
      <c r="F127" s="148" t="s">
        <v>1024</v>
      </c>
      <c r="G127" s="127"/>
      <c r="H127" s="127" t="s">
        <v>1074</v>
      </c>
      <c r="I127" s="127" t="s">
        <v>1026</v>
      </c>
      <c r="J127" s="127" t="s">
        <v>1075</v>
      </c>
      <c r="K127" s="173"/>
    </row>
    <row r="128" spans="2:11" s="1" customFormat="1" ht="15" customHeight="1">
      <c r="B128" s="170"/>
      <c r="C128" s="127" t="s">
        <v>972</v>
      </c>
      <c r="D128" s="127"/>
      <c r="E128" s="127"/>
      <c r="F128" s="148" t="s">
        <v>1024</v>
      </c>
      <c r="G128" s="127"/>
      <c r="H128" s="127" t="s">
        <v>1076</v>
      </c>
      <c r="I128" s="127" t="s">
        <v>1026</v>
      </c>
      <c r="J128" s="127" t="s">
        <v>1075</v>
      </c>
      <c r="K128" s="173"/>
    </row>
    <row r="129" spans="2:11" s="1" customFormat="1" ht="15" customHeight="1">
      <c r="B129" s="170"/>
      <c r="C129" s="127" t="s">
        <v>1035</v>
      </c>
      <c r="D129" s="127"/>
      <c r="E129" s="127"/>
      <c r="F129" s="148" t="s">
        <v>1030</v>
      </c>
      <c r="G129" s="127"/>
      <c r="H129" s="127" t="s">
        <v>1036</v>
      </c>
      <c r="I129" s="127" t="s">
        <v>1026</v>
      </c>
      <c r="J129" s="127">
        <v>15</v>
      </c>
      <c r="K129" s="173"/>
    </row>
    <row r="130" spans="2:11" s="1" customFormat="1" ht="15" customHeight="1">
      <c r="B130" s="170"/>
      <c r="C130" s="151" t="s">
        <v>1037</v>
      </c>
      <c r="D130" s="151"/>
      <c r="E130" s="151"/>
      <c r="F130" s="152" t="s">
        <v>1030</v>
      </c>
      <c r="G130" s="151"/>
      <c r="H130" s="151" t="s">
        <v>1038</v>
      </c>
      <c r="I130" s="151" t="s">
        <v>1026</v>
      </c>
      <c r="J130" s="151">
        <v>15</v>
      </c>
      <c r="K130" s="173"/>
    </row>
    <row r="131" spans="2:11" s="1" customFormat="1" ht="15" customHeight="1">
      <c r="B131" s="170"/>
      <c r="C131" s="151" t="s">
        <v>1039</v>
      </c>
      <c r="D131" s="151"/>
      <c r="E131" s="151"/>
      <c r="F131" s="152" t="s">
        <v>1030</v>
      </c>
      <c r="G131" s="151"/>
      <c r="H131" s="151" t="s">
        <v>1040</v>
      </c>
      <c r="I131" s="151" t="s">
        <v>1026</v>
      </c>
      <c r="J131" s="151">
        <v>20</v>
      </c>
      <c r="K131" s="173"/>
    </row>
    <row r="132" spans="2:11" s="1" customFormat="1" ht="15" customHeight="1">
      <c r="B132" s="170"/>
      <c r="C132" s="151" t="s">
        <v>1041</v>
      </c>
      <c r="D132" s="151"/>
      <c r="E132" s="151"/>
      <c r="F132" s="152" t="s">
        <v>1030</v>
      </c>
      <c r="G132" s="151"/>
      <c r="H132" s="151" t="s">
        <v>1042</v>
      </c>
      <c r="I132" s="151" t="s">
        <v>1026</v>
      </c>
      <c r="J132" s="151">
        <v>20</v>
      </c>
      <c r="K132" s="173"/>
    </row>
    <row r="133" spans="2:11" s="1" customFormat="1" ht="15" customHeight="1">
      <c r="B133" s="170"/>
      <c r="C133" s="127" t="s">
        <v>1029</v>
      </c>
      <c r="D133" s="127"/>
      <c r="E133" s="127"/>
      <c r="F133" s="148" t="s">
        <v>1030</v>
      </c>
      <c r="G133" s="127"/>
      <c r="H133" s="127" t="s">
        <v>1064</v>
      </c>
      <c r="I133" s="127" t="s">
        <v>1026</v>
      </c>
      <c r="J133" s="127">
        <v>50</v>
      </c>
      <c r="K133" s="173"/>
    </row>
    <row r="134" spans="2:11" s="1" customFormat="1" ht="15" customHeight="1">
      <c r="B134" s="170"/>
      <c r="C134" s="127" t="s">
        <v>1043</v>
      </c>
      <c r="D134" s="127"/>
      <c r="E134" s="127"/>
      <c r="F134" s="148" t="s">
        <v>1030</v>
      </c>
      <c r="G134" s="127"/>
      <c r="H134" s="127" t="s">
        <v>1064</v>
      </c>
      <c r="I134" s="127" t="s">
        <v>1026</v>
      </c>
      <c r="J134" s="127">
        <v>50</v>
      </c>
      <c r="K134" s="173"/>
    </row>
    <row r="135" spans="2:11" s="1" customFormat="1" ht="15" customHeight="1">
      <c r="B135" s="170"/>
      <c r="C135" s="127" t="s">
        <v>1049</v>
      </c>
      <c r="D135" s="127"/>
      <c r="E135" s="127"/>
      <c r="F135" s="148" t="s">
        <v>1030</v>
      </c>
      <c r="G135" s="127"/>
      <c r="H135" s="127" t="s">
        <v>1064</v>
      </c>
      <c r="I135" s="127" t="s">
        <v>1026</v>
      </c>
      <c r="J135" s="127">
        <v>50</v>
      </c>
      <c r="K135" s="173"/>
    </row>
    <row r="136" spans="2:11" s="1" customFormat="1" ht="15" customHeight="1">
      <c r="B136" s="170"/>
      <c r="C136" s="127" t="s">
        <v>1051</v>
      </c>
      <c r="D136" s="127"/>
      <c r="E136" s="127"/>
      <c r="F136" s="148" t="s">
        <v>1030</v>
      </c>
      <c r="G136" s="127"/>
      <c r="H136" s="127" t="s">
        <v>1064</v>
      </c>
      <c r="I136" s="127" t="s">
        <v>1026</v>
      </c>
      <c r="J136" s="127">
        <v>50</v>
      </c>
      <c r="K136" s="173"/>
    </row>
    <row r="137" spans="2:11" s="1" customFormat="1" ht="15" customHeight="1">
      <c r="B137" s="170"/>
      <c r="C137" s="127" t="s">
        <v>1052</v>
      </c>
      <c r="D137" s="127"/>
      <c r="E137" s="127"/>
      <c r="F137" s="148" t="s">
        <v>1030</v>
      </c>
      <c r="G137" s="127"/>
      <c r="H137" s="127" t="s">
        <v>1077</v>
      </c>
      <c r="I137" s="127" t="s">
        <v>1026</v>
      </c>
      <c r="J137" s="127">
        <v>255</v>
      </c>
      <c r="K137" s="173"/>
    </row>
    <row r="138" spans="2:11" s="1" customFormat="1" ht="15" customHeight="1">
      <c r="B138" s="170"/>
      <c r="C138" s="127" t="s">
        <v>1054</v>
      </c>
      <c r="D138" s="127"/>
      <c r="E138" s="127"/>
      <c r="F138" s="148" t="s">
        <v>1024</v>
      </c>
      <c r="G138" s="127"/>
      <c r="H138" s="127" t="s">
        <v>1078</v>
      </c>
      <c r="I138" s="127" t="s">
        <v>1056</v>
      </c>
      <c r="J138" s="127"/>
      <c r="K138" s="173"/>
    </row>
    <row r="139" spans="2:11" s="1" customFormat="1" ht="15" customHeight="1">
      <c r="B139" s="170"/>
      <c r="C139" s="127" t="s">
        <v>1057</v>
      </c>
      <c r="D139" s="127"/>
      <c r="E139" s="127"/>
      <c r="F139" s="148" t="s">
        <v>1024</v>
      </c>
      <c r="G139" s="127"/>
      <c r="H139" s="127" t="s">
        <v>1079</v>
      </c>
      <c r="I139" s="127" t="s">
        <v>1059</v>
      </c>
      <c r="J139" s="127"/>
      <c r="K139" s="173"/>
    </row>
    <row r="140" spans="2:11" s="1" customFormat="1" ht="15" customHeight="1">
      <c r="B140" s="170"/>
      <c r="C140" s="127" t="s">
        <v>1060</v>
      </c>
      <c r="D140" s="127"/>
      <c r="E140" s="127"/>
      <c r="F140" s="148" t="s">
        <v>1024</v>
      </c>
      <c r="G140" s="127"/>
      <c r="H140" s="127" t="s">
        <v>1060</v>
      </c>
      <c r="I140" s="127" t="s">
        <v>1059</v>
      </c>
      <c r="J140" s="127"/>
      <c r="K140" s="173"/>
    </row>
    <row r="141" spans="2:11" s="1" customFormat="1" ht="15" customHeight="1">
      <c r="B141" s="170"/>
      <c r="C141" s="127" t="s">
        <v>37</v>
      </c>
      <c r="D141" s="127"/>
      <c r="E141" s="127"/>
      <c r="F141" s="148" t="s">
        <v>1024</v>
      </c>
      <c r="G141" s="127"/>
      <c r="H141" s="127" t="s">
        <v>1080</v>
      </c>
      <c r="I141" s="127" t="s">
        <v>1059</v>
      </c>
      <c r="J141" s="127"/>
      <c r="K141" s="173"/>
    </row>
    <row r="142" spans="2:11" s="1" customFormat="1" ht="15" customHeight="1">
      <c r="B142" s="170"/>
      <c r="C142" s="127" t="s">
        <v>1081</v>
      </c>
      <c r="D142" s="127"/>
      <c r="E142" s="127"/>
      <c r="F142" s="148" t="s">
        <v>1024</v>
      </c>
      <c r="G142" s="127"/>
      <c r="H142" s="127" t="s">
        <v>1082</v>
      </c>
      <c r="I142" s="127" t="s">
        <v>1059</v>
      </c>
      <c r="J142" s="127"/>
      <c r="K142" s="173"/>
    </row>
    <row r="143" spans="2:11" s="1" customFormat="1" ht="15" customHeight="1">
      <c r="B143" s="174"/>
      <c r="C143" s="175"/>
      <c r="D143" s="175"/>
      <c r="E143" s="175"/>
      <c r="F143" s="175"/>
      <c r="G143" s="175"/>
      <c r="H143" s="175"/>
      <c r="I143" s="175"/>
      <c r="J143" s="175"/>
      <c r="K143" s="176"/>
    </row>
    <row r="144" spans="2:11" s="1" customFormat="1" ht="18.75" customHeight="1">
      <c r="B144" s="161"/>
      <c r="C144" s="161"/>
      <c r="D144" s="161"/>
      <c r="E144" s="161"/>
      <c r="F144" s="162"/>
      <c r="G144" s="161"/>
      <c r="H144" s="161"/>
      <c r="I144" s="161"/>
      <c r="J144" s="161"/>
      <c r="K144" s="161"/>
    </row>
    <row r="145" spans="2:11" s="1" customFormat="1" ht="18.75" customHeight="1">
      <c r="B145" s="134"/>
      <c r="C145" s="134"/>
      <c r="D145" s="134"/>
      <c r="E145" s="134"/>
      <c r="F145" s="134"/>
      <c r="G145" s="134"/>
      <c r="H145" s="134"/>
      <c r="I145" s="134"/>
      <c r="J145" s="134"/>
      <c r="K145" s="134"/>
    </row>
    <row r="146" spans="2:11" s="1" customFormat="1" ht="7.5" customHeight="1">
      <c r="B146" s="135"/>
      <c r="C146" s="136"/>
      <c r="D146" s="136"/>
      <c r="E146" s="136"/>
      <c r="F146" s="136"/>
      <c r="G146" s="136"/>
      <c r="H146" s="136"/>
      <c r="I146" s="136"/>
      <c r="J146" s="136"/>
      <c r="K146" s="137"/>
    </row>
    <row r="147" spans="2:11" s="1" customFormat="1" ht="45" customHeight="1">
      <c r="B147" s="138"/>
      <c r="C147" s="339" t="s">
        <v>1083</v>
      </c>
      <c r="D147" s="339"/>
      <c r="E147" s="339"/>
      <c r="F147" s="339"/>
      <c r="G147" s="339"/>
      <c r="H147" s="339"/>
      <c r="I147" s="339"/>
      <c r="J147" s="339"/>
      <c r="K147" s="139"/>
    </row>
    <row r="148" spans="2:11" s="1" customFormat="1" ht="17.25" customHeight="1">
      <c r="B148" s="138"/>
      <c r="C148" s="140" t="s">
        <v>1018</v>
      </c>
      <c r="D148" s="140"/>
      <c r="E148" s="140"/>
      <c r="F148" s="140" t="s">
        <v>1019</v>
      </c>
      <c r="G148" s="141"/>
      <c r="H148" s="140" t="s">
        <v>52</v>
      </c>
      <c r="I148" s="140" t="s">
        <v>54</v>
      </c>
      <c r="J148" s="140" t="s">
        <v>1020</v>
      </c>
      <c r="K148" s="139"/>
    </row>
    <row r="149" spans="2:11" s="1" customFormat="1" ht="17.25" customHeight="1">
      <c r="B149" s="138"/>
      <c r="C149" s="142" t="s">
        <v>1021</v>
      </c>
      <c r="D149" s="142"/>
      <c r="E149" s="142"/>
      <c r="F149" s="143" t="s">
        <v>1022</v>
      </c>
      <c r="G149" s="144"/>
      <c r="H149" s="142"/>
      <c r="I149" s="142"/>
      <c r="J149" s="142" t="s">
        <v>1023</v>
      </c>
      <c r="K149" s="139"/>
    </row>
    <row r="150" spans="2:11" s="1" customFormat="1" ht="5.25" customHeight="1">
      <c r="B150" s="150"/>
      <c r="C150" s="145"/>
      <c r="D150" s="145"/>
      <c r="E150" s="145"/>
      <c r="F150" s="145"/>
      <c r="G150" s="146"/>
      <c r="H150" s="145"/>
      <c r="I150" s="145"/>
      <c r="J150" s="145"/>
      <c r="K150" s="173"/>
    </row>
    <row r="151" spans="2:11" s="1" customFormat="1" ht="15" customHeight="1">
      <c r="B151" s="150"/>
      <c r="C151" s="177" t="s">
        <v>1027</v>
      </c>
      <c r="D151" s="127"/>
      <c r="E151" s="127"/>
      <c r="F151" s="178" t="s">
        <v>1024</v>
      </c>
      <c r="G151" s="127"/>
      <c r="H151" s="177" t="s">
        <v>1064</v>
      </c>
      <c r="I151" s="177" t="s">
        <v>1026</v>
      </c>
      <c r="J151" s="177">
        <v>120</v>
      </c>
      <c r="K151" s="173"/>
    </row>
    <row r="152" spans="2:11" s="1" customFormat="1" ht="15" customHeight="1">
      <c r="B152" s="150"/>
      <c r="C152" s="177" t="s">
        <v>1073</v>
      </c>
      <c r="D152" s="127"/>
      <c r="E152" s="127"/>
      <c r="F152" s="178" t="s">
        <v>1024</v>
      </c>
      <c r="G152" s="127"/>
      <c r="H152" s="177" t="s">
        <v>1084</v>
      </c>
      <c r="I152" s="177" t="s">
        <v>1026</v>
      </c>
      <c r="J152" s="177" t="s">
        <v>1075</v>
      </c>
      <c r="K152" s="173"/>
    </row>
    <row r="153" spans="2:11" s="1" customFormat="1" ht="15" customHeight="1">
      <c r="B153" s="150"/>
      <c r="C153" s="177" t="s">
        <v>972</v>
      </c>
      <c r="D153" s="127"/>
      <c r="E153" s="127"/>
      <c r="F153" s="178" t="s">
        <v>1024</v>
      </c>
      <c r="G153" s="127"/>
      <c r="H153" s="177" t="s">
        <v>1085</v>
      </c>
      <c r="I153" s="177" t="s">
        <v>1026</v>
      </c>
      <c r="J153" s="177" t="s">
        <v>1075</v>
      </c>
      <c r="K153" s="173"/>
    </row>
    <row r="154" spans="2:11" s="1" customFormat="1" ht="15" customHeight="1">
      <c r="B154" s="150"/>
      <c r="C154" s="177" t="s">
        <v>1029</v>
      </c>
      <c r="D154" s="127"/>
      <c r="E154" s="127"/>
      <c r="F154" s="178" t="s">
        <v>1030</v>
      </c>
      <c r="G154" s="127"/>
      <c r="H154" s="177" t="s">
        <v>1064</v>
      </c>
      <c r="I154" s="177" t="s">
        <v>1026</v>
      </c>
      <c r="J154" s="177">
        <v>50</v>
      </c>
      <c r="K154" s="173"/>
    </row>
    <row r="155" spans="2:11" s="1" customFormat="1" ht="15" customHeight="1">
      <c r="B155" s="150"/>
      <c r="C155" s="177" t="s">
        <v>1032</v>
      </c>
      <c r="D155" s="127"/>
      <c r="E155" s="127"/>
      <c r="F155" s="178" t="s">
        <v>1024</v>
      </c>
      <c r="G155" s="127"/>
      <c r="H155" s="177" t="s">
        <v>1064</v>
      </c>
      <c r="I155" s="177" t="s">
        <v>1034</v>
      </c>
      <c r="J155" s="177"/>
      <c r="K155" s="173"/>
    </row>
    <row r="156" spans="2:11" s="1" customFormat="1" ht="15" customHeight="1">
      <c r="B156" s="150"/>
      <c r="C156" s="177" t="s">
        <v>1043</v>
      </c>
      <c r="D156" s="127"/>
      <c r="E156" s="127"/>
      <c r="F156" s="178" t="s">
        <v>1030</v>
      </c>
      <c r="G156" s="127"/>
      <c r="H156" s="177" t="s">
        <v>1064</v>
      </c>
      <c r="I156" s="177" t="s">
        <v>1026</v>
      </c>
      <c r="J156" s="177">
        <v>50</v>
      </c>
      <c r="K156" s="173"/>
    </row>
    <row r="157" spans="2:11" s="1" customFormat="1" ht="15" customHeight="1">
      <c r="B157" s="150"/>
      <c r="C157" s="177" t="s">
        <v>1051</v>
      </c>
      <c r="D157" s="127"/>
      <c r="E157" s="127"/>
      <c r="F157" s="178" t="s">
        <v>1030</v>
      </c>
      <c r="G157" s="127"/>
      <c r="H157" s="177" t="s">
        <v>1064</v>
      </c>
      <c r="I157" s="177" t="s">
        <v>1026</v>
      </c>
      <c r="J157" s="177">
        <v>50</v>
      </c>
      <c r="K157" s="173"/>
    </row>
    <row r="158" spans="2:11" s="1" customFormat="1" ht="15" customHeight="1">
      <c r="B158" s="150"/>
      <c r="C158" s="177" t="s">
        <v>1049</v>
      </c>
      <c r="D158" s="127"/>
      <c r="E158" s="127"/>
      <c r="F158" s="178" t="s">
        <v>1030</v>
      </c>
      <c r="G158" s="127"/>
      <c r="H158" s="177" t="s">
        <v>1064</v>
      </c>
      <c r="I158" s="177" t="s">
        <v>1026</v>
      </c>
      <c r="J158" s="177">
        <v>50</v>
      </c>
      <c r="K158" s="173"/>
    </row>
    <row r="159" spans="2:11" s="1" customFormat="1" ht="15" customHeight="1">
      <c r="B159" s="150"/>
      <c r="C159" s="177" t="s">
        <v>79</v>
      </c>
      <c r="D159" s="127"/>
      <c r="E159" s="127"/>
      <c r="F159" s="178" t="s">
        <v>1024</v>
      </c>
      <c r="G159" s="127"/>
      <c r="H159" s="177" t="s">
        <v>1086</v>
      </c>
      <c r="I159" s="177" t="s">
        <v>1026</v>
      </c>
      <c r="J159" s="177" t="s">
        <v>1087</v>
      </c>
      <c r="K159" s="173"/>
    </row>
    <row r="160" spans="2:11" s="1" customFormat="1" ht="15" customHeight="1">
      <c r="B160" s="150"/>
      <c r="C160" s="177" t="s">
        <v>1088</v>
      </c>
      <c r="D160" s="127"/>
      <c r="E160" s="127"/>
      <c r="F160" s="178" t="s">
        <v>1024</v>
      </c>
      <c r="G160" s="127"/>
      <c r="H160" s="177" t="s">
        <v>1089</v>
      </c>
      <c r="I160" s="177" t="s">
        <v>1059</v>
      </c>
      <c r="J160" s="177"/>
      <c r="K160" s="173"/>
    </row>
    <row r="161" spans="2:11" s="1" customFormat="1" ht="15" customHeight="1">
      <c r="B161" s="179"/>
      <c r="C161" s="180"/>
      <c r="D161" s="180"/>
      <c r="E161" s="180"/>
      <c r="F161" s="180"/>
      <c r="G161" s="180"/>
      <c r="H161" s="180"/>
      <c r="I161" s="180"/>
      <c r="J161" s="180"/>
      <c r="K161" s="181"/>
    </row>
    <row r="162" spans="2:11" s="1" customFormat="1" ht="18.75" customHeight="1">
      <c r="B162" s="161"/>
      <c r="C162" s="171"/>
      <c r="D162" s="171"/>
      <c r="E162" s="171"/>
      <c r="F162" s="182"/>
      <c r="G162" s="171"/>
      <c r="H162" s="171"/>
      <c r="I162" s="171"/>
      <c r="J162" s="171"/>
      <c r="K162" s="161"/>
    </row>
    <row r="163" spans="2:11" s="1" customFormat="1" ht="18.75" customHeight="1">
      <c r="B163" s="161"/>
      <c r="C163" s="171"/>
      <c r="D163" s="171"/>
      <c r="E163" s="171"/>
      <c r="F163" s="182"/>
      <c r="G163" s="171"/>
      <c r="H163" s="171"/>
      <c r="I163" s="171"/>
      <c r="J163" s="171"/>
      <c r="K163" s="161"/>
    </row>
    <row r="164" spans="2:11" s="1" customFormat="1" ht="18.75" customHeight="1">
      <c r="B164" s="161"/>
      <c r="C164" s="171"/>
      <c r="D164" s="171"/>
      <c r="E164" s="171"/>
      <c r="F164" s="182"/>
      <c r="G164" s="171"/>
      <c r="H164" s="171"/>
      <c r="I164" s="171"/>
      <c r="J164" s="171"/>
      <c r="K164" s="161"/>
    </row>
    <row r="165" spans="2:11" s="1" customFormat="1" ht="18.75" customHeight="1">
      <c r="B165" s="161"/>
      <c r="C165" s="171"/>
      <c r="D165" s="171"/>
      <c r="E165" s="171"/>
      <c r="F165" s="182"/>
      <c r="G165" s="171"/>
      <c r="H165" s="171"/>
      <c r="I165" s="171"/>
      <c r="J165" s="171"/>
      <c r="K165" s="161"/>
    </row>
    <row r="166" spans="2:11" s="1" customFormat="1" ht="18.75" customHeight="1">
      <c r="B166" s="161"/>
      <c r="C166" s="171"/>
      <c r="D166" s="171"/>
      <c r="E166" s="171"/>
      <c r="F166" s="182"/>
      <c r="G166" s="171"/>
      <c r="H166" s="171"/>
      <c r="I166" s="171"/>
      <c r="J166" s="171"/>
      <c r="K166" s="161"/>
    </row>
    <row r="167" spans="2:11" s="1" customFormat="1" ht="18.75" customHeight="1">
      <c r="B167" s="161"/>
      <c r="C167" s="171"/>
      <c r="D167" s="171"/>
      <c r="E167" s="171"/>
      <c r="F167" s="182"/>
      <c r="G167" s="171"/>
      <c r="H167" s="171"/>
      <c r="I167" s="171"/>
      <c r="J167" s="171"/>
      <c r="K167" s="161"/>
    </row>
    <row r="168" spans="2:11" s="1" customFormat="1" ht="18.75" customHeight="1">
      <c r="B168" s="161"/>
      <c r="C168" s="171"/>
      <c r="D168" s="171"/>
      <c r="E168" s="171"/>
      <c r="F168" s="182"/>
      <c r="G168" s="171"/>
      <c r="H168" s="171"/>
      <c r="I168" s="171"/>
      <c r="J168" s="171"/>
      <c r="K168" s="161"/>
    </row>
    <row r="169" spans="2:11" s="1" customFormat="1" ht="18.75" customHeight="1">
      <c r="B169" s="134"/>
      <c r="C169" s="134"/>
      <c r="D169" s="134"/>
      <c r="E169" s="134"/>
      <c r="F169" s="134"/>
      <c r="G169" s="134"/>
      <c r="H169" s="134"/>
      <c r="I169" s="134"/>
      <c r="J169" s="134"/>
      <c r="K169" s="134"/>
    </row>
    <row r="170" spans="2:11" s="1" customFormat="1" ht="7.5" customHeight="1">
      <c r="B170" s="116"/>
      <c r="C170" s="117"/>
      <c r="D170" s="117"/>
      <c r="E170" s="117"/>
      <c r="F170" s="117"/>
      <c r="G170" s="117"/>
      <c r="H170" s="117"/>
      <c r="I170" s="117"/>
      <c r="J170" s="117"/>
      <c r="K170" s="118"/>
    </row>
    <row r="171" spans="2:11" s="1" customFormat="1" ht="45" customHeight="1">
      <c r="B171" s="119"/>
      <c r="C171" s="340" t="s">
        <v>1090</v>
      </c>
      <c r="D171" s="340"/>
      <c r="E171" s="340"/>
      <c r="F171" s="340"/>
      <c r="G171" s="340"/>
      <c r="H171" s="340"/>
      <c r="I171" s="340"/>
      <c r="J171" s="340"/>
      <c r="K171" s="120"/>
    </row>
    <row r="172" spans="2:11" s="1" customFormat="1" ht="17.25" customHeight="1">
      <c r="B172" s="119"/>
      <c r="C172" s="140" t="s">
        <v>1018</v>
      </c>
      <c r="D172" s="140"/>
      <c r="E172" s="140"/>
      <c r="F172" s="140" t="s">
        <v>1019</v>
      </c>
      <c r="G172" s="183"/>
      <c r="H172" s="184" t="s">
        <v>52</v>
      </c>
      <c r="I172" s="184" t="s">
        <v>54</v>
      </c>
      <c r="J172" s="140" t="s">
        <v>1020</v>
      </c>
      <c r="K172" s="120"/>
    </row>
    <row r="173" spans="2:11" s="1" customFormat="1" ht="17.25" customHeight="1">
      <c r="B173" s="121"/>
      <c r="C173" s="142" t="s">
        <v>1021</v>
      </c>
      <c r="D173" s="142"/>
      <c r="E173" s="142"/>
      <c r="F173" s="143" t="s">
        <v>1022</v>
      </c>
      <c r="G173" s="185"/>
      <c r="H173" s="186"/>
      <c r="I173" s="186"/>
      <c r="J173" s="142" t="s">
        <v>1023</v>
      </c>
      <c r="K173" s="122"/>
    </row>
    <row r="174" spans="2:11" s="1" customFormat="1" ht="5.25" customHeight="1">
      <c r="B174" s="150"/>
      <c r="C174" s="145"/>
      <c r="D174" s="145"/>
      <c r="E174" s="145"/>
      <c r="F174" s="145"/>
      <c r="G174" s="146"/>
      <c r="H174" s="145"/>
      <c r="I174" s="145"/>
      <c r="J174" s="145"/>
      <c r="K174" s="173"/>
    </row>
    <row r="175" spans="2:11" s="1" customFormat="1" ht="15" customHeight="1">
      <c r="B175" s="150"/>
      <c r="C175" s="127" t="s">
        <v>1027</v>
      </c>
      <c r="D175" s="127"/>
      <c r="E175" s="127"/>
      <c r="F175" s="148" t="s">
        <v>1024</v>
      </c>
      <c r="G175" s="127"/>
      <c r="H175" s="127" t="s">
        <v>1064</v>
      </c>
      <c r="I175" s="127" t="s">
        <v>1026</v>
      </c>
      <c r="J175" s="127">
        <v>120</v>
      </c>
      <c r="K175" s="173"/>
    </row>
    <row r="176" spans="2:11" s="1" customFormat="1" ht="15" customHeight="1">
      <c r="B176" s="150"/>
      <c r="C176" s="127" t="s">
        <v>1073</v>
      </c>
      <c r="D176" s="127"/>
      <c r="E176" s="127"/>
      <c r="F176" s="148" t="s">
        <v>1024</v>
      </c>
      <c r="G176" s="127"/>
      <c r="H176" s="127" t="s">
        <v>1074</v>
      </c>
      <c r="I176" s="127" t="s">
        <v>1026</v>
      </c>
      <c r="J176" s="127" t="s">
        <v>1075</v>
      </c>
      <c r="K176" s="173"/>
    </row>
    <row r="177" spans="2:11" s="1" customFormat="1" ht="15" customHeight="1">
      <c r="B177" s="150"/>
      <c r="C177" s="127" t="s">
        <v>972</v>
      </c>
      <c r="D177" s="127"/>
      <c r="E177" s="127"/>
      <c r="F177" s="148" t="s">
        <v>1024</v>
      </c>
      <c r="G177" s="127"/>
      <c r="H177" s="127" t="s">
        <v>1091</v>
      </c>
      <c r="I177" s="127" t="s">
        <v>1026</v>
      </c>
      <c r="J177" s="127" t="s">
        <v>1075</v>
      </c>
      <c r="K177" s="173"/>
    </row>
    <row r="178" spans="2:11" s="1" customFormat="1" ht="15" customHeight="1">
      <c r="B178" s="150"/>
      <c r="C178" s="127" t="s">
        <v>1029</v>
      </c>
      <c r="D178" s="127"/>
      <c r="E178" s="127"/>
      <c r="F178" s="148" t="s">
        <v>1030</v>
      </c>
      <c r="G178" s="127"/>
      <c r="H178" s="127" t="s">
        <v>1091</v>
      </c>
      <c r="I178" s="127" t="s">
        <v>1026</v>
      </c>
      <c r="J178" s="127">
        <v>50</v>
      </c>
      <c r="K178" s="173"/>
    </row>
    <row r="179" spans="2:11" s="1" customFormat="1" ht="15" customHeight="1">
      <c r="B179" s="150"/>
      <c r="C179" s="127" t="s">
        <v>1032</v>
      </c>
      <c r="D179" s="127"/>
      <c r="E179" s="127"/>
      <c r="F179" s="148" t="s">
        <v>1024</v>
      </c>
      <c r="G179" s="127"/>
      <c r="H179" s="127" t="s">
        <v>1091</v>
      </c>
      <c r="I179" s="127" t="s">
        <v>1034</v>
      </c>
      <c r="J179" s="127"/>
      <c r="K179" s="173"/>
    </row>
    <row r="180" spans="2:11" s="1" customFormat="1" ht="15" customHeight="1">
      <c r="B180" s="150"/>
      <c r="C180" s="127" t="s">
        <v>1043</v>
      </c>
      <c r="D180" s="127"/>
      <c r="E180" s="127"/>
      <c r="F180" s="148" t="s">
        <v>1030</v>
      </c>
      <c r="G180" s="127"/>
      <c r="H180" s="127" t="s">
        <v>1091</v>
      </c>
      <c r="I180" s="127" t="s">
        <v>1026</v>
      </c>
      <c r="J180" s="127">
        <v>50</v>
      </c>
      <c r="K180" s="173"/>
    </row>
    <row r="181" spans="2:11" s="1" customFormat="1" ht="15" customHeight="1">
      <c r="B181" s="150"/>
      <c r="C181" s="127" t="s">
        <v>1051</v>
      </c>
      <c r="D181" s="127"/>
      <c r="E181" s="127"/>
      <c r="F181" s="148" t="s">
        <v>1030</v>
      </c>
      <c r="G181" s="127"/>
      <c r="H181" s="127" t="s">
        <v>1091</v>
      </c>
      <c r="I181" s="127" t="s">
        <v>1026</v>
      </c>
      <c r="J181" s="127">
        <v>50</v>
      </c>
      <c r="K181" s="173"/>
    </row>
    <row r="182" spans="2:11" s="1" customFormat="1" ht="15" customHeight="1">
      <c r="B182" s="150"/>
      <c r="C182" s="127" t="s">
        <v>1049</v>
      </c>
      <c r="D182" s="127"/>
      <c r="E182" s="127"/>
      <c r="F182" s="148" t="s">
        <v>1030</v>
      </c>
      <c r="G182" s="127"/>
      <c r="H182" s="127" t="s">
        <v>1091</v>
      </c>
      <c r="I182" s="127" t="s">
        <v>1026</v>
      </c>
      <c r="J182" s="127">
        <v>50</v>
      </c>
      <c r="K182" s="173"/>
    </row>
    <row r="183" spans="2:11" s="1" customFormat="1" ht="15" customHeight="1">
      <c r="B183" s="150"/>
      <c r="C183" s="127" t="s">
        <v>105</v>
      </c>
      <c r="D183" s="127"/>
      <c r="E183" s="127"/>
      <c r="F183" s="148" t="s">
        <v>1024</v>
      </c>
      <c r="G183" s="127"/>
      <c r="H183" s="127" t="s">
        <v>1092</v>
      </c>
      <c r="I183" s="127" t="s">
        <v>1093</v>
      </c>
      <c r="J183" s="127"/>
      <c r="K183" s="173"/>
    </row>
    <row r="184" spans="2:11" s="1" customFormat="1" ht="15" customHeight="1">
      <c r="B184" s="150"/>
      <c r="C184" s="127" t="s">
        <v>54</v>
      </c>
      <c r="D184" s="127"/>
      <c r="E184" s="127"/>
      <c r="F184" s="148" t="s">
        <v>1024</v>
      </c>
      <c r="G184" s="127"/>
      <c r="H184" s="127" t="s">
        <v>1094</v>
      </c>
      <c r="I184" s="127" t="s">
        <v>1095</v>
      </c>
      <c r="J184" s="127">
        <v>1</v>
      </c>
      <c r="K184" s="173"/>
    </row>
    <row r="185" spans="2:11" s="1" customFormat="1" ht="15" customHeight="1">
      <c r="B185" s="150"/>
      <c r="C185" s="127" t="s">
        <v>51</v>
      </c>
      <c r="D185" s="127"/>
      <c r="E185" s="127"/>
      <c r="F185" s="148" t="s">
        <v>1024</v>
      </c>
      <c r="G185" s="127"/>
      <c r="H185" s="127" t="s">
        <v>1096</v>
      </c>
      <c r="I185" s="127" t="s">
        <v>1026</v>
      </c>
      <c r="J185" s="127">
        <v>20</v>
      </c>
      <c r="K185" s="173"/>
    </row>
    <row r="186" spans="2:11" s="1" customFormat="1" ht="15" customHeight="1">
      <c r="B186" s="150"/>
      <c r="C186" s="127" t="s">
        <v>52</v>
      </c>
      <c r="D186" s="127"/>
      <c r="E186" s="127"/>
      <c r="F186" s="148" t="s">
        <v>1024</v>
      </c>
      <c r="G186" s="127"/>
      <c r="H186" s="127" t="s">
        <v>1097</v>
      </c>
      <c r="I186" s="127" t="s">
        <v>1026</v>
      </c>
      <c r="J186" s="127">
        <v>255</v>
      </c>
      <c r="K186" s="173"/>
    </row>
    <row r="187" spans="2:11" s="1" customFormat="1" ht="15" customHeight="1">
      <c r="B187" s="150"/>
      <c r="C187" s="127" t="s">
        <v>106</v>
      </c>
      <c r="D187" s="127"/>
      <c r="E187" s="127"/>
      <c r="F187" s="148" t="s">
        <v>1024</v>
      </c>
      <c r="G187" s="127"/>
      <c r="H187" s="127" t="s">
        <v>988</v>
      </c>
      <c r="I187" s="127" t="s">
        <v>1026</v>
      </c>
      <c r="J187" s="127">
        <v>10</v>
      </c>
      <c r="K187" s="173"/>
    </row>
    <row r="188" spans="2:11" s="1" customFormat="1" ht="15" customHeight="1">
      <c r="B188" s="150"/>
      <c r="C188" s="127" t="s">
        <v>107</v>
      </c>
      <c r="D188" s="127"/>
      <c r="E188" s="127"/>
      <c r="F188" s="148" t="s">
        <v>1024</v>
      </c>
      <c r="G188" s="127"/>
      <c r="H188" s="127" t="s">
        <v>1098</v>
      </c>
      <c r="I188" s="127" t="s">
        <v>1059</v>
      </c>
      <c r="J188" s="127"/>
      <c r="K188" s="173"/>
    </row>
    <row r="189" spans="2:11" s="1" customFormat="1" ht="15" customHeight="1">
      <c r="B189" s="150"/>
      <c r="C189" s="127" t="s">
        <v>1099</v>
      </c>
      <c r="D189" s="127"/>
      <c r="E189" s="127"/>
      <c r="F189" s="148" t="s">
        <v>1024</v>
      </c>
      <c r="G189" s="127"/>
      <c r="H189" s="127" t="s">
        <v>1100</v>
      </c>
      <c r="I189" s="127" t="s">
        <v>1059</v>
      </c>
      <c r="J189" s="127"/>
      <c r="K189" s="173"/>
    </row>
    <row r="190" spans="2:11" s="1" customFormat="1" ht="15" customHeight="1">
      <c r="B190" s="150"/>
      <c r="C190" s="127" t="s">
        <v>1088</v>
      </c>
      <c r="D190" s="127"/>
      <c r="E190" s="127"/>
      <c r="F190" s="148" t="s">
        <v>1024</v>
      </c>
      <c r="G190" s="127"/>
      <c r="H190" s="127" t="s">
        <v>1101</v>
      </c>
      <c r="I190" s="127" t="s">
        <v>1059</v>
      </c>
      <c r="J190" s="127"/>
      <c r="K190" s="173"/>
    </row>
    <row r="191" spans="2:11" s="1" customFormat="1" ht="15" customHeight="1">
      <c r="B191" s="150"/>
      <c r="C191" s="127" t="s">
        <v>109</v>
      </c>
      <c r="D191" s="127"/>
      <c r="E191" s="127"/>
      <c r="F191" s="148" t="s">
        <v>1030</v>
      </c>
      <c r="G191" s="127"/>
      <c r="H191" s="127" t="s">
        <v>1102</v>
      </c>
      <c r="I191" s="127" t="s">
        <v>1026</v>
      </c>
      <c r="J191" s="127">
        <v>50</v>
      </c>
      <c r="K191" s="173"/>
    </row>
    <row r="192" spans="2:11" s="1" customFormat="1" ht="15" customHeight="1">
      <c r="B192" s="150"/>
      <c r="C192" s="127" t="s">
        <v>1103</v>
      </c>
      <c r="D192" s="127"/>
      <c r="E192" s="127"/>
      <c r="F192" s="148" t="s">
        <v>1030</v>
      </c>
      <c r="G192" s="127"/>
      <c r="H192" s="127" t="s">
        <v>1104</v>
      </c>
      <c r="I192" s="127" t="s">
        <v>1105</v>
      </c>
      <c r="J192" s="127"/>
      <c r="K192" s="173"/>
    </row>
    <row r="193" spans="2:11" s="1" customFormat="1" ht="15" customHeight="1">
      <c r="B193" s="150"/>
      <c r="C193" s="127" t="s">
        <v>1106</v>
      </c>
      <c r="D193" s="127"/>
      <c r="E193" s="127"/>
      <c r="F193" s="148" t="s">
        <v>1030</v>
      </c>
      <c r="G193" s="127"/>
      <c r="H193" s="127" t="s">
        <v>1107</v>
      </c>
      <c r="I193" s="127" t="s">
        <v>1105</v>
      </c>
      <c r="J193" s="127"/>
      <c r="K193" s="173"/>
    </row>
    <row r="194" spans="2:11" s="1" customFormat="1" ht="15" customHeight="1">
      <c r="B194" s="150"/>
      <c r="C194" s="127" t="s">
        <v>1108</v>
      </c>
      <c r="D194" s="127"/>
      <c r="E194" s="127"/>
      <c r="F194" s="148" t="s">
        <v>1030</v>
      </c>
      <c r="G194" s="127"/>
      <c r="H194" s="127" t="s">
        <v>1109</v>
      </c>
      <c r="I194" s="127" t="s">
        <v>1105</v>
      </c>
      <c r="J194" s="127"/>
      <c r="K194" s="173"/>
    </row>
    <row r="195" spans="2:11" s="1" customFormat="1" ht="15" customHeight="1">
      <c r="B195" s="150"/>
      <c r="C195" s="187" t="s">
        <v>1110</v>
      </c>
      <c r="D195" s="127"/>
      <c r="E195" s="127"/>
      <c r="F195" s="148" t="s">
        <v>1030</v>
      </c>
      <c r="G195" s="127"/>
      <c r="H195" s="127" t="s">
        <v>1111</v>
      </c>
      <c r="I195" s="127" t="s">
        <v>1112</v>
      </c>
      <c r="J195" s="188" t="s">
        <v>1113</v>
      </c>
      <c r="K195" s="173"/>
    </row>
    <row r="196" spans="2:11" s="1" customFormat="1" ht="15" customHeight="1">
      <c r="B196" s="150"/>
      <c r="C196" s="187" t="s">
        <v>40</v>
      </c>
      <c r="D196" s="127"/>
      <c r="E196" s="127"/>
      <c r="F196" s="148" t="s">
        <v>1024</v>
      </c>
      <c r="G196" s="127"/>
      <c r="H196" s="124" t="s">
        <v>1114</v>
      </c>
      <c r="I196" s="127" t="s">
        <v>1115</v>
      </c>
      <c r="J196" s="127"/>
      <c r="K196" s="173"/>
    </row>
    <row r="197" spans="2:11" s="1" customFormat="1" ht="15" customHeight="1">
      <c r="B197" s="150"/>
      <c r="C197" s="187" t="s">
        <v>1116</v>
      </c>
      <c r="D197" s="127"/>
      <c r="E197" s="127"/>
      <c r="F197" s="148" t="s">
        <v>1024</v>
      </c>
      <c r="G197" s="127"/>
      <c r="H197" s="127" t="s">
        <v>1117</v>
      </c>
      <c r="I197" s="127" t="s">
        <v>1059</v>
      </c>
      <c r="J197" s="127"/>
      <c r="K197" s="173"/>
    </row>
    <row r="198" spans="2:11" s="1" customFormat="1" ht="15" customHeight="1">
      <c r="B198" s="150"/>
      <c r="C198" s="187" t="s">
        <v>1118</v>
      </c>
      <c r="D198" s="127"/>
      <c r="E198" s="127"/>
      <c r="F198" s="148" t="s">
        <v>1024</v>
      </c>
      <c r="G198" s="127"/>
      <c r="H198" s="127" t="s">
        <v>1119</v>
      </c>
      <c r="I198" s="127" t="s">
        <v>1059</v>
      </c>
      <c r="J198" s="127"/>
      <c r="K198" s="173"/>
    </row>
    <row r="199" spans="2:11" s="1" customFormat="1" ht="15" customHeight="1">
      <c r="B199" s="150"/>
      <c r="C199" s="187" t="s">
        <v>1120</v>
      </c>
      <c r="D199" s="127"/>
      <c r="E199" s="127"/>
      <c r="F199" s="148" t="s">
        <v>1030</v>
      </c>
      <c r="G199" s="127"/>
      <c r="H199" s="127" t="s">
        <v>1121</v>
      </c>
      <c r="I199" s="127" t="s">
        <v>1059</v>
      </c>
      <c r="J199" s="127"/>
      <c r="K199" s="173"/>
    </row>
    <row r="200" spans="2:11" s="1" customFormat="1" ht="15" customHeight="1">
      <c r="B200" s="179"/>
      <c r="C200" s="189"/>
      <c r="D200" s="180"/>
      <c r="E200" s="180"/>
      <c r="F200" s="180"/>
      <c r="G200" s="180"/>
      <c r="H200" s="180"/>
      <c r="I200" s="180"/>
      <c r="J200" s="180"/>
      <c r="K200" s="181"/>
    </row>
    <row r="201" spans="2:11" s="1" customFormat="1" ht="18.75" customHeight="1">
      <c r="B201" s="161"/>
      <c r="C201" s="171"/>
      <c r="D201" s="171"/>
      <c r="E201" s="171"/>
      <c r="F201" s="182"/>
      <c r="G201" s="171"/>
      <c r="H201" s="171"/>
      <c r="I201" s="171"/>
      <c r="J201" s="171"/>
      <c r="K201" s="161"/>
    </row>
    <row r="202" spans="2:11" s="1" customFormat="1" ht="18.75" customHeight="1">
      <c r="B202" s="134"/>
      <c r="C202" s="134"/>
      <c r="D202" s="134"/>
      <c r="E202" s="134"/>
      <c r="F202" s="134"/>
      <c r="G202" s="134"/>
      <c r="H202" s="134"/>
      <c r="I202" s="134"/>
      <c r="J202" s="134"/>
      <c r="K202" s="134"/>
    </row>
    <row r="203" spans="2:11" s="1" customFormat="1" ht="13.5">
      <c r="B203" s="116"/>
      <c r="C203" s="117"/>
      <c r="D203" s="117"/>
      <c r="E203" s="117"/>
      <c r="F203" s="117"/>
      <c r="G203" s="117"/>
      <c r="H203" s="117"/>
      <c r="I203" s="117"/>
      <c r="J203" s="117"/>
      <c r="K203" s="118"/>
    </row>
    <row r="204" spans="2:11" s="1" customFormat="1" ht="21" customHeight="1">
      <c r="B204" s="119"/>
      <c r="C204" s="340" t="s">
        <v>1122</v>
      </c>
      <c r="D204" s="340"/>
      <c r="E204" s="340"/>
      <c r="F204" s="340"/>
      <c r="G204" s="340"/>
      <c r="H204" s="340"/>
      <c r="I204" s="340"/>
      <c r="J204" s="340"/>
      <c r="K204" s="120"/>
    </row>
    <row r="205" spans="2:11" s="1" customFormat="1" ht="25.5" customHeight="1">
      <c r="B205" s="119"/>
      <c r="C205" s="190" t="s">
        <v>1123</v>
      </c>
      <c r="D205" s="190"/>
      <c r="E205" s="190"/>
      <c r="F205" s="190" t="s">
        <v>1124</v>
      </c>
      <c r="G205" s="191"/>
      <c r="H205" s="345" t="s">
        <v>1125</v>
      </c>
      <c r="I205" s="345"/>
      <c r="J205" s="345"/>
      <c r="K205" s="120"/>
    </row>
    <row r="206" spans="2:11" s="1" customFormat="1" ht="5.25" customHeight="1">
      <c r="B206" s="150"/>
      <c r="C206" s="145"/>
      <c r="D206" s="145"/>
      <c r="E206" s="145"/>
      <c r="F206" s="145"/>
      <c r="G206" s="171"/>
      <c r="H206" s="145"/>
      <c r="I206" s="145"/>
      <c r="J206" s="145"/>
      <c r="K206" s="173"/>
    </row>
    <row r="207" spans="2:11" s="1" customFormat="1" ht="15" customHeight="1">
      <c r="B207" s="150"/>
      <c r="C207" s="127" t="s">
        <v>1115</v>
      </c>
      <c r="D207" s="127"/>
      <c r="E207" s="127"/>
      <c r="F207" s="148" t="s">
        <v>41</v>
      </c>
      <c r="G207" s="127"/>
      <c r="H207" s="344" t="s">
        <v>1126</v>
      </c>
      <c r="I207" s="344"/>
      <c r="J207" s="344"/>
      <c r="K207" s="173"/>
    </row>
    <row r="208" spans="2:11" s="1" customFormat="1" ht="15" customHeight="1">
      <c r="B208" s="150"/>
      <c r="C208" s="127"/>
      <c r="D208" s="127"/>
      <c r="E208" s="127"/>
      <c r="F208" s="148" t="s">
        <v>42</v>
      </c>
      <c r="G208" s="127"/>
      <c r="H208" s="344" t="s">
        <v>1127</v>
      </c>
      <c r="I208" s="344"/>
      <c r="J208" s="344"/>
      <c r="K208" s="173"/>
    </row>
    <row r="209" spans="2:11" s="1" customFormat="1" ht="15" customHeight="1">
      <c r="B209" s="150"/>
      <c r="C209" s="127"/>
      <c r="D209" s="127"/>
      <c r="E209" s="127"/>
      <c r="F209" s="148" t="s">
        <v>45</v>
      </c>
      <c r="G209" s="127"/>
      <c r="H209" s="344" t="s">
        <v>1128</v>
      </c>
      <c r="I209" s="344"/>
      <c r="J209" s="344"/>
      <c r="K209" s="173"/>
    </row>
    <row r="210" spans="2:11" s="1" customFormat="1" ht="15" customHeight="1">
      <c r="B210" s="150"/>
      <c r="C210" s="127"/>
      <c r="D210" s="127"/>
      <c r="E210" s="127"/>
      <c r="F210" s="148" t="s">
        <v>43</v>
      </c>
      <c r="G210" s="127"/>
      <c r="H210" s="344" t="s">
        <v>1129</v>
      </c>
      <c r="I210" s="344"/>
      <c r="J210" s="344"/>
      <c r="K210" s="173"/>
    </row>
    <row r="211" spans="2:11" s="1" customFormat="1" ht="15" customHeight="1">
      <c r="B211" s="150"/>
      <c r="C211" s="127"/>
      <c r="D211" s="127"/>
      <c r="E211" s="127"/>
      <c r="F211" s="148" t="s">
        <v>44</v>
      </c>
      <c r="G211" s="127"/>
      <c r="H211" s="344" t="s">
        <v>1130</v>
      </c>
      <c r="I211" s="344"/>
      <c r="J211" s="344"/>
      <c r="K211" s="173"/>
    </row>
    <row r="212" spans="2:11" s="1" customFormat="1" ht="15" customHeight="1">
      <c r="B212" s="150"/>
      <c r="C212" s="127"/>
      <c r="D212" s="127"/>
      <c r="E212" s="127"/>
      <c r="F212" s="148"/>
      <c r="G212" s="127"/>
      <c r="H212" s="127"/>
      <c r="I212" s="127"/>
      <c r="J212" s="127"/>
      <c r="K212" s="173"/>
    </row>
    <row r="213" spans="2:11" s="1" customFormat="1" ht="15" customHeight="1">
      <c r="B213" s="150"/>
      <c r="C213" s="127" t="s">
        <v>1071</v>
      </c>
      <c r="D213" s="127"/>
      <c r="E213" s="127"/>
      <c r="F213" s="148" t="s">
        <v>73</v>
      </c>
      <c r="G213" s="127"/>
      <c r="H213" s="344" t="s">
        <v>1131</v>
      </c>
      <c r="I213" s="344"/>
      <c r="J213" s="344"/>
      <c r="K213" s="173"/>
    </row>
    <row r="214" spans="2:11" s="1" customFormat="1" ht="15" customHeight="1">
      <c r="B214" s="150"/>
      <c r="C214" s="127"/>
      <c r="D214" s="127"/>
      <c r="E214" s="127"/>
      <c r="F214" s="148" t="s">
        <v>966</v>
      </c>
      <c r="G214" s="127"/>
      <c r="H214" s="344" t="s">
        <v>967</v>
      </c>
      <c r="I214" s="344"/>
      <c r="J214" s="344"/>
      <c r="K214" s="173"/>
    </row>
    <row r="215" spans="2:11" s="1" customFormat="1" ht="15" customHeight="1">
      <c r="B215" s="150"/>
      <c r="C215" s="127"/>
      <c r="D215" s="127"/>
      <c r="E215" s="127"/>
      <c r="F215" s="148" t="s">
        <v>964</v>
      </c>
      <c r="G215" s="127"/>
      <c r="H215" s="344" t="s">
        <v>1132</v>
      </c>
      <c r="I215" s="344"/>
      <c r="J215" s="344"/>
      <c r="K215" s="173"/>
    </row>
    <row r="216" spans="2:11" s="1" customFormat="1" ht="15" customHeight="1">
      <c r="B216" s="192"/>
      <c r="C216" s="127"/>
      <c r="D216" s="127"/>
      <c r="E216" s="127"/>
      <c r="F216" s="148" t="s">
        <v>968</v>
      </c>
      <c r="G216" s="187"/>
      <c r="H216" s="343" t="s">
        <v>969</v>
      </c>
      <c r="I216" s="343"/>
      <c r="J216" s="343"/>
      <c r="K216" s="193"/>
    </row>
    <row r="217" spans="2:11" s="1" customFormat="1" ht="15" customHeight="1">
      <c r="B217" s="192"/>
      <c r="C217" s="127"/>
      <c r="D217" s="127"/>
      <c r="E217" s="127"/>
      <c r="F217" s="148" t="s">
        <v>970</v>
      </c>
      <c r="G217" s="187"/>
      <c r="H217" s="343" t="s">
        <v>946</v>
      </c>
      <c r="I217" s="343"/>
      <c r="J217" s="343"/>
      <c r="K217" s="193"/>
    </row>
    <row r="218" spans="2:11" s="1" customFormat="1" ht="15" customHeight="1">
      <c r="B218" s="192"/>
      <c r="C218" s="127"/>
      <c r="D218" s="127"/>
      <c r="E218" s="127"/>
      <c r="F218" s="148"/>
      <c r="G218" s="187"/>
      <c r="H218" s="177"/>
      <c r="I218" s="177"/>
      <c r="J218" s="177"/>
      <c r="K218" s="193"/>
    </row>
    <row r="219" spans="2:11" s="1" customFormat="1" ht="15" customHeight="1">
      <c r="B219" s="192"/>
      <c r="C219" s="127" t="s">
        <v>1095</v>
      </c>
      <c r="D219" s="127"/>
      <c r="E219" s="127"/>
      <c r="F219" s="148">
        <v>1</v>
      </c>
      <c r="G219" s="187"/>
      <c r="H219" s="343" t="s">
        <v>1133</v>
      </c>
      <c r="I219" s="343"/>
      <c r="J219" s="343"/>
      <c r="K219" s="193"/>
    </row>
    <row r="220" spans="2:11" s="1" customFormat="1" ht="15" customHeight="1">
      <c r="B220" s="192"/>
      <c r="C220" s="127"/>
      <c r="D220" s="127"/>
      <c r="E220" s="127"/>
      <c r="F220" s="148">
        <v>2</v>
      </c>
      <c r="G220" s="187"/>
      <c r="H220" s="343" t="s">
        <v>1134</v>
      </c>
      <c r="I220" s="343"/>
      <c r="J220" s="343"/>
      <c r="K220" s="193"/>
    </row>
    <row r="221" spans="2:11" s="1" customFormat="1" ht="15" customHeight="1">
      <c r="B221" s="192"/>
      <c r="C221" s="127"/>
      <c r="D221" s="127"/>
      <c r="E221" s="127"/>
      <c r="F221" s="148">
        <v>3</v>
      </c>
      <c r="G221" s="187"/>
      <c r="H221" s="343" t="s">
        <v>1135</v>
      </c>
      <c r="I221" s="343"/>
      <c r="J221" s="343"/>
      <c r="K221" s="193"/>
    </row>
    <row r="222" spans="2:11" s="1" customFormat="1" ht="15" customHeight="1">
      <c r="B222" s="192"/>
      <c r="C222" s="127"/>
      <c r="D222" s="127"/>
      <c r="E222" s="127"/>
      <c r="F222" s="148">
        <v>4</v>
      </c>
      <c r="G222" s="187"/>
      <c r="H222" s="343" t="s">
        <v>1136</v>
      </c>
      <c r="I222" s="343"/>
      <c r="J222" s="343"/>
      <c r="K222" s="193"/>
    </row>
    <row r="223" spans="2:11" s="1" customFormat="1" ht="12.75" customHeight="1">
      <c r="B223" s="194"/>
      <c r="C223" s="195"/>
      <c r="D223" s="195"/>
      <c r="E223" s="195"/>
      <c r="F223" s="195"/>
      <c r="G223" s="195"/>
      <c r="H223" s="195"/>
      <c r="I223" s="195"/>
      <c r="J223" s="195"/>
      <c r="K223" s="196"/>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6:J6"/>
    <mergeCell ref="C7:J7"/>
    <mergeCell ref="D11:J11"/>
    <mergeCell ref="D15:J15"/>
    <mergeCell ref="G39:J39"/>
    <mergeCell ref="G40:J40"/>
    <mergeCell ref="G41:J41"/>
    <mergeCell ref="G42:J42"/>
    <mergeCell ref="G43:J43"/>
    <mergeCell ref="D34:J34"/>
    <mergeCell ref="D35:J35"/>
    <mergeCell ref="G36:J36"/>
    <mergeCell ref="G37:J37"/>
    <mergeCell ref="G38:J38"/>
  </mergeCells>
  <printOptions/>
  <pageMargins left="0.7" right="0.7" top="0.787401575" bottom="0.7874015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DESKTOP-GSLCHH2\Lukáš Hykyš</dc:creator>
  <cp:keywords/>
  <dc:description/>
  <cp:lastModifiedBy>Dundr Miroslav</cp:lastModifiedBy>
  <cp:lastPrinted>2020-09-21T10:18:52Z</cp:lastPrinted>
  <dcterms:created xsi:type="dcterms:W3CDTF">2020-09-21T08:42:43Z</dcterms:created>
  <dcterms:modified xsi:type="dcterms:W3CDTF">2020-09-21T10:20:23Z</dcterms:modified>
  <cp:category/>
  <cp:version/>
  <cp:contentType/>
  <cp:contentStatus/>
</cp:coreProperties>
</file>